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<sst xmlns="http://schemas.openxmlformats.org/spreadsheetml/2006/main" count="1371" uniqueCount="505">
  <si>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</si>
  <si>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</si>
  <si>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</si>
  <si>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</si>
  <si>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</si>
  <si>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</si>
  <si>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</si>
  <si>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</si>
  <si>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</si>
  <si>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</si>
  <si>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</si>
  <si>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</si>
  <si>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</si>
  <si>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</si>
  <si>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</si>
  <si>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</si>
  <si>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</si>
  <si>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</si>
  <si>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</si>
  <si>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</si>
  <si>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</si>
  <si>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</si>
  <si>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</si>
  <si>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</si>
  <si>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</si>
  <si>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</si>
  <si>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</si>
  <si>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2025年对下转移支付绩效目标表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</si>
  <si>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</si>
  <si>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</si>
  <si>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</si>
  <si>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</si>
  <si>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</si>
  <si>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</si>
  <si>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</si>
  <si>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</si>
  <si>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</si>
  <si>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</si>
  <si>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</si>
  <si>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</si>
  <si>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</si>
  <si>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</si>
  <si>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</si>
  <si>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</si>
  <si>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</si>
  <si>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</si>
  <si>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</si>
  <si>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</si>
  <si>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</si>
  <si>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</si>
  <si>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</si>
  <si>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</si>
  <si>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</si>
  <si>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</si>
  <si>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</si>
  <si>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</si>
  <si>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</si>
  <si>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</si>
  <si>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</si>
  <si>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</si>
  <si>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</si>
  <si>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</si>
  <si>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</si>
  <si>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169007</t>
  </si>
  <si>
    <t>玉溪市玉白顶自然保护区管护局</t>
  </si>
  <si>
    <t>预算01-3表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</si>
  <si>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</si>
  <si>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</si>
  <si>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</si>
  <si>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</si>
  <si>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</si>
  <si>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</si>
  <si>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</si>
  <si>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</si>
  <si>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</si>
  <si>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</si>
  <si>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</si>
  <si>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</si>
  <si>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</si>
  <si>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</si>
  <si>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</si>
  <si>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</si>
  <si>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</si>
  <si>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</si>
  <si>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</si>
  <si>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</si>
  <si>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</si>
  <si>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</si>
  <si>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</si>
  <si>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</si>
  <si>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211</t>
  </si>
  <si>
    <t>21104</t>
  </si>
  <si>
    <t>2110405</t>
  </si>
  <si>
    <t>2110499</t>
  </si>
  <si>
    <t>21105</t>
  </si>
  <si>
    <t>2110501</t>
  </si>
  <si>
    <t>213</t>
  </si>
  <si>
    <t>21302</t>
  </si>
  <si>
    <t>2130204</t>
  </si>
  <si>
    <t>2130209</t>
  </si>
  <si>
    <t>2130234</t>
  </si>
  <si>
    <t>221</t>
  </si>
  <si>
    <t>22102</t>
  </si>
  <si>
    <t>2210201</t>
  </si>
  <si>
    <t>2210203</t>
  </si>
  <si>
    <t>预算02-1表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</si>
  <si>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</si>
  <si>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</si>
  <si>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</si>
  <si>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</si>
  <si>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</si>
  <si>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</si>
  <si>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</si>
  <si>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</si>
  <si>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</si>
  <si>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</si>
  <si>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</si>
  <si>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</si>
  <si>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</si>
  <si>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</si>
  <si>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</si>
  <si>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</si>
  <si>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</si>
  <si>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</si>
  <si>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</si>
  <si>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</si>
  <si>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</si>
  <si>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</si>
  <si>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</si>
  <si>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</si>
  <si>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</si>
  <si>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</si>
  <si>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</si>
  <si>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</si>
  <si>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</si>
  <si>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</si>
  <si>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</si>
  <si>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</si>
  <si>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</si>
  <si>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</si>
  <si>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</si>
  <si>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</si>
  <si>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</si>
  <si>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</si>
  <si>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</si>
  <si>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</si>
  <si>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530400210000000625765</t>
  </si>
  <si>
    <t>事业人员工资支出</t>
  </si>
  <si>
    <t>事业机构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</si>
  <si>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</si>
  <si>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</si>
  <si>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</si>
  <si>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</si>
  <si>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</si>
  <si>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</si>
  <si>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</si>
  <si>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530400210000000625766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</si>
  <si>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</si>
  <si>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</si>
  <si>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</si>
  <si>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</si>
  <si>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</si>
  <si>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</si>
  <si>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</si>
  <si>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</si>
  <si>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</si>
  <si>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</si>
  <si>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</si>
  <si>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</si>
  <si>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</si>
  <si>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530400210000000625767</t>
  </si>
  <si>
    <t>住房公积金</t>
  </si>
  <si>
    <t>30113</t>
  </si>
  <si>
    <t>530400210000000625768</t>
  </si>
  <si>
    <t>对个人和家庭的补助</t>
  </si>
  <si>
    <t>事业单位离退休</t>
  </si>
  <si>
    <t>30305</t>
  </si>
  <si>
    <t>生活补助</t>
  </si>
  <si>
    <t>530400210000000625771</t>
  </si>
  <si>
    <t>公车购置及运维费</t>
  </si>
  <si>
    <t>30231</t>
  </si>
  <si>
    <t>公务用车运行维护费</t>
  </si>
  <si>
    <t>530400210000000625772</t>
  </si>
  <si>
    <t>工会经费</t>
  </si>
  <si>
    <t>30228</t>
  </si>
  <si>
    <t>530400210000000625773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</si>
  <si>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</si>
  <si>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</si>
  <si>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</si>
  <si>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</si>
  <si>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</si>
  <si>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</si>
  <si>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</si>
  <si>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</si>
  <si>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</si>
  <si>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</si>
  <si>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</si>
  <si>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</si>
  <si>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</si>
  <si>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</si>
  <si>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</si>
  <si>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530400221100000620538</t>
  </si>
  <si>
    <t>30217</t>
  </si>
  <si>
    <t>530400241100002110020</t>
  </si>
  <si>
    <t>编外临聘人员经费</t>
  </si>
  <si>
    <t>30199</t>
  </si>
  <si>
    <t>其他工资福利支出</t>
  </si>
  <si>
    <t>530400251100003571242</t>
  </si>
  <si>
    <t>职业年金经费</t>
  </si>
  <si>
    <t>机关事业单位职业年金缴费支出</t>
  </si>
  <si>
    <t>30109</t>
  </si>
  <si>
    <t>职业年金缴费</t>
  </si>
  <si>
    <t>预算05-1表</t>
  </si>
  <si>
    <t>项目分类</t>
  </si>
  <si>
    <t>项目单位</t>
  </si>
  <si>
    <t>本年拨款</t>
  </si>
  <si>
    <t>单位资金</t>
  </si>
  <si>
    <t>其中：本次下达</t>
  </si>
  <si>
    <t>“三·三制”配套森林防火专项经费</t>
  </si>
  <si>
    <t>事业发展类</t>
  </si>
  <si>
    <t>530400221100000222165</t>
  </si>
  <si>
    <t>林业草原防灾减灾</t>
  </si>
  <si>
    <t>30225</t>
  </si>
  <si>
    <t>专用燃料费</t>
  </si>
  <si>
    <t>森林防火专项经费</t>
  </si>
  <si>
    <t>530400221100000256387</t>
  </si>
  <si>
    <t>30218</t>
  </si>
  <si>
    <t>专用材料费</t>
  </si>
  <si>
    <t>31002</t>
  </si>
  <si>
    <t>办公设备购置</t>
  </si>
  <si>
    <t>31005</t>
  </si>
  <si>
    <t>基础设施建设</t>
  </si>
  <si>
    <t>中央财政草原生态修复治理补助经费</t>
  </si>
  <si>
    <t>530400221100000669239</t>
  </si>
  <si>
    <t>草原生态修复治理</t>
  </si>
  <si>
    <t>天保工程管护专项经费</t>
  </si>
  <si>
    <t>530400221100000774168</t>
  </si>
  <si>
    <t>森林管护</t>
  </si>
  <si>
    <t>30226</t>
  </si>
  <si>
    <t>劳务费</t>
  </si>
  <si>
    <t>遗属补助资金</t>
  </si>
  <si>
    <t>民生类</t>
  </si>
  <si>
    <t>530400231100001185538</t>
  </si>
  <si>
    <t>死亡抚恤</t>
  </si>
  <si>
    <t>省级公益林管护补助项目经费</t>
  </si>
  <si>
    <t>530400241100002543162</t>
  </si>
  <si>
    <t>森林生态效益补偿</t>
  </si>
  <si>
    <t>鲁的格管护站维修改造项目专项经费</t>
  </si>
  <si>
    <t>530400241100002731163</t>
  </si>
  <si>
    <t>其他自然生态保护支出</t>
  </si>
  <si>
    <t>31001</t>
  </si>
  <si>
    <t>房屋建筑物购建</t>
  </si>
  <si>
    <t>顺英塘（小黑箐）管护站建设项目专项经费</t>
  </si>
  <si>
    <t>530400241100002731846</t>
  </si>
  <si>
    <t>国家级公益林管护补助项目专项经费</t>
  </si>
  <si>
    <t>530400251100003872472</t>
  </si>
  <si>
    <t>玉白顶自然保护区管护局提前下达省级防火项目经费</t>
  </si>
  <si>
    <t>530400251100003878773</t>
  </si>
  <si>
    <t>30216</t>
  </si>
  <si>
    <t>培训费</t>
  </si>
  <si>
    <t>31003</t>
  </si>
  <si>
    <t>专用设备购置</t>
  </si>
  <si>
    <t>合  计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</si>
  <si>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</si>
  <si>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</si>
  <si>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</si>
  <si>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</si>
  <si>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</si>
  <si>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</si>
  <si>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</si>
  <si>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</si>
  <si>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</si>
  <si>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</si>
  <si>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</si>
  <si>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确保玉白顶自然保护区森林资源得到保护，需聘请森林管护人员对林区进行巡山护林。对管护人员统一聘用管理、日常巡护实行规范化管理、统一配置护林宣传工具、统一巡山手册记录内容、统一将管护人员纳入平台系统管理，提升日常巡护的科学性和实效性。由劳务派遣公司按照“熟悉情况、就近就便、胜任工作”的原则统一组织招聘护林员9人，共管护国家级重点公益林32830亩。定期巡查，加强管理，最大程度上预防滥砍滥发及森林火灾的发生。通过加强国家级公益林巡查、管理、保障等工作，有效保护好森林资源，使林相更加优化，森林蓄积量逐年增长，涵养水源，净化空气等生态效益更高，生物多样性、野生动植物资源得到有效保护，提高公益林质量和生态服务功能，确保生态安全，更好地改善玉溪生态环境，造富社会，实现绿水青山就是金山银山。</t>
  </si>
  <si>
    <t>产出指标</t>
  </si>
  <si>
    <t>数量指标</t>
  </si>
  <si>
    <t>管护人员数量</t>
  </si>
  <si>
    <t>&gt;=</t>
  </si>
  <si>
    <t>人</t>
  </si>
  <si>
    <t>定量指标</t>
  </si>
  <si>
    <t>反映项目实施招聘管护人员数量</t>
  </si>
  <si>
    <t>质量指标</t>
  </si>
  <si>
    <t>管护人员出勤率</t>
  </si>
  <si>
    <t>90</t>
  </si>
  <si>
    <t>%</t>
  </si>
  <si>
    <t>反映管护人员出勤率是否达标</t>
  </si>
  <si>
    <t>管护人员工作完成率</t>
  </si>
  <si>
    <t>反映管护人员是否按质按量完成工作内容</t>
  </si>
  <si>
    <t>效益指标</t>
  </si>
  <si>
    <t>社会效益</t>
  </si>
  <si>
    <t>提供就业岗位</t>
  </si>
  <si>
    <t>反映项目实施为社会提供就业岗位数量</t>
  </si>
  <si>
    <t>生态效益</t>
  </si>
  <si>
    <t>森林覆盖率</t>
  </si>
  <si>
    <t>85</t>
  </si>
  <si>
    <t>反映森林覆盖率是否达标</t>
  </si>
  <si>
    <t>满意度指标</t>
  </si>
  <si>
    <t>服务对象满意度</t>
  </si>
  <si>
    <t>林权权益人满意度</t>
  </si>
  <si>
    <t>反映林权权益人是否满意</t>
  </si>
  <si>
    <t>项目实施后预期达到将森林火灾受害率控制在0.9%以下，火灾扑灭率达到98%以上，实现森林草原火灾“打早、打小、打了”目标，降低重特大森林火灾发生隐患，预期圆满完成2025年玉白顶保护区森林草原防灭火任务，延续保护区28年未发生森林草原火灾记录。</t>
  </si>
  <si>
    <t>森林防火以水灭火管网DN65铜质闸阀</t>
  </si>
  <si>
    <t>个</t>
  </si>
  <si>
    <t>反映森林防火以水灭火管网DN65铜质闸阀安装数量是否达标。</t>
  </si>
  <si>
    <t>制作森林防火宣传五彩旗</t>
  </si>
  <si>
    <t>400</t>
  </si>
  <si>
    <t>套</t>
  </si>
  <si>
    <t>反映制作森林防火宣传五彩旗量是否达标</t>
  </si>
  <si>
    <t>森林防火以水灭火管网DN65热镀锌钢管搬运</t>
  </si>
  <si>
    <t>431.16</t>
  </si>
  <si>
    <t>米</t>
  </si>
  <si>
    <t>反映森林防火以水灭火管网DN65热镀锌钢管搬运安装长度是否达标。</t>
  </si>
  <si>
    <t>检查站防火宣传播放器</t>
  </si>
  <si>
    <t>反映检查站防火宣传播放器数量是否达标</t>
  </si>
  <si>
    <t>对进山入林车辆人员开展防火宣传提醒</t>
  </si>
  <si>
    <t>5000</t>
  </si>
  <si>
    <t>人次</t>
  </si>
  <si>
    <t>反映对进山入林车辆人员开展防火宣传提醒次数是否达标</t>
  </si>
  <si>
    <t>培训专业队及护林员次数</t>
  </si>
  <si>
    <t>140</t>
  </si>
  <si>
    <t>反映专业队及护林员培训人次是否达标</t>
  </si>
  <si>
    <t>验收合格率</t>
  </si>
  <si>
    <t>反映验收合格率是否达标</t>
  </si>
  <si>
    <t>时效指标</t>
  </si>
  <si>
    <t>项目工作及时完成率</t>
  </si>
  <si>
    <t>100</t>
  </si>
  <si>
    <t>反映项目工作完成率时间是否达标。</t>
  </si>
  <si>
    <t>经济效益</t>
  </si>
  <si>
    <t>人民群众财产损失</t>
  </si>
  <si>
    <t>&lt;=</t>
  </si>
  <si>
    <t>0</t>
  </si>
  <si>
    <t>元</t>
  </si>
  <si>
    <t>反映管护区域内因森林火灾造成的人民群众财产损失金额是否达标.</t>
  </si>
  <si>
    <t>重大人员伤亡事故发生次数</t>
  </si>
  <si>
    <t>次</t>
  </si>
  <si>
    <t>反映重大人员伤亡事故发生次数是否达标.</t>
  </si>
  <si>
    <t>森林火灾受害率</t>
  </si>
  <si>
    <t>0.9</t>
  </si>
  <si>
    <t>反映森林火灾受害率是否达标</t>
  </si>
  <si>
    <t>可持续影响</t>
  </si>
  <si>
    <t>重特大森林草原火灾发生次数</t>
  </si>
  <si>
    <t>反映重特大森林草原火灾发生次数是否达标.</t>
  </si>
  <si>
    <t>社会公众对森林防火工作满意度</t>
  </si>
  <si>
    <t>80</t>
  </si>
  <si>
    <t>反映社会公众对森林防火工作满意度</t>
  </si>
  <si>
    <t>按照云人社发【2010】127号文件精神，2025年发放遗属生活补助共计64524元</t>
  </si>
  <si>
    <t>发放城市遗属生活补助</t>
  </si>
  <si>
    <t>=</t>
  </si>
  <si>
    <t>反映城市遗属生活补助发放标准是否达标</t>
  </si>
  <si>
    <t>发放农村遗属生活补助</t>
  </si>
  <si>
    <t>反映农村遗属生活补助发放标准是否达标</t>
  </si>
  <si>
    <t>生活补助及时发放率</t>
  </si>
  <si>
    <t>反映遗属生活补助是否及时发放</t>
  </si>
  <si>
    <t>遗属生活质量</t>
  </si>
  <si>
    <t>持续变好</t>
  </si>
  <si>
    <t>是/否</t>
  </si>
  <si>
    <t>定性指标</t>
  </si>
  <si>
    <t>反映遗属生活质量</t>
  </si>
  <si>
    <t>生活发放补助持续性</t>
  </si>
  <si>
    <t>持续发放</t>
  </si>
  <si>
    <t>反映发放标准持续性</t>
  </si>
  <si>
    <t>遗属对生活补助发放满意度</t>
  </si>
  <si>
    <t>反映遗属对生活补助的满意度</t>
  </si>
  <si>
    <t>通过森林防火专项经费顺利完成项目：启动森林防火宣传及防灭火物资储备采购，计划采购防火宣传购物袋、防火宣传单面日历等防火宣传物资，防灭火机具用燃油、林火检查点用帐篷等防火物资储备。开展防火道路维护工作为2025年森林零火灾打下坚实基础。</t>
  </si>
  <si>
    <t>制作森林防火宣传种类</t>
  </si>
  <si>
    <t>项</t>
  </si>
  <si>
    <t>反映项目实施制作森林防火宣传种类数量</t>
  </si>
  <si>
    <t>森林防火道路维护</t>
  </si>
  <si>
    <t>1.00</t>
  </si>
  <si>
    <t>反映森林草原防灭火宣传活动次数是否达标</t>
  </si>
  <si>
    <t>森林防火检查站拦截杆</t>
  </si>
  <si>
    <t>反映安装森林防火检查站拦截杆数量是否达标。</t>
  </si>
  <si>
    <t>拦截登记进山入林车辆人员信息</t>
  </si>
  <si>
    <t>反映拦截登记进山入林车辆人员信息数量是否达标</t>
  </si>
  <si>
    <t>森林防火宣传巡护摩托</t>
  </si>
  <si>
    <t>辆</t>
  </si>
  <si>
    <t>反映森林防火宣传摩托数量是否达标。</t>
  </si>
  <si>
    <t>森林防火宣传巡护电动自行车</t>
  </si>
  <si>
    <t>反映森林防火宣传巡护电动自行车数量是否达标。</t>
  </si>
  <si>
    <t>森林防火宣传摩托车轻骑队</t>
  </si>
  <si>
    <t>支</t>
  </si>
  <si>
    <t>反映森林防火宣传摩托轻骑队数量是否达标。</t>
  </si>
  <si>
    <t>森林防灭火应急处置设备物资</t>
  </si>
  <si>
    <t>反映采购森林防灭火应急处置设备物资数量是否达标。</t>
  </si>
  <si>
    <t>采购验收合格率</t>
  </si>
  <si>
    <t>反映项目采购验收是否达标</t>
  </si>
  <si>
    <t>应急野外随身电源保质期</t>
  </si>
  <si>
    <t>年</t>
  </si>
  <si>
    <t>反映森林防灭火应急野外随身电源保质期时间是否达标。</t>
  </si>
  <si>
    <t>项目工作完成率</t>
  </si>
  <si>
    <t>反映项目工作完成率是否达标。</t>
  </si>
  <si>
    <t>项目资金支付率</t>
  </si>
  <si>
    <t>反映项目资金支付率是否达标。</t>
  </si>
  <si>
    <t>成本指标</t>
  </si>
  <si>
    <t>经济成本指标</t>
  </si>
  <si>
    <t>12.54</t>
  </si>
  <si>
    <t>万元</t>
  </si>
  <si>
    <t>反映森林草原防灭火宣传费用、应急处置费用、基础设施建设费用支出是否达标。</t>
  </si>
  <si>
    <t>林下产业发展状态</t>
  </si>
  <si>
    <t>反映人员伤亡事故次数是否达标</t>
  </si>
  <si>
    <t>反映林区内森林覆盖率是否达标</t>
  </si>
  <si>
    <t>反映林权权益人对项目实施的效果等的满意程度。</t>
  </si>
  <si>
    <t>项目实施后将最大可能减少森林火灾的发生次数，有效地缓解区内森林防火压力，确保森林资源安全，促进生态文明。长期未发生火灾能得到净化空气的效果，推动林业健康和谐发展。将森林火灾受害率≤0.9‰，火灾扑灭率≥98%，最大可能减少森林防火工作的发生次数，森林火灾次数≤0次，预期圆满完成2025年玉白顶保护区森林草原防灭火任务。</t>
  </si>
  <si>
    <t>防灭火互联网专线接入</t>
  </si>
  <si>
    <t>条</t>
  </si>
  <si>
    <t>反映项目实施林区防灭火互联网接入是否达标</t>
  </si>
  <si>
    <t>森林防灭火应急处置燃油储备</t>
  </si>
  <si>
    <t>800.02</t>
  </si>
  <si>
    <t>上升</t>
  </si>
  <si>
    <t>反映防灭火应急燃油储备是否达标</t>
  </si>
  <si>
    <t>项目验收合格率</t>
  </si>
  <si>
    <t>反映项目实施验收是否达标</t>
  </si>
  <si>
    <t>计划完成率</t>
  </si>
  <si>
    <t>反映项目按计划完工情况。
计划完工率=实际完成项目个数/按计划应完成项目个数。</t>
  </si>
  <si>
    <t>&lt;</t>
  </si>
  <si>
    <t>反映森林总面积占陆地总面积的情况。
森林火灾受害率=森林总面积/陆地总面积*100%</t>
  </si>
  <si>
    <t>社会公众对防火工作满意度</t>
  </si>
  <si>
    <t>反映社会公众对防火工作满意度</t>
  </si>
  <si>
    <t>由劳务派遣公司按照“熟悉情况、就近就便、胜任工作”的原则统一组织选聘护林员7人，并签订管护合同，划定管护责任区，管护情况纳入年终考核，共管护天保工程区58389亩。定期巡查，加强管理，最大程度上预防滥砍滥发及森林火灾的发生。通过实施天保工程管护巡查，对生物多样性的保护、维持地区生态平衡具有重要作用，对该区域的动植物资源管理与保护具有现实意义，能有效保护森林资源，使森林覆盖率不低于87.09%.</t>
  </si>
  <si>
    <t>管护天然林面积</t>
  </si>
  <si>
    <t>58000</t>
  </si>
  <si>
    <t>亩</t>
  </si>
  <si>
    <t>反映管护天然林的面积</t>
  </si>
  <si>
    <t>反映劳务派遣公司招聘管护人员数量</t>
  </si>
  <si>
    <t>反映所招聘的管护人员是否按时到岗</t>
  </si>
  <si>
    <t>工作及时完成率</t>
  </si>
  <si>
    <t>反映管护人员每日工作是否及时完成</t>
  </si>
  <si>
    <t>实地勘察管护情况达标率</t>
  </si>
  <si>
    <t>反映实地勘察管护人员对天保工程管护是否达标</t>
  </si>
  <si>
    <t>工资支付及时完成率</t>
  </si>
  <si>
    <t>95</t>
  </si>
  <si>
    <t>反映天保工程管护人员工资是否及时支付</t>
  </si>
  <si>
    <t>为社会提供就业岗位</t>
  </si>
  <si>
    <t>反映项目实施森林覆盖率是否有所增长</t>
  </si>
  <si>
    <t>天然林保护区管护效果</t>
  </si>
  <si>
    <t>持续较好</t>
  </si>
  <si>
    <t>反映项目实施对天然林的管护是否有明显效果</t>
  </si>
  <si>
    <t>反映项目实施林权权益人的满意度</t>
  </si>
  <si>
    <t>预算06表</t>
  </si>
  <si>
    <t>单位:元</t>
  </si>
  <si>
    <t>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</si>
  <si>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</si>
  <si>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</si>
  <si>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</si>
  <si>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</si>
  <si>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</si>
  <si>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</si>
  <si>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</si>
  <si>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</si>
  <si>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</si>
  <si>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</si>
  <si>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</si>
  <si>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复印纸采购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</si>
  <si>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</si>
  <si>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</si>
  <si>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</si>
  <si>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</si>
  <si>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</si>
  <si>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</si>
  <si>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</si>
  <si>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</si>
  <si>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</si>
  <si>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</si>
  <si>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</si>
  <si>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</si>
  <si>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</si>
  <si>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</si>
  <si>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</si>
  <si>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</si>
  <si>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</si>
  <si>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</si>
  <si>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</si>
  <si>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</si>
  <si>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</si>
  <si>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</si>
  <si>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</si>
  <si>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</si>
  <si>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</si>
  <si>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</si>
  <si>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</si>
  <si>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</si>
  <si>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A02021118 扫描仪</t>
  </si>
  <si>
    <t>扫描仪</t>
  </si>
  <si>
    <t>台</t>
  </si>
  <si>
    <t>A02030701 两轮摩托车</t>
  </si>
  <si>
    <t>A02061511 蓄电池及充电装置</t>
  </si>
  <si>
    <t>巡护无人机电池</t>
  </si>
  <si>
    <t>块</t>
  </si>
  <si>
    <t>A02030801 电动两轮车</t>
  </si>
  <si>
    <t>A02061599 其他电源设备</t>
  </si>
  <si>
    <t>野外随身电源</t>
  </si>
  <si>
    <t>A02010508 移动存储设备</t>
  </si>
  <si>
    <t>移动硬盘</t>
  </si>
  <si>
    <t>预算11表</t>
  </si>
  <si>
    <t>上级补助</t>
  </si>
  <si>
    <t>预算12表</t>
  </si>
  <si>
    <t>项目级次</t>
  </si>
  <si>
    <t>2025年</t>
  </si>
  <si>
    <t>2026年</t>
  </si>
  <si>
    <t>2027年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</si>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</sst>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hh:mm:ss"/>
    <numFmt numFmtId="177" formatCode="yyyy\-mm\-dd\ hh:mm:ss"/>
    <numFmt numFmtId="178" formatCode="#,##0.00;\-#,##0.00;;@"/>
    <numFmt numFmtId="179" formatCode="yyyy\-mm\-dd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</xf>
    <xf numFmtId="42" fontId="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6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13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3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" fillId="13" borderId="1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20" borderId="19" applyNumberFormat="0" applyAlignment="0" applyProtection="0">
      <alignment vertical="center"/>
    </xf>
    <xf numFmtId="0" fontId="40" fillId="20" borderId="17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23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6" fontId="13" fillId="0" borderId="7">
      <alignment horizontal="right" vertical="center"/>
    </xf>
    <xf numFmtId="180" fontId="13" fillId="0" borderId="7">
      <alignment horizontal="right" vertical="center"/>
    </xf>
  </cellStyleXfs>
  <cellXfs count="168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3" applyNumberFormat="1" applyFont="1" applyBorder="1">
      <alignment horizontal="left" vertical="center" wrapText="1"/>
    </xf>
    <xf numFmtId="178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7" xfId="53" applyNumberFormat="1" applyFont="1" applyBorder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8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3" applyNumberFormat="1" applyFont="1" applyBorder="1" applyAlignment="1">
      <alignment horizontal="right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8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8" fontId="8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righ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>
      <alignment horizontal="left" vertical="center" wrapText="1"/>
    </xf>
    <xf numFmtId="49" fontId="15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178" fontId="13" fillId="0" borderId="7" xfId="53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7" xfId="53" applyNumberFormat="1" applyFont="1" applyBorder="1" applyAlignment="1">
      <alignment horizontal="right" vertical="center" wrapText="1"/>
    </xf>
    <xf numFmtId="49" fontId="13" fillId="0" borderId="10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left" vertical="center" wrapText="1" indent="2"/>
    </xf>
    <xf numFmtId="49" fontId="13" fillId="0" borderId="7" xfId="53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3" applyNumberFormat="1" applyFont="1" applyBorder="1">
      <alignment horizontal="left" vertical="center" wrapText="1"/>
    </xf>
    <xf numFmtId="178" fontId="13" fillId="0" borderId="7" xfId="0" applyNumberFormat="1" applyFont="1" applyBorder="1" applyAlignment="1">
      <alignment horizontal="right" vertical="center"/>
    </xf>
    <xf numFmtId="178" fontId="22" fillId="0" borderId="7" xfId="0" applyNumberFormat="1" applyFont="1" applyBorder="1" applyAlignment="1">
      <alignment horizontal="left" vertical="center"/>
    </xf>
    <xf numFmtId="178" fontId="13" fillId="0" borderId="7" xfId="54" applyNumberFormat="1" applyFont="1" applyBorder="1">
      <alignment horizontal="right" vertical="center"/>
    </xf>
    <xf numFmtId="178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49" t="s">
        <v>0</v>
      </c>
      <c r="B2" s="160"/>
      <c r="C2" s="160"/>
      <c r="D2" s="160"/>
    </row>
    <row r="3" ht="28.5" customHeight="1" spans="1:4">
      <c r="A3" s="161" t="s">
        <v>1</v>
      </c>
      <c r="B3" s="161"/>
      <c r="C3" s="161"/>
      <c r="D3" s="161"/>
    </row>
    <row r="4" ht="18.75" customHeight="1" spans="1:4">
      <c r="A4" s="151" t="str">
        <f>"单位名称："&amp;"玉溪市玉白顶自然保护区管护局"</f>
        <v>单位名称：玉溪市玉白顶自然保护区管护局</v>
      </c>
      <c r="B4" s="151"/>
      <c r="C4" s="151"/>
      <c r="D4" s="149" t="s">
        <v>2</v>
      </c>
    </row>
    <row r="5" ht="18.75" customHeight="1" spans="1:4">
      <c r="A5" s="152" t="s">
        <v>3</v>
      </c>
      <c r="B5" s="152"/>
      <c r="C5" s="152" t="s">
        <v>4</v>
      </c>
      <c r="D5" s="152"/>
    </row>
    <row r="6" ht="18.75" customHeight="1" spans="1:4">
      <c r="A6" s="152" t="s">
        <v>5</v>
      </c>
      <c r="B6" s="152" t="s">
        <v>6</v>
      </c>
      <c r="C6" s="152" t="s">
        <v>7</v>
      </c>
      <c r="D6" s="152" t="s">
        <v>6</v>
      </c>
    </row>
    <row r="7" ht="18.75" customHeight="1" spans="1:4">
      <c r="A7" s="151" t="s">
        <v>8</v>
      </c>
      <c r="B7" s="165">
        <v>6247507.57</v>
      </c>
      <c r="C7" s="166" t="str">
        <f>"一"&amp;"、"&amp;"社会保障和就业支出"</f>
        <v>一、社会保障和就业支出</v>
      </c>
      <c r="D7" s="165">
        <v>1229013.28</v>
      </c>
    </row>
    <row r="8" ht="18.75" customHeight="1" spans="1:4">
      <c r="A8" s="151" t="s">
        <v>9</v>
      </c>
      <c r="B8" s="165"/>
      <c r="C8" s="166" t="str">
        <f>"二"&amp;"、"&amp;"卫生健康支出"</f>
        <v>二、卫生健康支出</v>
      </c>
      <c r="D8" s="165">
        <v>295959.62</v>
      </c>
    </row>
    <row r="9" ht="18.75" customHeight="1" spans="1:4">
      <c r="A9" s="151" t="s">
        <v>10</v>
      </c>
      <c r="B9" s="165"/>
      <c r="C9" s="166" t="str">
        <f>"三"&amp;"、"&amp;"节能环保支出"</f>
        <v>三、节能环保支出</v>
      </c>
      <c r="D9" s="165">
        <v>755945.74</v>
      </c>
    </row>
    <row r="10" ht="18.75" customHeight="1" spans="1:4">
      <c r="A10" s="151" t="s">
        <v>11</v>
      </c>
      <c r="B10" s="165"/>
      <c r="C10" s="166" t="str">
        <f>"四"&amp;"、"&amp;"农林水支出"</f>
        <v>四、农林水支出</v>
      </c>
      <c r="D10" s="165">
        <v>4222536.05</v>
      </c>
    </row>
    <row r="11" ht="18.75" customHeight="1" spans="1:4">
      <c r="A11" s="151" t="s">
        <v>12</v>
      </c>
      <c r="B11" s="165"/>
      <c r="C11" s="166" t="str">
        <f>"五"&amp;"、"&amp;"住房保障支出"</f>
        <v>五、住房保障支出</v>
      </c>
      <c r="D11" s="165">
        <v>226260</v>
      </c>
    </row>
    <row r="12" ht="18.75" customHeight="1" spans="1:4">
      <c r="A12" s="151" t="s">
        <v>13</v>
      </c>
      <c r="B12" s="165"/>
      <c r="C12" s="151"/>
      <c r="D12" s="151"/>
    </row>
    <row r="13" ht="18.75" customHeight="1" spans="1:4">
      <c r="A13" s="151" t="s">
        <v>14</v>
      </c>
      <c r="B13" s="165"/>
      <c r="C13" s="151"/>
      <c r="D13" s="151"/>
    </row>
    <row r="14" ht="18.75" customHeight="1" spans="1:4">
      <c r="A14" s="151" t="s">
        <v>15</v>
      </c>
      <c r="B14" s="165"/>
      <c r="C14" s="151"/>
      <c r="D14" s="151"/>
    </row>
    <row r="15" ht="18.75" customHeight="1" spans="1:4">
      <c r="A15" s="151" t="s">
        <v>16</v>
      </c>
      <c r="B15" s="165"/>
      <c r="C15" s="151"/>
      <c r="D15" s="151"/>
    </row>
    <row r="16" ht="18.75" customHeight="1" spans="1:4">
      <c r="A16" s="151" t="s">
        <v>17</v>
      </c>
      <c r="B16" s="165"/>
      <c r="C16" s="151"/>
      <c r="D16" s="151"/>
    </row>
    <row r="17" ht="18.75" customHeight="1" spans="1:4">
      <c r="A17" s="167" t="s">
        <v>18</v>
      </c>
      <c r="B17" s="165">
        <v>6247507.57</v>
      </c>
      <c r="C17" s="167" t="s">
        <v>19</v>
      </c>
      <c r="D17" s="165">
        <v>6729714.69</v>
      </c>
    </row>
    <row r="18" ht="18.75" customHeight="1" spans="1:4">
      <c r="A18" s="162" t="s">
        <v>20</v>
      </c>
      <c r="B18" s="151"/>
      <c r="C18" s="162" t="s">
        <v>21</v>
      </c>
      <c r="D18" s="151"/>
    </row>
    <row r="19" ht="18.75" customHeight="1" spans="1:4">
      <c r="A19" s="62" t="s">
        <v>22</v>
      </c>
      <c r="B19" s="165">
        <v>482207.12</v>
      </c>
      <c r="C19" s="62" t="s">
        <v>22</v>
      </c>
      <c r="D19" s="165"/>
    </row>
    <row r="20" ht="18.75" customHeight="1" spans="1:4">
      <c r="A20" s="62" t="s">
        <v>23</v>
      </c>
      <c r="B20" s="165"/>
      <c r="C20" s="62" t="s">
        <v>23</v>
      </c>
      <c r="D20" s="165"/>
    </row>
    <row r="21" ht="18.75" customHeight="1" spans="1:4">
      <c r="A21" s="167" t="s">
        <v>24</v>
      </c>
      <c r="B21" s="165">
        <v>6729714.69</v>
      </c>
      <c r="C21" s="167" t="s">
        <v>25</v>
      </c>
      <c r="D21" s="165">
        <v>6729714.69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topLeftCell="B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2"/>
      <c r="F2" s="133" t="s">
        <v>439</v>
      </c>
    </row>
    <row r="3" ht="28.5" customHeight="1" spans="1:6">
      <c r="A3" s="33" t="s">
        <v>27</v>
      </c>
      <c r="B3" s="33"/>
      <c r="C3" s="33"/>
      <c r="D3" s="33"/>
      <c r="E3" s="33"/>
      <c r="F3" s="33"/>
    </row>
    <row r="4" ht="15" customHeight="1" spans="1:6">
      <c r="A4" s="134" t="str">
        <f>"单位名称："&amp;"玉溪市玉白顶自然保护区管护局"</f>
        <v>单位名称：玉溪市玉白顶自然保护区管护局</v>
      </c>
      <c r="B4" s="135"/>
      <c r="C4" s="135"/>
      <c r="D4" s="75"/>
      <c r="E4" s="75"/>
      <c r="F4" s="136" t="s">
        <v>440</v>
      </c>
    </row>
    <row r="5" ht="18.75" customHeight="1" spans="1:6">
      <c r="A5" s="35" t="s">
        <v>127</v>
      </c>
      <c r="B5" s="35" t="s">
        <v>66</v>
      </c>
      <c r="C5" s="35" t="s">
        <v>67</v>
      </c>
      <c r="D5" s="36" t="s">
        <v>441</v>
      </c>
      <c r="E5" s="43"/>
      <c r="F5" s="43"/>
    </row>
    <row r="6" ht="30" customHeight="1" spans="1:6">
      <c r="A6" s="42"/>
      <c r="B6" s="42"/>
      <c r="C6" s="42"/>
      <c r="D6" s="36" t="s">
        <v>30</v>
      </c>
      <c r="E6" s="43" t="s">
        <v>70</v>
      </c>
      <c r="F6" s="43" t="s">
        <v>71</v>
      </c>
    </row>
    <row r="7" ht="16.5" customHeight="1" spans="1:6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</row>
    <row r="8" ht="20.25" customHeight="1" spans="1:6">
      <c r="A8" s="44"/>
      <c r="B8" s="44"/>
      <c r="C8" s="44"/>
      <c r="D8" s="25"/>
      <c r="E8" s="137"/>
      <c r="F8" s="137"/>
    </row>
    <row r="9" ht="17.25" customHeight="1" spans="1:6">
      <c r="A9" s="138" t="s">
        <v>262</v>
      </c>
      <c r="B9" s="139"/>
      <c r="C9" s="139" t="s">
        <v>262</v>
      </c>
      <c r="D9" s="137"/>
      <c r="E9" s="137"/>
      <c r="F9" s="137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abSelected="1" topLeftCell="D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1" t="s">
        <v>442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50"/>
      <c r="P2" s="50"/>
      <c r="Q2" s="31"/>
    </row>
    <row r="3" ht="27.75" customHeight="1" spans="1:17">
      <c r="A3" s="7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102"/>
      <c r="L3" s="33"/>
      <c r="M3" s="33"/>
      <c r="N3" s="33"/>
      <c r="O3" s="102"/>
      <c r="P3" s="102"/>
      <c r="Q3" s="33"/>
    </row>
    <row r="4" ht="18.75" customHeight="1" spans="1:17">
      <c r="A4" s="111" t="str">
        <f>"单位名称："&amp;"玉溪市玉白顶自然保护区管护局"</f>
        <v>单位名称：玉溪市玉白顶自然保护区管护局</v>
      </c>
      <c r="B4" s="8"/>
      <c r="C4" s="8"/>
      <c r="D4" s="8"/>
      <c r="E4" s="8"/>
      <c r="F4" s="8"/>
      <c r="G4" s="8"/>
      <c r="H4" s="8"/>
      <c r="I4" s="8"/>
      <c r="J4" s="8"/>
      <c r="O4" s="79"/>
      <c r="P4" s="79"/>
      <c r="Q4" s="130" t="s">
        <v>2</v>
      </c>
    </row>
    <row r="5" ht="15.75" customHeight="1" spans="1:17">
      <c r="A5" s="35" t="s">
        <v>443</v>
      </c>
      <c r="B5" s="112" t="s">
        <v>444</v>
      </c>
      <c r="C5" s="112" t="s">
        <v>445</v>
      </c>
      <c r="D5" s="112" t="s">
        <v>446</v>
      </c>
      <c r="E5" s="112" t="s">
        <v>447</v>
      </c>
      <c r="F5" s="112" t="s">
        <v>448</v>
      </c>
      <c r="G5" s="113" t="s">
        <v>134</v>
      </c>
      <c r="H5" s="113"/>
      <c r="I5" s="113"/>
      <c r="J5" s="113"/>
      <c r="K5" s="122"/>
      <c r="L5" s="113"/>
      <c r="M5" s="113"/>
      <c r="N5" s="113"/>
      <c r="O5" s="123"/>
      <c r="P5" s="122"/>
      <c r="Q5" s="131"/>
    </row>
    <row r="6" ht="17.25" customHeight="1" spans="1:17">
      <c r="A6" s="38"/>
      <c r="B6" s="114"/>
      <c r="C6" s="114"/>
      <c r="D6" s="114"/>
      <c r="E6" s="114"/>
      <c r="F6" s="114"/>
      <c r="G6" s="114" t="s">
        <v>30</v>
      </c>
      <c r="H6" s="114" t="s">
        <v>33</v>
      </c>
      <c r="I6" s="114" t="s">
        <v>449</v>
      </c>
      <c r="J6" s="114" t="s">
        <v>450</v>
      </c>
      <c r="K6" s="124" t="s">
        <v>451</v>
      </c>
      <c r="L6" s="125" t="s">
        <v>452</v>
      </c>
      <c r="M6" s="125"/>
      <c r="N6" s="125"/>
      <c r="O6" s="126"/>
      <c r="P6" s="127"/>
      <c r="Q6" s="115"/>
    </row>
    <row r="7" ht="54" customHeight="1" spans="1:17">
      <c r="A7" s="41"/>
      <c r="B7" s="115"/>
      <c r="C7" s="115"/>
      <c r="D7" s="115"/>
      <c r="E7" s="115"/>
      <c r="F7" s="115"/>
      <c r="G7" s="115"/>
      <c r="H7" s="115" t="s">
        <v>32</v>
      </c>
      <c r="I7" s="115"/>
      <c r="J7" s="115"/>
      <c r="K7" s="128"/>
      <c r="L7" s="115" t="s">
        <v>32</v>
      </c>
      <c r="M7" s="115" t="s">
        <v>39</v>
      </c>
      <c r="N7" s="115" t="s">
        <v>141</v>
      </c>
      <c r="O7" s="129" t="s">
        <v>41</v>
      </c>
      <c r="P7" s="128" t="s">
        <v>42</v>
      </c>
      <c r="Q7" s="115" t="s">
        <v>43</v>
      </c>
    </row>
    <row r="8" ht="15" customHeight="1" spans="1:17">
      <c r="A8" s="42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</row>
    <row r="9" ht="21" customHeight="1" spans="1:17">
      <c r="A9" s="95" t="s">
        <v>64</v>
      </c>
      <c r="B9" s="96"/>
      <c r="C9" s="96"/>
      <c r="D9" s="96"/>
      <c r="E9" s="118"/>
      <c r="F9" s="119">
        <v>1600</v>
      </c>
      <c r="G9" s="46">
        <v>1600</v>
      </c>
      <c r="H9" s="46">
        <v>1600</v>
      </c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5" t="str">
        <f>"      "&amp;"一般公用经费"</f>
        <v>      一般公用经费</v>
      </c>
      <c r="B10" s="96" t="s">
        <v>453</v>
      </c>
      <c r="C10" s="96" t="str">
        <f>"A05040101"&amp;"  "&amp;"复印纸"</f>
        <v>A05040101  复印纸</v>
      </c>
      <c r="D10" s="120" t="s">
        <v>454</v>
      </c>
      <c r="E10" s="121">
        <v>10</v>
      </c>
      <c r="F10" s="25">
        <v>1600</v>
      </c>
      <c r="G10" s="46">
        <v>1600</v>
      </c>
      <c r="H10" s="46">
        <v>1600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97" t="s">
        <v>262</v>
      </c>
      <c r="B11" s="98"/>
      <c r="C11" s="98"/>
      <c r="D11" s="98"/>
      <c r="E11" s="118"/>
      <c r="F11" s="119">
        <v>1600</v>
      </c>
      <c r="G11" s="46">
        <v>1600</v>
      </c>
      <c r="H11" s="46">
        <v>1600</v>
      </c>
      <c r="I11" s="46"/>
      <c r="J11" s="46"/>
      <c r="K11" s="46"/>
      <c r="L11" s="46"/>
      <c r="M11" s="46"/>
      <c r="N11" s="46"/>
      <c r="O11" s="46"/>
      <c r="P11" s="46"/>
      <c r="Q11" s="46"/>
    </row>
  </sheetData>
  <mergeCells count="17">
    <mergeCell ref="A2:Q2"/>
    <mergeCell ref="A3:Q3"/>
    <mergeCell ref="A4:E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abSelected="1" topLeftCell="D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0" t="s">
        <v>455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101"/>
    </row>
    <row r="3" ht="27.75" customHeight="1" spans="1:14">
      <c r="A3" s="73" t="s">
        <v>27</v>
      </c>
      <c r="B3" s="82"/>
      <c r="C3" s="82"/>
      <c r="D3" s="82"/>
      <c r="E3" s="82"/>
      <c r="F3" s="82"/>
      <c r="G3" s="82"/>
      <c r="H3" s="83"/>
      <c r="I3" s="82"/>
      <c r="J3" s="82"/>
      <c r="K3" s="82"/>
      <c r="L3" s="102"/>
      <c r="M3" s="83"/>
      <c r="N3" s="82"/>
    </row>
    <row r="4" ht="18.75" customHeight="1" spans="1:14">
      <c r="A4" s="74" t="str">
        <f>"单位名称："&amp;"玉溪市玉白顶自然保护区管护局"</f>
        <v>单位名称：玉溪市玉白顶自然保护区管护局</v>
      </c>
      <c r="B4" s="75"/>
      <c r="C4" s="75"/>
      <c r="D4" s="75"/>
      <c r="E4" s="75"/>
      <c r="F4" s="75"/>
      <c r="G4" s="75"/>
      <c r="H4" s="84"/>
      <c r="I4" s="77"/>
      <c r="J4" s="77"/>
      <c r="K4" s="77"/>
      <c r="L4" s="79"/>
      <c r="M4" s="103"/>
      <c r="N4" s="104" t="s">
        <v>2</v>
      </c>
    </row>
    <row r="5" ht="15.75" customHeight="1" spans="1:14">
      <c r="A5" s="85" t="s">
        <v>443</v>
      </c>
      <c r="B5" s="86" t="s">
        <v>456</v>
      </c>
      <c r="C5" s="86" t="s">
        <v>457</v>
      </c>
      <c r="D5" s="87" t="s">
        <v>134</v>
      </c>
      <c r="E5" s="87"/>
      <c r="F5" s="87"/>
      <c r="G5" s="87"/>
      <c r="H5" s="88"/>
      <c r="I5" s="87"/>
      <c r="J5" s="87"/>
      <c r="K5" s="87"/>
      <c r="L5" s="105"/>
      <c r="M5" s="88"/>
      <c r="N5" s="106"/>
    </row>
    <row r="6" ht="17.25" customHeight="1" spans="1:14">
      <c r="A6" s="89"/>
      <c r="B6" s="90"/>
      <c r="C6" s="90"/>
      <c r="D6" s="90" t="s">
        <v>30</v>
      </c>
      <c r="E6" s="90" t="s">
        <v>33</v>
      </c>
      <c r="F6" s="90" t="s">
        <v>449</v>
      </c>
      <c r="G6" s="90" t="s">
        <v>450</v>
      </c>
      <c r="H6" s="91" t="s">
        <v>451</v>
      </c>
      <c r="I6" s="107" t="s">
        <v>452</v>
      </c>
      <c r="J6" s="107"/>
      <c r="K6" s="107"/>
      <c r="L6" s="108"/>
      <c r="M6" s="109"/>
      <c r="N6" s="93"/>
    </row>
    <row r="7" ht="54" customHeight="1" spans="1:14">
      <c r="A7" s="92"/>
      <c r="B7" s="93"/>
      <c r="C7" s="93"/>
      <c r="D7" s="93"/>
      <c r="E7" s="93"/>
      <c r="F7" s="93"/>
      <c r="G7" s="93"/>
      <c r="H7" s="94"/>
      <c r="I7" s="93" t="s">
        <v>32</v>
      </c>
      <c r="J7" s="93" t="s">
        <v>39</v>
      </c>
      <c r="K7" s="93" t="s">
        <v>141</v>
      </c>
      <c r="L7" s="110" t="s">
        <v>41</v>
      </c>
      <c r="M7" s="94" t="s">
        <v>42</v>
      </c>
      <c r="N7" s="93" t="s">
        <v>43</v>
      </c>
    </row>
    <row r="8" ht="15" customHeight="1" spans="1:14">
      <c r="A8" s="92">
        <v>1</v>
      </c>
      <c r="B8" s="93">
        <v>2</v>
      </c>
      <c r="C8" s="93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</row>
    <row r="9" ht="21" customHeight="1" spans="1:14">
      <c r="A9" s="95"/>
      <c r="B9" s="96"/>
      <c r="C9" s="9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5"/>
      <c r="B10" s="96"/>
      <c r="C10" s="9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ht="21" customHeight="1" spans="1:14">
      <c r="A11" s="97" t="s">
        <v>262</v>
      </c>
      <c r="B11" s="98"/>
      <c r="C11" s="99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1" t="s">
        <v>458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50"/>
    </row>
    <row r="3" ht="27.75" customHeight="1" spans="1:14">
      <c r="A3" s="7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18" customHeight="1" spans="1:14">
      <c r="A4" s="74" t="str">
        <f>"单位名称："&amp;"玉溪市玉白顶自然保护区管护局"</f>
        <v>单位名称：玉溪市玉白顶自然保护区管护局</v>
      </c>
      <c r="B4" s="75"/>
      <c r="C4" s="75"/>
      <c r="D4" s="76"/>
      <c r="E4" s="77"/>
      <c r="F4" s="77"/>
      <c r="G4" s="77"/>
      <c r="H4" s="77"/>
      <c r="I4" s="77"/>
      <c r="N4" s="79" t="s">
        <v>2</v>
      </c>
    </row>
    <row r="5" ht="19.5" customHeight="1" spans="1:14">
      <c r="A5" s="36" t="s">
        <v>459</v>
      </c>
      <c r="B5" s="52" t="s">
        <v>134</v>
      </c>
      <c r="C5" s="53"/>
      <c r="D5" s="53"/>
      <c r="E5" s="52" t="s">
        <v>460</v>
      </c>
      <c r="F5" s="53"/>
      <c r="G5" s="53"/>
      <c r="H5" s="53"/>
      <c r="I5" s="53"/>
      <c r="J5" s="53"/>
      <c r="K5" s="53"/>
      <c r="L5" s="53"/>
      <c r="M5" s="53"/>
      <c r="N5" s="53"/>
    </row>
    <row r="6" ht="40.5" customHeight="1" spans="1:14">
      <c r="A6" s="42"/>
      <c r="B6" s="39" t="s">
        <v>30</v>
      </c>
      <c r="C6" s="35" t="s">
        <v>33</v>
      </c>
      <c r="D6" s="78" t="s">
        <v>461</v>
      </c>
      <c r="E6" s="43" t="s">
        <v>462</v>
      </c>
      <c r="F6" s="43" t="s">
        <v>463</v>
      </c>
      <c r="G6" s="43" t="s">
        <v>464</v>
      </c>
      <c r="H6" s="43" t="s">
        <v>465</v>
      </c>
      <c r="I6" s="43" t="s">
        <v>466</v>
      </c>
      <c r="J6" s="43" t="s">
        <v>467</v>
      </c>
      <c r="K6" s="43" t="s">
        <v>468</v>
      </c>
      <c r="L6" s="43" t="s">
        <v>469</v>
      </c>
      <c r="M6" s="43" t="s">
        <v>470</v>
      </c>
      <c r="N6" s="43" t="s">
        <v>471</v>
      </c>
    </row>
    <row r="7" ht="19.5" customHeight="1" spans="1:14">
      <c r="A7" s="43">
        <v>1</v>
      </c>
      <c r="B7" s="43">
        <v>2</v>
      </c>
      <c r="C7" s="43">
        <v>3</v>
      </c>
      <c r="D7" s="52">
        <v>4</v>
      </c>
      <c r="E7" s="43">
        <v>5</v>
      </c>
      <c r="F7" s="43">
        <v>6</v>
      </c>
      <c r="G7" s="43">
        <v>7</v>
      </c>
      <c r="H7" s="52">
        <v>8</v>
      </c>
      <c r="I7" s="43">
        <v>9</v>
      </c>
      <c r="J7" s="43">
        <v>10</v>
      </c>
      <c r="K7" s="43">
        <v>11</v>
      </c>
      <c r="L7" s="52">
        <v>12</v>
      </c>
      <c r="M7" s="43">
        <v>13</v>
      </c>
      <c r="N7" s="43">
        <v>14</v>
      </c>
    </row>
    <row r="8" ht="20.25" customHeight="1" spans="1:14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0.25" customHeight="1" spans="1:14">
      <c r="A9" s="44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0.25" customHeight="1" spans="1:14">
      <c r="A10" s="71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1" t="s">
        <v>472</v>
      </c>
      <c r="B2" s="31"/>
      <c r="C2" s="31"/>
      <c r="D2" s="31"/>
      <c r="E2" s="31"/>
      <c r="F2" s="31"/>
      <c r="G2" s="31"/>
      <c r="H2" s="31"/>
      <c r="I2" s="31"/>
      <c r="J2" s="50"/>
    </row>
    <row r="3" ht="28.5" customHeight="1" spans="1:10">
      <c r="A3" s="66" t="s">
        <v>27</v>
      </c>
      <c r="B3" s="67"/>
      <c r="C3" s="67"/>
      <c r="D3" s="67"/>
      <c r="E3" s="67"/>
      <c r="F3" s="68"/>
      <c r="G3" s="67"/>
      <c r="H3" s="68"/>
      <c r="I3" s="68"/>
      <c r="J3" s="67"/>
    </row>
    <row r="4" ht="15" customHeight="1" spans="1:1">
      <c r="A4" s="6" t="str">
        <f>"单位名称："&amp;"玉溪市玉白顶自然保护区管护局"</f>
        <v>单位名称：玉溪市玉白顶自然保护区管护局</v>
      </c>
    </row>
    <row r="5" ht="14.25" customHeight="1" spans="1:10">
      <c r="A5" s="69" t="s">
        <v>264</v>
      </c>
      <c r="B5" s="69" t="s">
        <v>265</v>
      </c>
      <c r="C5" s="69" t="s">
        <v>266</v>
      </c>
      <c r="D5" s="69" t="s">
        <v>267</v>
      </c>
      <c r="E5" s="69" t="s">
        <v>268</v>
      </c>
      <c r="F5" s="55" t="s">
        <v>269</v>
      </c>
      <c r="G5" s="69" t="s">
        <v>270</v>
      </c>
      <c r="H5" s="55" t="s">
        <v>271</v>
      </c>
      <c r="I5" s="55" t="s">
        <v>272</v>
      </c>
      <c r="J5" s="69" t="s">
        <v>273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27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27"/>
      <c r="B8" s="27"/>
      <c r="C8" s="27"/>
      <c r="D8" s="27"/>
      <c r="E8" s="27"/>
      <c r="F8" s="27"/>
      <c r="G8" s="44"/>
      <c r="H8" s="27"/>
      <c r="I8" s="27"/>
      <c r="J8" s="27"/>
    </row>
  </sheetData>
  <mergeCells count="3">
    <mergeCell ref="A2:J2"/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4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6"/>
      <c r="B1" s="56"/>
      <c r="C1" s="56"/>
      <c r="D1" s="56"/>
      <c r="E1" s="56"/>
      <c r="F1" s="56"/>
      <c r="G1" s="56"/>
      <c r="H1" s="56"/>
    </row>
    <row r="2" ht="18.75" customHeight="1" spans="1:8">
      <c r="A2" s="57" t="s">
        <v>473</v>
      </c>
      <c r="B2" s="57"/>
      <c r="C2" s="57"/>
      <c r="D2" s="57"/>
      <c r="E2" s="57"/>
      <c r="F2" s="57"/>
      <c r="G2" s="57"/>
      <c r="H2" s="57" t="s">
        <v>473</v>
      </c>
    </row>
    <row r="3" ht="28.5" customHeight="1" spans="1:8">
      <c r="A3" s="58" t="s">
        <v>27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tr">
        <f>"单位名称："&amp;"玉溪市玉白顶自然保护区管护局"</f>
        <v>单位名称：玉溪市玉白顶自然保护区管护局</v>
      </c>
      <c r="B4" s="59"/>
      <c r="C4" s="59"/>
      <c r="D4" s="59"/>
      <c r="E4" s="59"/>
      <c r="F4" s="59"/>
      <c r="G4" s="59"/>
      <c r="H4" s="59"/>
    </row>
    <row r="5" ht="18.75" customHeight="1" spans="1:8">
      <c r="A5" s="60" t="s">
        <v>127</v>
      </c>
      <c r="B5" s="60" t="s">
        <v>474</v>
      </c>
      <c r="C5" s="60" t="s">
        <v>475</v>
      </c>
      <c r="D5" s="60" t="s">
        <v>476</v>
      </c>
      <c r="E5" s="60" t="s">
        <v>477</v>
      </c>
      <c r="F5" s="60" t="s">
        <v>478</v>
      </c>
      <c r="G5" s="60"/>
      <c r="H5" s="60"/>
    </row>
    <row r="6" ht="18.75" customHeight="1" spans="1:8">
      <c r="A6" s="60"/>
      <c r="B6" s="60"/>
      <c r="C6" s="60"/>
      <c r="D6" s="60"/>
      <c r="E6" s="60"/>
      <c r="F6" s="60" t="s">
        <v>447</v>
      </c>
      <c r="G6" s="60" t="s">
        <v>479</v>
      </c>
      <c r="H6" s="60" t="s">
        <v>480</v>
      </c>
    </row>
    <row r="7" ht="18.75" customHeight="1" spans="1:8">
      <c r="A7" s="61" t="s">
        <v>44</v>
      </c>
      <c r="B7" s="61" t="s">
        <v>45</v>
      </c>
      <c r="C7" s="61" t="s">
        <v>46</v>
      </c>
      <c r="D7" s="61" t="s">
        <v>47</v>
      </c>
      <c r="E7" s="61" t="s">
        <v>48</v>
      </c>
      <c r="F7" s="61" t="s">
        <v>49</v>
      </c>
      <c r="G7" s="61" t="s">
        <v>50</v>
      </c>
      <c r="H7" s="61" t="s">
        <v>51</v>
      </c>
    </row>
    <row r="8" ht="18" customHeight="1" spans="1:8">
      <c r="A8" s="62" t="s">
        <v>64</v>
      </c>
      <c r="B8" s="62" t="s">
        <v>481</v>
      </c>
      <c r="C8" s="62" t="s">
        <v>482</v>
      </c>
      <c r="D8" s="62" t="s">
        <v>483</v>
      </c>
      <c r="E8" s="63" t="s">
        <v>484</v>
      </c>
      <c r="F8" s="64">
        <v>1</v>
      </c>
      <c r="G8" s="65">
        <v>4000</v>
      </c>
      <c r="H8" s="65">
        <v>4000</v>
      </c>
    </row>
    <row r="9" ht="18" customHeight="1" spans="1:8">
      <c r="A9" s="62" t="s">
        <v>64</v>
      </c>
      <c r="B9" s="62" t="s">
        <v>481</v>
      </c>
      <c r="C9" s="62" t="s">
        <v>485</v>
      </c>
      <c r="D9" s="62" t="s">
        <v>375</v>
      </c>
      <c r="E9" s="63" t="s">
        <v>376</v>
      </c>
      <c r="F9" s="64">
        <v>6</v>
      </c>
      <c r="G9" s="65">
        <v>8400</v>
      </c>
      <c r="H9" s="65">
        <v>50400</v>
      </c>
    </row>
    <row r="10" ht="18" customHeight="1" spans="1:8">
      <c r="A10" s="62" t="s">
        <v>64</v>
      </c>
      <c r="B10" s="62" t="s">
        <v>481</v>
      </c>
      <c r="C10" s="62" t="s">
        <v>486</v>
      </c>
      <c r="D10" s="62" t="s">
        <v>487</v>
      </c>
      <c r="E10" s="63" t="s">
        <v>488</v>
      </c>
      <c r="F10" s="64">
        <v>3</v>
      </c>
      <c r="G10" s="65">
        <v>1000</v>
      </c>
      <c r="H10" s="65">
        <v>3000</v>
      </c>
    </row>
    <row r="11" ht="18" customHeight="1" spans="1:8">
      <c r="A11" s="62" t="s">
        <v>64</v>
      </c>
      <c r="B11" s="62" t="s">
        <v>481</v>
      </c>
      <c r="C11" s="62" t="s">
        <v>489</v>
      </c>
      <c r="D11" s="62" t="s">
        <v>378</v>
      </c>
      <c r="E11" s="63" t="s">
        <v>376</v>
      </c>
      <c r="F11" s="64">
        <v>5</v>
      </c>
      <c r="G11" s="65">
        <v>4860</v>
      </c>
      <c r="H11" s="65">
        <v>24300</v>
      </c>
    </row>
    <row r="12" ht="18" customHeight="1" spans="1:8">
      <c r="A12" s="62" t="s">
        <v>64</v>
      </c>
      <c r="B12" s="62" t="s">
        <v>481</v>
      </c>
      <c r="C12" s="62" t="s">
        <v>490</v>
      </c>
      <c r="D12" s="62" t="s">
        <v>491</v>
      </c>
      <c r="E12" s="63" t="s">
        <v>303</v>
      </c>
      <c r="F12" s="64">
        <v>20</v>
      </c>
      <c r="G12" s="65">
        <v>250</v>
      </c>
      <c r="H12" s="65">
        <v>5000</v>
      </c>
    </row>
    <row r="13" ht="18" customHeight="1" spans="1:8">
      <c r="A13" s="62" t="s">
        <v>64</v>
      </c>
      <c r="B13" s="62" t="s">
        <v>481</v>
      </c>
      <c r="C13" s="62" t="s">
        <v>492</v>
      </c>
      <c r="D13" s="62" t="s">
        <v>493</v>
      </c>
      <c r="E13" s="63" t="s">
        <v>303</v>
      </c>
      <c r="F13" s="64">
        <v>3</v>
      </c>
      <c r="G13" s="65">
        <v>650</v>
      </c>
      <c r="H13" s="65">
        <v>1950</v>
      </c>
    </row>
    <row r="14" ht="18" customHeight="1" spans="1:8">
      <c r="A14" s="63" t="s">
        <v>30</v>
      </c>
      <c r="B14" s="63"/>
      <c r="C14" s="63"/>
      <c r="D14" s="63"/>
      <c r="E14" s="63"/>
      <c r="F14" s="64">
        <v>38</v>
      </c>
      <c r="G14" s="65"/>
      <c r="H14" s="65">
        <v>88650</v>
      </c>
    </row>
  </sheetData>
  <mergeCells count="10">
    <mergeCell ref="A2:H2"/>
    <mergeCell ref="A3:H3"/>
    <mergeCell ref="A4:H4"/>
    <mergeCell ref="F5:H5"/>
    <mergeCell ref="A14:E14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1" t="s">
        <v>494</v>
      </c>
      <c r="B2" s="31"/>
      <c r="C2" s="31"/>
      <c r="D2" s="32"/>
      <c r="E2" s="32"/>
      <c r="F2" s="32"/>
      <c r="G2" s="32"/>
      <c r="H2" s="31"/>
      <c r="I2" s="31"/>
      <c r="J2" s="31"/>
      <c r="K2" s="50"/>
    </row>
    <row r="3" ht="28.5" customHeight="1" spans="1:11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5" customHeight="1" spans="1:11">
      <c r="A4" s="6" t="str">
        <f>"单位名称："&amp;"玉溪市玉白顶自然保护区管护局"</f>
        <v>单位名称：玉溪市玉白顶自然保护区管护局</v>
      </c>
      <c r="B4" s="7"/>
      <c r="C4" s="7"/>
      <c r="D4" s="7"/>
      <c r="E4" s="7"/>
      <c r="F4" s="7"/>
      <c r="G4" s="7"/>
      <c r="H4" s="8"/>
      <c r="I4" s="8"/>
      <c r="J4" s="8"/>
      <c r="K4" s="51" t="s">
        <v>2</v>
      </c>
    </row>
    <row r="5" ht="21.75" customHeight="1" spans="1:11">
      <c r="A5" s="34" t="s">
        <v>213</v>
      </c>
      <c r="B5" s="34" t="s">
        <v>129</v>
      </c>
      <c r="C5" s="34" t="s">
        <v>214</v>
      </c>
      <c r="D5" s="35" t="s">
        <v>130</v>
      </c>
      <c r="E5" s="35" t="s">
        <v>131</v>
      </c>
      <c r="F5" s="35" t="s">
        <v>132</v>
      </c>
      <c r="G5" s="35" t="s">
        <v>133</v>
      </c>
      <c r="H5" s="36" t="s">
        <v>30</v>
      </c>
      <c r="I5" s="52" t="s">
        <v>495</v>
      </c>
      <c r="J5" s="53"/>
      <c r="K5" s="54"/>
    </row>
    <row r="6" ht="21.75" customHeight="1" spans="1:11">
      <c r="A6" s="37"/>
      <c r="B6" s="37"/>
      <c r="C6" s="37"/>
      <c r="D6" s="38"/>
      <c r="E6" s="38"/>
      <c r="F6" s="38"/>
      <c r="G6" s="38"/>
      <c r="H6" s="39"/>
      <c r="I6" s="35" t="s">
        <v>33</v>
      </c>
      <c r="J6" s="35" t="s">
        <v>34</v>
      </c>
      <c r="K6" s="35" t="s">
        <v>35</v>
      </c>
    </row>
    <row r="7" ht="40.5" customHeight="1" spans="1:11">
      <c r="A7" s="40"/>
      <c r="B7" s="40"/>
      <c r="C7" s="40"/>
      <c r="D7" s="41"/>
      <c r="E7" s="41"/>
      <c r="F7" s="41"/>
      <c r="G7" s="41"/>
      <c r="H7" s="42"/>
      <c r="I7" s="41" t="s">
        <v>32</v>
      </c>
      <c r="J7" s="41"/>
      <c r="K7" s="41"/>
    </row>
    <row r="8" ht="15" customHeight="1" spans="1:1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55">
        <v>10</v>
      </c>
      <c r="K8" s="55">
        <v>11</v>
      </c>
    </row>
    <row r="9" ht="30.65" customHeight="1" spans="1:11">
      <c r="A9" s="44"/>
      <c r="B9" s="45" t="s">
        <v>254</v>
      </c>
      <c r="C9" s="44"/>
      <c r="D9" s="44"/>
      <c r="E9" s="44"/>
      <c r="F9" s="44"/>
      <c r="G9" s="44"/>
      <c r="H9" s="46">
        <v>180400</v>
      </c>
      <c r="I9" s="46">
        <v>180400</v>
      </c>
      <c r="J9" s="46"/>
      <c r="K9" s="46"/>
    </row>
    <row r="10" ht="30.65" customHeight="1" spans="1:11">
      <c r="A10" s="45" t="s">
        <v>219</v>
      </c>
      <c r="B10" s="45" t="s">
        <v>254</v>
      </c>
      <c r="C10" s="45" t="s">
        <v>64</v>
      </c>
      <c r="D10" s="45" t="s">
        <v>93</v>
      </c>
      <c r="E10" s="45" t="s">
        <v>249</v>
      </c>
      <c r="F10" s="45" t="s">
        <v>238</v>
      </c>
      <c r="G10" s="45" t="s">
        <v>239</v>
      </c>
      <c r="H10" s="46">
        <v>180400</v>
      </c>
      <c r="I10" s="46">
        <v>180400</v>
      </c>
      <c r="J10" s="46"/>
      <c r="K10" s="46"/>
    </row>
    <row r="11" ht="30.65" customHeight="1" spans="1:11">
      <c r="A11" s="27"/>
      <c r="B11" s="45" t="s">
        <v>235</v>
      </c>
      <c r="C11" s="27"/>
      <c r="D11" s="27"/>
      <c r="E11" s="27"/>
      <c r="F11" s="27"/>
      <c r="G11" s="27"/>
      <c r="H11" s="46">
        <v>165000</v>
      </c>
      <c r="I11" s="46">
        <v>165000</v>
      </c>
      <c r="J11" s="46"/>
      <c r="K11" s="46"/>
    </row>
    <row r="12" ht="30.65" customHeight="1" spans="1:11">
      <c r="A12" s="45" t="s">
        <v>219</v>
      </c>
      <c r="B12" s="45" t="s">
        <v>235</v>
      </c>
      <c r="C12" s="45" t="s">
        <v>64</v>
      </c>
      <c r="D12" s="45" t="s">
        <v>95</v>
      </c>
      <c r="E12" s="45" t="s">
        <v>237</v>
      </c>
      <c r="F12" s="45" t="s">
        <v>238</v>
      </c>
      <c r="G12" s="45" t="s">
        <v>239</v>
      </c>
      <c r="H12" s="46">
        <v>165000</v>
      </c>
      <c r="I12" s="46">
        <v>165000</v>
      </c>
      <c r="J12" s="46"/>
      <c r="K12" s="46"/>
    </row>
    <row r="13" ht="18.75" customHeight="1" spans="1:11">
      <c r="A13" s="47" t="s">
        <v>262</v>
      </c>
      <c r="B13" s="48"/>
      <c r="C13" s="48"/>
      <c r="D13" s="48"/>
      <c r="E13" s="48"/>
      <c r="F13" s="48"/>
      <c r="G13" s="49"/>
      <c r="H13" s="46">
        <v>345400</v>
      </c>
      <c r="I13" s="46">
        <v>345400</v>
      </c>
      <c r="J13" s="46"/>
      <c r="K13" s="46"/>
    </row>
  </sheetData>
  <mergeCells count="16">
    <mergeCell ref="A2:K2"/>
    <mergeCell ref="A3:K3"/>
    <mergeCell ref="A4:G4"/>
    <mergeCell ref="I5:K5"/>
    <mergeCell ref="A13:G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496</v>
      </c>
      <c r="B2" s="2"/>
      <c r="C2" s="2"/>
      <c r="D2" s="3"/>
      <c r="E2" s="2"/>
      <c r="F2" s="2"/>
      <c r="G2" s="4"/>
    </row>
    <row r="3" ht="27.75" customHeight="1" spans="1:7">
      <c r="A3" s="5" t="s">
        <v>27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"单位名称："&amp;"玉溪市玉白顶自然保护区管护局"</f>
        <v>单位名称：玉溪市玉白顶自然保护区管护局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214</v>
      </c>
      <c r="B5" s="10" t="s">
        <v>213</v>
      </c>
      <c r="C5" s="10" t="s">
        <v>129</v>
      </c>
      <c r="D5" s="11" t="s">
        <v>497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498</v>
      </c>
      <c r="F6" s="11" t="s">
        <v>499</v>
      </c>
      <c r="G6" s="11" t="s">
        <v>500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 t="s">
        <v>64</v>
      </c>
      <c r="B9" s="23"/>
      <c r="C9" s="23"/>
      <c r="D9" s="24"/>
      <c r="E9" s="25">
        <v>285524</v>
      </c>
      <c r="F9" s="25">
        <v>200000</v>
      </c>
      <c r="G9" s="25">
        <v>200000</v>
      </c>
    </row>
    <row r="10" ht="21" customHeight="1" spans="1:7">
      <c r="A10" s="22"/>
      <c r="B10" s="22" t="s">
        <v>501</v>
      </c>
      <c r="C10" s="22" t="s">
        <v>240</v>
      </c>
      <c r="D10" s="26" t="s">
        <v>502</v>
      </c>
      <c r="E10" s="25">
        <v>64524</v>
      </c>
      <c r="F10" s="25"/>
      <c r="G10" s="25"/>
    </row>
    <row r="11" ht="21" customHeight="1" spans="1:7">
      <c r="A11" s="27"/>
      <c r="B11" s="22" t="s">
        <v>503</v>
      </c>
      <c r="C11" s="22" t="s">
        <v>224</v>
      </c>
      <c r="D11" s="26" t="s">
        <v>502</v>
      </c>
      <c r="E11" s="25">
        <v>200000</v>
      </c>
      <c r="F11" s="25">
        <v>200000</v>
      </c>
      <c r="G11" s="25">
        <v>200000</v>
      </c>
    </row>
    <row r="12" ht="21" customHeight="1" spans="1:7">
      <c r="A12" s="27"/>
      <c r="B12" s="22" t="s">
        <v>503</v>
      </c>
      <c r="C12" s="22" t="s">
        <v>218</v>
      </c>
      <c r="D12" s="26" t="s">
        <v>502</v>
      </c>
      <c r="E12" s="25">
        <v>21000</v>
      </c>
      <c r="F12" s="25"/>
      <c r="G12" s="25"/>
    </row>
    <row r="13" ht="21" customHeight="1" spans="1:7">
      <c r="A13" s="28" t="s">
        <v>30</v>
      </c>
      <c r="B13" s="29" t="s">
        <v>504</v>
      </c>
      <c r="C13" s="29"/>
      <c r="D13" s="30"/>
      <c r="E13" s="25">
        <v>285524</v>
      </c>
      <c r="F13" s="25">
        <v>200000</v>
      </c>
      <c r="G13" s="25">
        <v>200000</v>
      </c>
    </row>
  </sheetData>
  <mergeCells count="12">
    <mergeCell ref="A2:G2"/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customHeight="1" spans="1:19">
      <c r="A2" s="156" t="s">
        <v>26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ht="28.5" customHeight="1" spans="1:19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ht="20.25" customHeight="1" spans="1:19">
      <c r="A4" s="151" t="str">
        <f>"单位名称："&amp;"玉溪市玉白顶自然保护区管护局"</f>
        <v>单位名称：玉溪市玉白顶自然保护区管护局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7"/>
      <c r="M4" s="157"/>
      <c r="N4" s="157"/>
      <c r="O4" s="157"/>
      <c r="P4" s="157"/>
      <c r="Q4" s="157"/>
      <c r="R4" s="157"/>
      <c r="S4" s="157" t="s">
        <v>2</v>
      </c>
    </row>
    <row r="5" ht="27" customHeight="1" spans="1:19">
      <c r="A5" s="152" t="s">
        <v>28</v>
      </c>
      <c r="B5" s="152" t="s">
        <v>29</v>
      </c>
      <c r="C5" s="152" t="s">
        <v>30</v>
      </c>
      <c r="D5" s="152" t="s">
        <v>31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 t="s">
        <v>20</v>
      </c>
      <c r="P5" s="152"/>
      <c r="Q5" s="152"/>
      <c r="R5" s="152"/>
      <c r="S5" s="152"/>
    </row>
    <row r="6" ht="27" customHeight="1" spans="1:19">
      <c r="A6" s="152"/>
      <c r="B6" s="152"/>
      <c r="C6" s="152"/>
      <c r="D6" s="152" t="s">
        <v>32</v>
      </c>
      <c r="E6" s="152" t="s">
        <v>33</v>
      </c>
      <c r="F6" s="152" t="s">
        <v>34</v>
      </c>
      <c r="G6" s="152" t="s">
        <v>35</v>
      </c>
      <c r="H6" s="152" t="s">
        <v>36</v>
      </c>
      <c r="I6" s="152" t="s">
        <v>37</v>
      </c>
      <c r="J6" s="152"/>
      <c r="K6" s="152"/>
      <c r="L6" s="152"/>
      <c r="M6" s="152"/>
      <c r="N6" s="152"/>
      <c r="O6" s="152" t="s">
        <v>32</v>
      </c>
      <c r="P6" s="152" t="s">
        <v>33</v>
      </c>
      <c r="Q6" s="152" t="s">
        <v>34</v>
      </c>
      <c r="R6" s="152" t="s">
        <v>35</v>
      </c>
      <c r="S6" s="152" t="s">
        <v>38</v>
      </c>
    </row>
    <row r="7" ht="27" customHeight="1" spans="1:19">
      <c r="A7" s="152"/>
      <c r="B7" s="152"/>
      <c r="C7" s="152"/>
      <c r="D7" s="152"/>
      <c r="E7" s="152"/>
      <c r="F7" s="152"/>
      <c r="G7" s="152"/>
      <c r="H7" s="152"/>
      <c r="I7" s="152" t="s">
        <v>32</v>
      </c>
      <c r="J7" s="152" t="s">
        <v>39</v>
      </c>
      <c r="K7" s="152" t="s">
        <v>40</v>
      </c>
      <c r="L7" s="152" t="s">
        <v>41</v>
      </c>
      <c r="M7" s="152" t="s">
        <v>42</v>
      </c>
      <c r="N7" s="152" t="s">
        <v>43</v>
      </c>
      <c r="O7" s="152"/>
      <c r="P7" s="152"/>
      <c r="Q7" s="152"/>
      <c r="R7" s="152"/>
      <c r="S7" s="152"/>
    </row>
    <row r="8" ht="20.25" customHeight="1" spans="1:19">
      <c r="A8" s="155" t="s">
        <v>44</v>
      </c>
      <c r="B8" s="155" t="s">
        <v>45</v>
      </c>
      <c r="C8" s="155" t="s">
        <v>46</v>
      </c>
      <c r="D8" s="155" t="s">
        <v>47</v>
      </c>
      <c r="E8" s="155" t="s">
        <v>48</v>
      </c>
      <c r="F8" s="155" t="s">
        <v>49</v>
      </c>
      <c r="G8" s="155" t="s">
        <v>50</v>
      </c>
      <c r="H8" s="155" t="s">
        <v>51</v>
      </c>
      <c r="I8" s="155" t="s">
        <v>52</v>
      </c>
      <c r="J8" s="155" t="s">
        <v>53</v>
      </c>
      <c r="K8" s="155" t="s">
        <v>54</v>
      </c>
      <c r="L8" s="155" t="s">
        <v>55</v>
      </c>
      <c r="M8" s="155" t="s">
        <v>56</v>
      </c>
      <c r="N8" s="155" t="s">
        <v>57</v>
      </c>
      <c r="O8" s="155" t="s">
        <v>58</v>
      </c>
      <c r="P8" s="155" t="s">
        <v>59</v>
      </c>
      <c r="Q8" s="155" t="s">
        <v>60</v>
      </c>
      <c r="R8" s="155" t="s">
        <v>61</v>
      </c>
      <c r="S8" s="155" t="s">
        <v>62</v>
      </c>
    </row>
    <row r="9" ht="20.25" customHeight="1" spans="1:19">
      <c r="A9" s="151" t="s">
        <v>63</v>
      </c>
      <c r="B9" s="151" t="s">
        <v>64</v>
      </c>
      <c r="C9" s="154">
        <v>6729714.69</v>
      </c>
      <c r="D9" s="154">
        <v>6247507.57</v>
      </c>
      <c r="E9" s="65">
        <v>6247507.57</v>
      </c>
      <c r="F9" s="65"/>
      <c r="G9" s="65"/>
      <c r="H9" s="65"/>
      <c r="I9" s="65"/>
      <c r="J9" s="65"/>
      <c r="K9" s="65"/>
      <c r="L9" s="65"/>
      <c r="M9" s="65"/>
      <c r="N9" s="65"/>
      <c r="O9" s="154">
        <v>482207.12</v>
      </c>
      <c r="P9" s="154">
        <v>482207.12</v>
      </c>
      <c r="Q9" s="154"/>
      <c r="R9" s="154"/>
      <c r="S9" s="154"/>
    </row>
    <row r="10" ht="20.25" customHeight="1" spans="1:19">
      <c r="A10" s="153" t="s">
        <v>30</v>
      </c>
      <c r="B10" s="151"/>
      <c r="C10" s="154">
        <v>6729714.69</v>
      </c>
      <c r="D10" s="154">
        <v>6247507.57</v>
      </c>
      <c r="E10" s="154">
        <v>6247507.57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>
        <v>482207.12</v>
      </c>
      <c r="P10" s="154">
        <v>482207.12</v>
      </c>
      <c r="Q10" s="154"/>
      <c r="R10" s="154"/>
      <c r="S10" s="154"/>
    </row>
  </sheetData>
  <mergeCells count="20">
    <mergeCell ref="A2:S2"/>
    <mergeCell ref="A3:S3"/>
    <mergeCell ref="A4:R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6"/>
  <sheetViews>
    <sheetView showZeros="0" tabSelected="1" topLeftCell="B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customHeight="1" spans="1:15">
      <c r="A2" s="156" t="s">
        <v>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ht="28.5" customHeight="1" spans="1:15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ht="20.25" customHeight="1" spans="1:15">
      <c r="A4" s="151" t="str">
        <f>"单位名称："&amp;"玉溪市玉白顶自然保护区管护局"</f>
        <v>单位名称：玉溪市玉白顶自然保护区管护局</v>
      </c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  <c r="O4" s="157" t="s">
        <v>2</v>
      </c>
    </row>
    <row r="5" ht="27" customHeight="1" spans="1:15">
      <c r="A5" s="152" t="s">
        <v>66</v>
      </c>
      <c r="B5" s="152" t="s">
        <v>67</v>
      </c>
      <c r="C5" s="152" t="s">
        <v>30</v>
      </c>
      <c r="D5" s="152" t="s">
        <v>33</v>
      </c>
      <c r="E5" s="152"/>
      <c r="F5" s="152"/>
      <c r="G5" s="152" t="s">
        <v>34</v>
      </c>
      <c r="H5" s="152" t="s">
        <v>35</v>
      </c>
      <c r="I5" s="152" t="s">
        <v>68</v>
      </c>
      <c r="J5" s="152" t="s">
        <v>69</v>
      </c>
      <c r="K5" s="152"/>
      <c r="L5" s="152"/>
      <c r="M5" s="152"/>
      <c r="N5" s="152"/>
      <c r="O5" s="152"/>
    </row>
    <row r="6" ht="27" customHeight="1" spans="1:15">
      <c r="A6" s="152"/>
      <c r="B6" s="152"/>
      <c r="C6" s="152"/>
      <c r="D6" s="152" t="s">
        <v>32</v>
      </c>
      <c r="E6" s="152" t="s">
        <v>70</v>
      </c>
      <c r="F6" s="152" t="s">
        <v>71</v>
      </c>
      <c r="G6" s="152"/>
      <c r="H6" s="152"/>
      <c r="I6" s="152"/>
      <c r="J6" s="152" t="s">
        <v>32</v>
      </c>
      <c r="K6" s="152" t="s">
        <v>72</v>
      </c>
      <c r="L6" s="152" t="s">
        <v>73</v>
      </c>
      <c r="M6" s="152" t="s">
        <v>74</v>
      </c>
      <c r="N6" s="152" t="s">
        <v>75</v>
      </c>
      <c r="O6" s="152" t="s">
        <v>76</v>
      </c>
    </row>
    <row r="7" ht="20.25" customHeight="1" spans="1:15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 t="s">
        <v>50</v>
      </c>
      <c r="H7" s="155" t="s">
        <v>51</v>
      </c>
      <c r="I7" s="155" t="s">
        <v>52</v>
      </c>
      <c r="J7" s="155" t="s">
        <v>53</v>
      </c>
      <c r="K7" s="155" t="s">
        <v>54</v>
      </c>
      <c r="L7" s="155" t="s">
        <v>55</v>
      </c>
      <c r="M7" s="155" t="s">
        <v>56</v>
      </c>
      <c r="N7" s="155" t="s">
        <v>57</v>
      </c>
      <c r="O7" s="155" t="s">
        <v>58</v>
      </c>
    </row>
    <row r="8" ht="20.25" customHeight="1" spans="1:15">
      <c r="A8" s="151" t="s">
        <v>77</v>
      </c>
      <c r="B8" s="151" t="str">
        <f>"        "&amp;"社会保障和就业支出"</f>
        <v>        社会保障和就业支出</v>
      </c>
      <c r="C8" s="65">
        <v>1229013.28</v>
      </c>
      <c r="D8" s="65">
        <v>1229013.28</v>
      </c>
      <c r="E8" s="65">
        <v>1164489.28</v>
      </c>
      <c r="F8" s="65">
        <v>64524</v>
      </c>
      <c r="G8" s="65"/>
      <c r="H8" s="65"/>
      <c r="I8" s="65"/>
      <c r="J8" s="65"/>
      <c r="K8" s="65"/>
      <c r="L8" s="65"/>
      <c r="M8" s="65"/>
      <c r="N8" s="65"/>
      <c r="O8" s="65"/>
    </row>
    <row r="9" ht="20.25" customHeight="1" spans="1:15">
      <c r="A9" s="158" t="s">
        <v>78</v>
      </c>
      <c r="B9" s="158" t="str">
        <f>"        "&amp;"行政事业单位养老支出"</f>
        <v>        行政事业单位养老支出</v>
      </c>
      <c r="C9" s="65">
        <v>1164489.28</v>
      </c>
      <c r="D9" s="65">
        <v>1164489.28</v>
      </c>
      <c r="E9" s="65">
        <v>1164489.28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ht="20.25" customHeight="1" spans="1:15">
      <c r="A10" s="159" t="s">
        <v>79</v>
      </c>
      <c r="B10" s="159" t="str">
        <f>"        "&amp;"事业单位离退休"</f>
        <v>        事业单位离退休</v>
      </c>
      <c r="C10" s="65">
        <v>837000</v>
      </c>
      <c r="D10" s="65">
        <v>837000</v>
      </c>
      <c r="E10" s="65">
        <v>837000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ht="20.25" customHeight="1" spans="1:15">
      <c r="A11" s="159" t="s">
        <v>80</v>
      </c>
      <c r="B11" s="159" t="str">
        <f>"        "&amp;"机关事业单位基本养老保险缴费支出"</f>
        <v>        机关事业单位基本养老保险缴费支出</v>
      </c>
      <c r="C11" s="65">
        <v>197489.28</v>
      </c>
      <c r="D11" s="65">
        <v>197489.28</v>
      </c>
      <c r="E11" s="65">
        <v>197489.28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ht="20.25" customHeight="1" spans="1:15">
      <c r="A12" s="159" t="s">
        <v>81</v>
      </c>
      <c r="B12" s="159" t="str">
        <f>"        "&amp;"机关事业单位职业年金缴费支出"</f>
        <v>        机关事业单位职业年金缴费支出</v>
      </c>
      <c r="C12" s="65">
        <v>130000</v>
      </c>
      <c r="D12" s="65">
        <v>130000</v>
      </c>
      <c r="E12" s="65">
        <v>130000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ht="20.25" customHeight="1" spans="1:15">
      <c r="A13" s="158" t="s">
        <v>82</v>
      </c>
      <c r="B13" s="158" t="str">
        <f>"        "&amp;"抚恤"</f>
        <v>        抚恤</v>
      </c>
      <c r="C13" s="65">
        <v>64524</v>
      </c>
      <c r="D13" s="65">
        <v>64524</v>
      </c>
      <c r="E13" s="65"/>
      <c r="F13" s="65">
        <v>64524</v>
      </c>
      <c r="G13" s="65"/>
      <c r="H13" s="65"/>
      <c r="I13" s="65"/>
      <c r="J13" s="65"/>
      <c r="K13" s="65"/>
      <c r="L13" s="65"/>
      <c r="M13" s="65"/>
      <c r="N13" s="65"/>
      <c r="O13" s="65"/>
    </row>
    <row r="14" ht="20.25" customHeight="1" spans="1:15">
      <c r="A14" s="159" t="s">
        <v>83</v>
      </c>
      <c r="B14" s="159" t="str">
        <f>"        "&amp;"死亡抚恤"</f>
        <v>        死亡抚恤</v>
      </c>
      <c r="C14" s="65">
        <v>64524</v>
      </c>
      <c r="D14" s="65">
        <v>64524</v>
      </c>
      <c r="E14" s="65"/>
      <c r="F14" s="65">
        <v>64524</v>
      </c>
      <c r="G14" s="65"/>
      <c r="H14" s="65"/>
      <c r="I14" s="65"/>
      <c r="J14" s="65"/>
      <c r="K14" s="65"/>
      <c r="L14" s="65"/>
      <c r="M14" s="65"/>
      <c r="N14" s="65"/>
      <c r="O14" s="65"/>
    </row>
    <row r="15" ht="20.25" customHeight="1" spans="1:15">
      <c r="A15" s="151" t="s">
        <v>84</v>
      </c>
      <c r="B15" s="151" t="str">
        <f>"        "&amp;"卫生健康支出"</f>
        <v>        卫生健康支出</v>
      </c>
      <c r="C15" s="65">
        <v>295959.62</v>
      </c>
      <c r="D15" s="65">
        <v>295959.62</v>
      </c>
      <c r="E15" s="65">
        <v>295959.62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ht="20.25" customHeight="1" spans="1:15">
      <c r="A16" s="158" t="s">
        <v>85</v>
      </c>
      <c r="B16" s="158" t="str">
        <f>"        "&amp;"行政事业单位医疗"</f>
        <v>        行政事业单位医疗</v>
      </c>
      <c r="C16" s="65">
        <v>295959.62</v>
      </c>
      <c r="D16" s="65">
        <v>295959.62</v>
      </c>
      <c r="E16" s="65">
        <v>295959.62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ht="20.25" customHeight="1" spans="1:15">
      <c r="A17" s="159" t="s">
        <v>86</v>
      </c>
      <c r="B17" s="159" t="str">
        <f>"        "&amp;"行政单位医疗"</f>
        <v>        行政单位医疗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ht="20.25" customHeight="1" spans="1:15">
      <c r="A18" s="159" t="s">
        <v>87</v>
      </c>
      <c r="B18" s="159" t="str">
        <f>"        "&amp;"事业单位医疗"</f>
        <v>        事业单位医疗</v>
      </c>
      <c r="C18" s="65">
        <v>102447.56</v>
      </c>
      <c r="D18" s="65">
        <v>102447.56</v>
      </c>
      <c r="E18" s="65">
        <v>102447.56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ht="20.25" customHeight="1" spans="1:15">
      <c r="A19" s="159" t="s">
        <v>88</v>
      </c>
      <c r="B19" s="159" t="str">
        <f>"        "&amp;"公务员医疗补助"</f>
        <v>        公务员医疗补助</v>
      </c>
      <c r="C19" s="65">
        <v>173315.4</v>
      </c>
      <c r="D19" s="65">
        <v>173315.4</v>
      </c>
      <c r="E19" s="65">
        <v>173315.4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ht="20.25" customHeight="1" spans="1:15">
      <c r="A20" s="159" t="s">
        <v>89</v>
      </c>
      <c r="B20" s="159" t="str">
        <f>"        "&amp;"其他行政事业单位医疗支出"</f>
        <v>        其他行政事业单位医疗支出</v>
      </c>
      <c r="C20" s="65">
        <v>20196.66</v>
      </c>
      <c r="D20" s="65">
        <v>20196.66</v>
      </c>
      <c r="E20" s="65">
        <v>20196.66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ht="20.25" customHeight="1" spans="1:15">
      <c r="A21" s="151" t="s">
        <v>90</v>
      </c>
      <c r="B21" s="151" t="str">
        <f>"        "&amp;"节能环保支出"</f>
        <v>        节能环保支出</v>
      </c>
      <c r="C21" s="65">
        <v>755945.74</v>
      </c>
      <c r="D21" s="65">
        <v>755945.74</v>
      </c>
      <c r="E21" s="65"/>
      <c r="F21" s="65">
        <v>755945.74</v>
      </c>
      <c r="G21" s="65"/>
      <c r="H21" s="65"/>
      <c r="I21" s="65"/>
      <c r="J21" s="65"/>
      <c r="K21" s="65"/>
      <c r="L21" s="65"/>
      <c r="M21" s="65"/>
      <c r="N21" s="65"/>
      <c r="O21" s="65"/>
    </row>
    <row r="22" ht="20.25" customHeight="1" spans="1:15">
      <c r="A22" s="158" t="s">
        <v>91</v>
      </c>
      <c r="B22" s="158" t="str">
        <f>"        "&amp;"自然生态保护"</f>
        <v>        自然生态保护</v>
      </c>
      <c r="C22" s="65">
        <v>590945.74</v>
      </c>
      <c r="D22" s="65">
        <v>590945.74</v>
      </c>
      <c r="E22" s="65"/>
      <c r="F22" s="65">
        <v>590945.74</v>
      </c>
      <c r="G22" s="65"/>
      <c r="H22" s="65"/>
      <c r="I22" s="65"/>
      <c r="J22" s="65"/>
      <c r="K22" s="65"/>
      <c r="L22" s="65"/>
      <c r="M22" s="65"/>
      <c r="N22" s="65"/>
      <c r="O22" s="65"/>
    </row>
    <row r="23" ht="20.25" customHeight="1" spans="1:15">
      <c r="A23" s="159" t="s">
        <v>92</v>
      </c>
      <c r="B23" s="159" t="str">
        <f>"        "&amp;"草原生态修复治理"</f>
        <v>        草原生态修复治理</v>
      </c>
      <c r="C23" s="65">
        <v>2439</v>
      </c>
      <c r="D23" s="65">
        <v>2439</v>
      </c>
      <c r="E23" s="65"/>
      <c r="F23" s="65">
        <v>2439</v>
      </c>
      <c r="G23" s="65"/>
      <c r="H23" s="65"/>
      <c r="I23" s="65"/>
      <c r="J23" s="65"/>
      <c r="K23" s="65"/>
      <c r="L23" s="65"/>
      <c r="M23" s="65"/>
      <c r="N23" s="65"/>
      <c r="O23" s="65"/>
    </row>
    <row r="24" ht="20.25" customHeight="1" spans="1:15">
      <c r="A24" s="159" t="s">
        <v>93</v>
      </c>
      <c r="B24" s="159" t="str">
        <f>"        "&amp;"其他自然生态保护支出"</f>
        <v>        其他自然生态保护支出</v>
      </c>
      <c r="C24" s="65">
        <v>588506.74</v>
      </c>
      <c r="D24" s="65">
        <v>588506.74</v>
      </c>
      <c r="E24" s="65"/>
      <c r="F24" s="65">
        <v>588506.74</v>
      </c>
      <c r="G24" s="65"/>
      <c r="H24" s="65"/>
      <c r="I24" s="65"/>
      <c r="J24" s="65"/>
      <c r="K24" s="65"/>
      <c r="L24" s="65"/>
      <c r="M24" s="65"/>
      <c r="N24" s="65"/>
      <c r="O24" s="65"/>
    </row>
    <row r="25" ht="20.25" customHeight="1" spans="1:15">
      <c r="A25" s="158" t="s">
        <v>94</v>
      </c>
      <c r="B25" s="158" t="str">
        <f>"        "&amp;"森林保护修护"</f>
        <v>        森林保护修护</v>
      </c>
      <c r="C25" s="65">
        <v>165000</v>
      </c>
      <c r="D25" s="65">
        <v>165000</v>
      </c>
      <c r="E25" s="65"/>
      <c r="F25" s="65">
        <v>165000</v>
      </c>
      <c r="G25" s="65"/>
      <c r="H25" s="65"/>
      <c r="I25" s="65"/>
      <c r="J25" s="65"/>
      <c r="K25" s="65"/>
      <c r="L25" s="65"/>
      <c r="M25" s="65"/>
      <c r="N25" s="65"/>
      <c r="O25" s="65"/>
    </row>
    <row r="26" ht="20.25" customHeight="1" spans="1:15">
      <c r="A26" s="159" t="s">
        <v>95</v>
      </c>
      <c r="B26" s="159" t="str">
        <f>"        "&amp;"森林管护"</f>
        <v>        森林管护</v>
      </c>
      <c r="C26" s="65">
        <v>165000</v>
      </c>
      <c r="D26" s="65">
        <v>165000</v>
      </c>
      <c r="E26" s="65"/>
      <c r="F26" s="65">
        <v>165000</v>
      </c>
      <c r="G26" s="65"/>
      <c r="H26" s="65"/>
      <c r="I26" s="65"/>
      <c r="J26" s="65"/>
      <c r="K26" s="65"/>
      <c r="L26" s="65"/>
      <c r="M26" s="65"/>
      <c r="N26" s="65"/>
      <c r="O26" s="65"/>
    </row>
    <row r="27" ht="20.25" customHeight="1" spans="1:15">
      <c r="A27" s="151" t="s">
        <v>96</v>
      </c>
      <c r="B27" s="151" t="str">
        <f>"        "&amp;"农林水支出"</f>
        <v>        农林水支出</v>
      </c>
      <c r="C27" s="65">
        <v>4222536.05</v>
      </c>
      <c r="D27" s="65">
        <v>4222536.05</v>
      </c>
      <c r="E27" s="65">
        <v>3849874.67</v>
      </c>
      <c r="F27" s="65">
        <v>372661.38</v>
      </c>
      <c r="G27" s="65"/>
      <c r="H27" s="65"/>
      <c r="I27" s="65"/>
      <c r="J27" s="65"/>
      <c r="K27" s="65"/>
      <c r="L27" s="65"/>
      <c r="M27" s="65"/>
      <c r="N27" s="65"/>
      <c r="O27" s="65"/>
    </row>
    <row r="28" ht="20.25" customHeight="1" spans="1:15">
      <c r="A28" s="158" t="s">
        <v>97</v>
      </c>
      <c r="B28" s="158" t="str">
        <f>"        "&amp;"林业和草原"</f>
        <v>        林业和草原</v>
      </c>
      <c r="C28" s="65">
        <v>4222536.05</v>
      </c>
      <c r="D28" s="65">
        <v>4222536.05</v>
      </c>
      <c r="E28" s="65">
        <v>3849874.67</v>
      </c>
      <c r="F28" s="65">
        <v>372661.38</v>
      </c>
      <c r="G28" s="65"/>
      <c r="H28" s="65"/>
      <c r="I28" s="65"/>
      <c r="J28" s="65"/>
      <c r="K28" s="65"/>
      <c r="L28" s="65"/>
      <c r="M28" s="65"/>
      <c r="N28" s="65"/>
      <c r="O28" s="65"/>
    </row>
    <row r="29" ht="20.25" customHeight="1" spans="1:15">
      <c r="A29" s="159" t="s">
        <v>98</v>
      </c>
      <c r="B29" s="159" t="str">
        <f>"        "&amp;"事业机构"</f>
        <v>        事业机构</v>
      </c>
      <c r="C29" s="65">
        <v>3849874.67</v>
      </c>
      <c r="D29" s="65">
        <v>3849874.67</v>
      </c>
      <c r="E29" s="65">
        <v>3849874.67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ht="20.25" customHeight="1" spans="1:15">
      <c r="A30" s="159" t="s">
        <v>99</v>
      </c>
      <c r="B30" s="159" t="str">
        <f>"        "&amp;"森林生态效益补偿"</f>
        <v>        森林生态效益补偿</v>
      </c>
      <c r="C30" s="65">
        <v>71661.38</v>
      </c>
      <c r="D30" s="65">
        <v>71661.38</v>
      </c>
      <c r="E30" s="65"/>
      <c r="F30" s="65">
        <v>71661.38</v>
      </c>
      <c r="G30" s="65"/>
      <c r="H30" s="65"/>
      <c r="I30" s="65"/>
      <c r="J30" s="65"/>
      <c r="K30" s="65"/>
      <c r="L30" s="65"/>
      <c r="M30" s="65"/>
      <c r="N30" s="65"/>
      <c r="O30" s="65"/>
    </row>
    <row r="31" ht="20.25" customHeight="1" spans="1:15">
      <c r="A31" s="159" t="s">
        <v>100</v>
      </c>
      <c r="B31" s="159" t="str">
        <f>"        "&amp;"林业草原防灾减灾"</f>
        <v>        林业草原防灾减灾</v>
      </c>
      <c r="C31" s="65">
        <v>301000</v>
      </c>
      <c r="D31" s="65">
        <v>301000</v>
      </c>
      <c r="E31" s="65"/>
      <c r="F31" s="65">
        <v>301000</v>
      </c>
      <c r="G31" s="65"/>
      <c r="H31" s="65"/>
      <c r="I31" s="65"/>
      <c r="J31" s="65"/>
      <c r="K31" s="65"/>
      <c r="L31" s="65"/>
      <c r="M31" s="65"/>
      <c r="N31" s="65"/>
      <c r="O31" s="65"/>
    </row>
    <row r="32" ht="20.25" customHeight="1" spans="1:15">
      <c r="A32" s="151" t="s">
        <v>101</v>
      </c>
      <c r="B32" s="151" t="str">
        <f>"        "&amp;"住房保障支出"</f>
        <v>        住房保障支出</v>
      </c>
      <c r="C32" s="65">
        <v>226260</v>
      </c>
      <c r="D32" s="65">
        <v>226260</v>
      </c>
      <c r="E32" s="65">
        <v>226260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ht="20.25" customHeight="1" spans="1:15">
      <c r="A33" s="158" t="s">
        <v>102</v>
      </c>
      <c r="B33" s="158" t="str">
        <f>"        "&amp;"住房改革支出"</f>
        <v>        住房改革支出</v>
      </c>
      <c r="C33" s="65">
        <v>226260</v>
      </c>
      <c r="D33" s="65">
        <v>226260</v>
      </c>
      <c r="E33" s="65">
        <v>226260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ht="20.25" customHeight="1" spans="1:15">
      <c r="A34" s="159" t="s">
        <v>103</v>
      </c>
      <c r="B34" s="159" t="str">
        <f>"        "&amp;"住房公积金"</f>
        <v>        住房公积金</v>
      </c>
      <c r="C34" s="65">
        <v>215940</v>
      </c>
      <c r="D34" s="65">
        <v>215940</v>
      </c>
      <c r="E34" s="65">
        <v>215940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ht="20.25" customHeight="1" spans="1:15">
      <c r="A35" s="159" t="s">
        <v>104</v>
      </c>
      <c r="B35" s="159" t="str">
        <f>"        "&amp;"购房补贴"</f>
        <v>        购房补贴</v>
      </c>
      <c r="C35" s="65">
        <v>10320</v>
      </c>
      <c r="D35" s="65">
        <v>10320</v>
      </c>
      <c r="E35" s="65">
        <v>10320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ht="20.25" customHeight="1" spans="1:15">
      <c r="A36" s="153" t="s">
        <v>30</v>
      </c>
      <c r="B36" s="151"/>
      <c r="C36" s="154">
        <v>6729714.69</v>
      </c>
      <c r="D36" s="154">
        <v>6729714.69</v>
      </c>
      <c r="E36" s="154">
        <v>5536583.57</v>
      </c>
      <c r="F36" s="154">
        <v>1193131.12</v>
      </c>
      <c r="G36" s="154"/>
      <c r="H36" s="154"/>
      <c r="I36" s="154"/>
      <c r="J36" s="154"/>
      <c r="K36" s="154"/>
      <c r="L36" s="154"/>
      <c r="M36" s="154"/>
      <c r="N36" s="154"/>
      <c r="O36" s="154"/>
    </row>
  </sheetData>
  <mergeCells count="12">
    <mergeCell ref="A2:O2"/>
    <mergeCell ref="A3:O3"/>
    <mergeCell ref="A4:N4"/>
    <mergeCell ref="D5:F5"/>
    <mergeCell ref="J5:O5"/>
    <mergeCell ref="A36:B3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49" t="s">
        <v>105</v>
      </c>
      <c r="B2" s="160"/>
      <c r="C2" s="160"/>
      <c r="D2" s="160"/>
    </row>
    <row r="3" ht="28.5" customHeight="1" spans="1:4">
      <c r="A3" s="161" t="s">
        <v>27</v>
      </c>
      <c r="B3" s="161"/>
      <c r="C3" s="161"/>
      <c r="D3" s="161"/>
    </row>
    <row r="4" ht="18.75" customHeight="1" spans="1:4">
      <c r="A4" s="151" t="str">
        <f>"单位名称："&amp;"玉溪市玉白顶自然保护区管护局"</f>
        <v>单位名称：玉溪市玉白顶自然保护区管护局</v>
      </c>
      <c r="B4" s="151"/>
      <c r="C4" s="151"/>
      <c r="D4" s="149" t="s">
        <v>2</v>
      </c>
    </row>
    <row r="5" ht="18.75" customHeight="1" spans="1:4">
      <c r="A5" s="60" t="s">
        <v>3</v>
      </c>
      <c r="B5" s="60"/>
      <c r="C5" s="60" t="s">
        <v>4</v>
      </c>
      <c r="D5" s="60"/>
    </row>
    <row r="6" ht="18.75" customHeight="1" spans="1:4">
      <c r="A6" s="60" t="s">
        <v>5</v>
      </c>
      <c r="B6" s="60" t="s">
        <v>6</v>
      </c>
      <c r="C6" s="60" t="s">
        <v>106</v>
      </c>
      <c r="D6" s="60" t="s">
        <v>6</v>
      </c>
    </row>
    <row r="7" ht="18.75" customHeight="1" spans="1:4">
      <c r="A7" s="162" t="s">
        <v>107</v>
      </c>
      <c r="B7" s="163"/>
      <c r="C7" s="164" t="s">
        <v>108</v>
      </c>
      <c r="D7" s="163"/>
    </row>
    <row r="8" ht="18.75" customHeight="1" spans="1:4">
      <c r="A8" s="151" t="s">
        <v>109</v>
      </c>
      <c r="B8" s="165">
        <v>6247507.57</v>
      </c>
      <c r="C8" s="166" t="str">
        <f>"（一）"&amp;"社会保障和就业支出"</f>
        <v>（一）社会保障和就业支出</v>
      </c>
      <c r="D8" s="165">
        <v>1229013.28</v>
      </c>
    </row>
    <row r="9" ht="18.75" customHeight="1" spans="1:4">
      <c r="A9" s="151" t="s">
        <v>110</v>
      </c>
      <c r="B9" s="165"/>
      <c r="C9" s="166" t="str">
        <f>"（二）"&amp;"卫生健康支出"</f>
        <v>（二）卫生健康支出</v>
      </c>
      <c r="D9" s="165">
        <v>295959.62</v>
      </c>
    </row>
    <row r="10" ht="18.75" customHeight="1" spans="1:4">
      <c r="A10" s="151" t="s">
        <v>111</v>
      </c>
      <c r="B10" s="165"/>
      <c r="C10" s="166" t="str">
        <f>"（三）"&amp;"节能环保支出"</f>
        <v>（三）节能环保支出</v>
      </c>
      <c r="D10" s="165">
        <v>755945.74</v>
      </c>
    </row>
    <row r="11" ht="18.75" customHeight="1" spans="1:4">
      <c r="A11" s="151" t="s">
        <v>112</v>
      </c>
      <c r="B11" s="165"/>
      <c r="C11" s="166" t="str">
        <f>"（四）"&amp;"农林水支出"</f>
        <v>（四）农林水支出</v>
      </c>
      <c r="D11" s="165">
        <v>4222536.05</v>
      </c>
    </row>
    <row r="12" ht="18.75" customHeight="1" spans="1:4">
      <c r="A12" s="62" t="s">
        <v>109</v>
      </c>
      <c r="B12" s="165">
        <v>482207.12</v>
      </c>
      <c r="C12" s="166" t="str">
        <f>"（五）"&amp;"住房保障支出"</f>
        <v>（五）住房保障支出</v>
      </c>
      <c r="D12" s="165">
        <v>226260</v>
      </c>
    </row>
    <row r="13" ht="18.75" customHeight="1" spans="1:4">
      <c r="A13" s="62" t="s">
        <v>110</v>
      </c>
      <c r="B13" s="165"/>
      <c r="C13" s="151"/>
      <c r="D13" s="151"/>
    </row>
    <row r="14" ht="18.75" customHeight="1" spans="1:4">
      <c r="A14" s="62" t="s">
        <v>111</v>
      </c>
      <c r="B14" s="165"/>
      <c r="C14" s="151"/>
      <c r="D14" s="151"/>
    </row>
    <row r="15" ht="18.75" customHeight="1" spans="1:4">
      <c r="A15" s="151"/>
      <c r="B15" s="151"/>
      <c r="C15" s="151" t="s">
        <v>113</v>
      </c>
      <c r="D15" s="151"/>
    </row>
    <row r="16" ht="18.75" customHeight="1" spans="1:4">
      <c r="A16" s="167" t="s">
        <v>24</v>
      </c>
      <c r="B16" s="165">
        <v>6729714.69</v>
      </c>
      <c r="C16" s="167" t="s">
        <v>25</v>
      </c>
      <c r="D16" s="165">
        <v>6729714.69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5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48"/>
      <c r="B1" s="148"/>
      <c r="C1" s="148"/>
      <c r="D1" s="148"/>
      <c r="E1" s="148"/>
      <c r="F1" s="148"/>
      <c r="G1" s="148"/>
    </row>
    <row r="2" customHeight="1" spans="1:7">
      <c r="A2" s="156" t="s">
        <v>114</v>
      </c>
      <c r="B2" s="156"/>
      <c r="C2" s="156"/>
      <c r="D2" s="156"/>
      <c r="E2" s="156"/>
      <c r="F2" s="156"/>
      <c r="G2" s="156"/>
    </row>
    <row r="3" ht="28.5" customHeight="1" spans="1:7">
      <c r="A3" s="150" t="s">
        <v>27</v>
      </c>
      <c r="B3" s="150"/>
      <c r="C3" s="150"/>
      <c r="D3" s="150"/>
      <c r="E3" s="150"/>
      <c r="F3" s="150"/>
      <c r="G3" s="150"/>
    </row>
    <row r="4" ht="20.25" customHeight="1" spans="1:7">
      <c r="A4" s="151" t="str">
        <f>"单位名称："&amp;"玉溪市玉白顶自然保护区管护局"</f>
        <v>单位名称：玉溪市玉白顶自然保护区管护局</v>
      </c>
      <c r="B4" s="151"/>
      <c r="C4" s="151"/>
      <c r="D4" s="151"/>
      <c r="E4" s="151"/>
      <c r="F4" s="151"/>
      <c r="G4" s="157" t="s">
        <v>2</v>
      </c>
    </row>
    <row r="5" ht="27" customHeight="1" spans="1:7">
      <c r="A5" s="152" t="s">
        <v>115</v>
      </c>
      <c r="B5" s="152"/>
      <c r="C5" s="152" t="s">
        <v>30</v>
      </c>
      <c r="D5" s="152" t="s">
        <v>33</v>
      </c>
      <c r="E5" s="152"/>
      <c r="F5" s="152"/>
      <c r="G5" s="152" t="s">
        <v>71</v>
      </c>
    </row>
    <row r="6" ht="27" customHeight="1" spans="1:7">
      <c r="A6" s="152" t="s">
        <v>66</v>
      </c>
      <c r="B6" s="152" t="s">
        <v>67</v>
      </c>
      <c r="C6" s="152"/>
      <c r="D6" s="152" t="s">
        <v>32</v>
      </c>
      <c r="E6" s="152" t="s">
        <v>116</v>
      </c>
      <c r="F6" s="152" t="s">
        <v>117</v>
      </c>
      <c r="G6" s="152"/>
    </row>
    <row r="7" ht="20.25" customHeight="1" spans="1:7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>
        <v>7</v>
      </c>
    </row>
    <row r="8" ht="20.25" customHeight="1" spans="1:7">
      <c r="A8" s="151" t="s">
        <v>77</v>
      </c>
      <c r="B8" s="151" t="str">
        <f>"        "&amp;"社会保障和就业支出"</f>
        <v>        社会保障和就业支出</v>
      </c>
      <c r="C8" s="65">
        <v>1229013.28</v>
      </c>
      <c r="D8" s="154">
        <v>1164489.28</v>
      </c>
      <c r="E8" s="65">
        <v>1145889.28</v>
      </c>
      <c r="F8" s="65">
        <v>18600</v>
      </c>
      <c r="G8" s="65">
        <v>64524</v>
      </c>
    </row>
    <row r="9" ht="20.25" customHeight="1" spans="1:7">
      <c r="A9" s="158" t="s">
        <v>78</v>
      </c>
      <c r="B9" s="158" t="str">
        <f>"        "&amp;"行政事业单位养老支出"</f>
        <v>        行政事业单位养老支出</v>
      </c>
      <c r="C9" s="65">
        <v>1164489.28</v>
      </c>
      <c r="D9" s="154">
        <v>1164489.28</v>
      </c>
      <c r="E9" s="65">
        <v>1145889.28</v>
      </c>
      <c r="F9" s="65">
        <v>18600</v>
      </c>
      <c r="G9" s="65"/>
    </row>
    <row r="10" ht="20.25" customHeight="1" spans="1:7">
      <c r="A10" s="159" t="s">
        <v>79</v>
      </c>
      <c r="B10" s="159" t="str">
        <f>"        "&amp;"事业单位离退休"</f>
        <v>        事业单位离退休</v>
      </c>
      <c r="C10" s="65">
        <v>837000</v>
      </c>
      <c r="D10" s="154">
        <v>837000</v>
      </c>
      <c r="E10" s="65">
        <v>818400</v>
      </c>
      <c r="F10" s="65">
        <v>18600</v>
      </c>
      <c r="G10" s="65"/>
    </row>
    <row r="11" ht="20.25" customHeight="1" spans="1:7">
      <c r="A11" s="159" t="s">
        <v>80</v>
      </c>
      <c r="B11" s="159" t="str">
        <f>"        "&amp;"机关事业单位基本养老保险缴费支出"</f>
        <v>        机关事业单位基本养老保险缴费支出</v>
      </c>
      <c r="C11" s="65">
        <v>197489.28</v>
      </c>
      <c r="D11" s="154">
        <v>197489.28</v>
      </c>
      <c r="E11" s="65">
        <v>197489.28</v>
      </c>
      <c r="F11" s="65"/>
      <c r="G11" s="65"/>
    </row>
    <row r="12" ht="20.25" customHeight="1" spans="1:7">
      <c r="A12" s="159" t="s">
        <v>81</v>
      </c>
      <c r="B12" s="159" t="str">
        <f>"        "&amp;"机关事业单位职业年金缴费支出"</f>
        <v>        机关事业单位职业年金缴费支出</v>
      </c>
      <c r="C12" s="65">
        <v>130000</v>
      </c>
      <c r="D12" s="154">
        <v>130000</v>
      </c>
      <c r="E12" s="65">
        <v>130000</v>
      </c>
      <c r="F12" s="65"/>
      <c r="G12" s="65"/>
    </row>
    <row r="13" ht="20.25" customHeight="1" spans="1:7">
      <c r="A13" s="158" t="s">
        <v>82</v>
      </c>
      <c r="B13" s="158" t="str">
        <f>"        "&amp;"抚恤"</f>
        <v>        抚恤</v>
      </c>
      <c r="C13" s="65">
        <v>64524</v>
      </c>
      <c r="D13" s="154"/>
      <c r="E13" s="65"/>
      <c r="F13" s="65"/>
      <c r="G13" s="65">
        <v>64524</v>
      </c>
    </row>
    <row r="14" ht="20.25" customHeight="1" spans="1:7">
      <c r="A14" s="159" t="s">
        <v>83</v>
      </c>
      <c r="B14" s="159" t="str">
        <f>"        "&amp;"死亡抚恤"</f>
        <v>        死亡抚恤</v>
      </c>
      <c r="C14" s="65">
        <v>64524</v>
      </c>
      <c r="D14" s="154"/>
      <c r="E14" s="65"/>
      <c r="F14" s="65"/>
      <c r="G14" s="65">
        <v>64524</v>
      </c>
    </row>
    <row r="15" ht="20.25" customHeight="1" spans="1:7">
      <c r="A15" s="151" t="s">
        <v>84</v>
      </c>
      <c r="B15" s="151" t="str">
        <f>"        "&amp;"卫生健康支出"</f>
        <v>        卫生健康支出</v>
      </c>
      <c r="C15" s="65">
        <v>295959.62</v>
      </c>
      <c r="D15" s="154">
        <v>295959.62</v>
      </c>
      <c r="E15" s="65">
        <v>295959.62</v>
      </c>
      <c r="F15" s="65"/>
      <c r="G15" s="65"/>
    </row>
    <row r="16" ht="20.25" customHeight="1" spans="1:7">
      <c r="A16" s="158" t="s">
        <v>85</v>
      </c>
      <c r="B16" s="158" t="str">
        <f>"        "&amp;"行政事业单位医疗"</f>
        <v>        行政事业单位医疗</v>
      </c>
      <c r="C16" s="65">
        <v>295959.62</v>
      </c>
      <c r="D16" s="154">
        <v>295959.62</v>
      </c>
      <c r="E16" s="65">
        <v>295959.62</v>
      </c>
      <c r="F16" s="65"/>
      <c r="G16" s="65"/>
    </row>
    <row r="17" ht="20.25" customHeight="1" spans="1:7">
      <c r="A17" s="159" t="s">
        <v>87</v>
      </c>
      <c r="B17" s="159" t="str">
        <f>"        "&amp;"事业单位医疗"</f>
        <v>        事业单位医疗</v>
      </c>
      <c r="C17" s="65">
        <v>102447.56</v>
      </c>
      <c r="D17" s="154">
        <v>102447.56</v>
      </c>
      <c r="E17" s="65">
        <v>102447.56</v>
      </c>
      <c r="F17" s="65"/>
      <c r="G17" s="65"/>
    </row>
    <row r="18" ht="20.25" customHeight="1" spans="1:7">
      <c r="A18" s="159" t="s">
        <v>88</v>
      </c>
      <c r="B18" s="159" t="str">
        <f>"        "&amp;"公务员医疗补助"</f>
        <v>        公务员医疗补助</v>
      </c>
      <c r="C18" s="65">
        <v>173315.4</v>
      </c>
      <c r="D18" s="154">
        <v>173315.4</v>
      </c>
      <c r="E18" s="65">
        <v>173315.4</v>
      </c>
      <c r="F18" s="65"/>
      <c r="G18" s="65"/>
    </row>
    <row r="19" ht="20.25" customHeight="1" spans="1:7">
      <c r="A19" s="159" t="s">
        <v>89</v>
      </c>
      <c r="B19" s="159" t="str">
        <f>"        "&amp;"其他行政事业单位医疗支出"</f>
        <v>        其他行政事业单位医疗支出</v>
      </c>
      <c r="C19" s="65">
        <v>20196.66</v>
      </c>
      <c r="D19" s="154">
        <v>20196.66</v>
      </c>
      <c r="E19" s="65">
        <v>20196.66</v>
      </c>
      <c r="F19" s="65"/>
      <c r="G19" s="65"/>
    </row>
    <row r="20" ht="20.25" customHeight="1" spans="1:7">
      <c r="A20" s="151" t="s">
        <v>90</v>
      </c>
      <c r="B20" s="151" t="str">
        <f>"        "&amp;"节能环保支出"</f>
        <v>        节能环保支出</v>
      </c>
      <c r="C20" s="65">
        <v>755945.74</v>
      </c>
      <c r="D20" s="154"/>
      <c r="E20" s="65"/>
      <c r="F20" s="65"/>
      <c r="G20" s="65">
        <v>755945.74</v>
      </c>
    </row>
    <row r="21" ht="20.25" customHeight="1" spans="1:7">
      <c r="A21" s="158" t="s">
        <v>91</v>
      </c>
      <c r="B21" s="158" t="str">
        <f>"        "&amp;"自然生态保护"</f>
        <v>        自然生态保护</v>
      </c>
      <c r="C21" s="65">
        <v>590945.74</v>
      </c>
      <c r="D21" s="154"/>
      <c r="E21" s="65"/>
      <c r="F21" s="65"/>
      <c r="G21" s="65">
        <v>590945.74</v>
      </c>
    </row>
    <row r="22" ht="20.25" customHeight="1" spans="1:7">
      <c r="A22" s="159" t="s">
        <v>92</v>
      </c>
      <c r="B22" s="159" t="str">
        <f>"        "&amp;"草原生态修复治理"</f>
        <v>        草原生态修复治理</v>
      </c>
      <c r="C22" s="65">
        <v>2439</v>
      </c>
      <c r="D22" s="154"/>
      <c r="E22" s="65"/>
      <c r="F22" s="65"/>
      <c r="G22" s="65">
        <v>2439</v>
      </c>
    </row>
    <row r="23" ht="20.25" customHeight="1" spans="1:7">
      <c r="A23" s="159" t="s">
        <v>93</v>
      </c>
      <c r="B23" s="159" t="str">
        <f>"        "&amp;"其他自然生态保护支出"</f>
        <v>        其他自然生态保护支出</v>
      </c>
      <c r="C23" s="65">
        <v>588506.74</v>
      </c>
      <c r="D23" s="154"/>
      <c r="E23" s="65"/>
      <c r="F23" s="65"/>
      <c r="G23" s="65">
        <v>588506.74</v>
      </c>
    </row>
    <row r="24" ht="20.25" customHeight="1" spans="1:7">
      <c r="A24" s="158" t="s">
        <v>94</v>
      </c>
      <c r="B24" s="158" t="str">
        <f>"        "&amp;"森林保护修护"</f>
        <v>        森林保护修护</v>
      </c>
      <c r="C24" s="65">
        <v>165000</v>
      </c>
      <c r="D24" s="154"/>
      <c r="E24" s="65"/>
      <c r="F24" s="65"/>
      <c r="G24" s="65">
        <v>165000</v>
      </c>
    </row>
    <row r="25" ht="20.25" customHeight="1" spans="1:7">
      <c r="A25" s="159" t="s">
        <v>95</v>
      </c>
      <c r="B25" s="159" t="str">
        <f>"        "&amp;"森林管护"</f>
        <v>        森林管护</v>
      </c>
      <c r="C25" s="65">
        <v>165000</v>
      </c>
      <c r="D25" s="154"/>
      <c r="E25" s="65"/>
      <c r="F25" s="65"/>
      <c r="G25" s="65">
        <v>165000</v>
      </c>
    </row>
    <row r="26" ht="20.25" customHeight="1" spans="1:7">
      <c r="A26" s="151" t="s">
        <v>96</v>
      </c>
      <c r="B26" s="151" t="str">
        <f>"        "&amp;"农林水支出"</f>
        <v>        农林水支出</v>
      </c>
      <c r="C26" s="65">
        <v>4222536.05</v>
      </c>
      <c r="D26" s="154">
        <v>3849874.67</v>
      </c>
      <c r="E26" s="65">
        <v>3578932.51</v>
      </c>
      <c r="F26" s="65">
        <v>270942.16</v>
      </c>
      <c r="G26" s="65">
        <v>372661.38</v>
      </c>
    </row>
    <row r="27" ht="20.25" customHeight="1" spans="1:7">
      <c r="A27" s="158" t="s">
        <v>97</v>
      </c>
      <c r="B27" s="158" t="str">
        <f>"        "&amp;"林业和草原"</f>
        <v>        林业和草原</v>
      </c>
      <c r="C27" s="65">
        <v>4222536.05</v>
      </c>
      <c r="D27" s="154">
        <v>3849874.67</v>
      </c>
      <c r="E27" s="65">
        <v>3578932.51</v>
      </c>
      <c r="F27" s="65">
        <v>270942.16</v>
      </c>
      <c r="G27" s="65">
        <v>372661.38</v>
      </c>
    </row>
    <row r="28" ht="20.25" customHeight="1" spans="1:7">
      <c r="A28" s="159" t="s">
        <v>98</v>
      </c>
      <c r="B28" s="159" t="str">
        <f>"        "&amp;"事业机构"</f>
        <v>        事业机构</v>
      </c>
      <c r="C28" s="65">
        <v>3849874.67</v>
      </c>
      <c r="D28" s="154">
        <v>3849874.67</v>
      </c>
      <c r="E28" s="65">
        <v>3578932.51</v>
      </c>
      <c r="F28" s="65">
        <v>270942.16</v>
      </c>
      <c r="G28" s="65"/>
    </row>
    <row r="29" ht="20.25" customHeight="1" spans="1:7">
      <c r="A29" s="159" t="s">
        <v>99</v>
      </c>
      <c r="B29" s="159" t="str">
        <f>"        "&amp;"森林生态效益补偿"</f>
        <v>        森林生态效益补偿</v>
      </c>
      <c r="C29" s="65">
        <v>71661.38</v>
      </c>
      <c r="D29" s="154"/>
      <c r="E29" s="65"/>
      <c r="F29" s="65"/>
      <c r="G29" s="65">
        <v>71661.38</v>
      </c>
    </row>
    <row r="30" ht="20.25" customHeight="1" spans="1:7">
      <c r="A30" s="159" t="s">
        <v>100</v>
      </c>
      <c r="B30" s="159" t="str">
        <f>"        "&amp;"林业草原防灾减灾"</f>
        <v>        林业草原防灾减灾</v>
      </c>
      <c r="C30" s="65">
        <v>301000</v>
      </c>
      <c r="D30" s="154"/>
      <c r="E30" s="65"/>
      <c r="F30" s="65"/>
      <c r="G30" s="65">
        <v>301000</v>
      </c>
    </row>
    <row r="31" ht="20.25" customHeight="1" spans="1:7">
      <c r="A31" s="151" t="s">
        <v>101</v>
      </c>
      <c r="B31" s="151" t="str">
        <f>"        "&amp;"住房保障支出"</f>
        <v>        住房保障支出</v>
      </c>
      <c r="C31" s="65">
        <v>226260</v>
      </c>
      <c r="D31" s="154">
        <v>226260</v>
      </c>
      <c r="E31" s="65">
        <v>226260</v>
      </c>
      <c r="F31" s="65"/>
      <c r="G31" s="65"/>
    </row>
    <row r="32" ht="20.25" customHeight="1" spans="1:7">
      <c r="A32" s="158" t="s">
        <v>102</v>
      </c>
      <c r="B32" s="158" t="str">
        <f>"        "&amp;"住房改革支出"</f>
        <v>        住房改革支出</v>
      </c>
      <c r="C32" s="65">
        <v>226260</v>
      </c>
      <c r="D32" s="154">
        <v>226260</v>
      </c>
      <c r="E32" s="65">
        <v>226260</v>
      </c>
      <c r="F32" s="65"/>
      <c r="G32" s="65"/>
    </row>
    <row r="33" ht="20.25" customHeight="1" spans="1:7">
      <c r="A33" s="159" t="s">
        <v>103</v>
      </c>
      <c r="B33" s="159" t="str">
        <f>"        "&amp;"住房公积金"</f>
        <v>        住房公积金</v>
      </c>
      <c r="C33" s="65">
        <v>215940</v>
      </c>
      <c r="D33" s="154">
        <v>215940</v>
      </c>
      <c r="E33" s="65">
        <v>215940</v>
      </c>
      <c r="F33" s="65"/>
      <c r="G33" s="65"/>
    </row>
    <row r="34" ht="20.25" customHeight="1" spans="1:7">
      <c r="A34" s="159" t="s">
        <v>104</v>
      </c>
      <c r="B34" s="159" t="str">
        <f>"        "&amp;"购房补贴"</f>
        <v>        购房补贴</v>
      </c>
      <c r="C34" s="65">
        <v>10320</v>
      </c>
      <c r="D34" s="154">
        <v>10320</v>
      </c>
      <c r="E34" s="65">
        <v>10320</v>
      </c>
      <c r="F34" s="65"/>
      <c r="G34" s="65"/>
    </row>
    <row r="35" ht="20.25" customHeight="1" spans="1:7">
      <c r="A35" s="153" t="s">
        <v>30</v>
      </c>
      <c r="B35" s="151"/>
      <c r="C35" s="154">
        <v>6729714.69</v>
      </c>
      <c r="D35" s="154">
        <v>5536583.57</v>
      </c>
      <c r="E35" s="154">
        <v>5247041.41</v>
      </c>
      <c r="F35" s="154">
        <v>289542.16</v>
      </c>
      <c r="G35" s="154">
        <v>1193131.12</v>
      </c>
    </row>
  </sheetData>
  <mergeCells count="8">
    <mergeCell ref="A2:G2"/>
    <mergeCell ref="A3:G3"/>
    <mergeCell ref="A4:F4"/>
    <mergeCell ref="A5:B5"/>
    <mergeCell ref="D5:F5"/>
    <mergeCell ref="A35:B3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Row="7" outlineLevelCol="5"/>
  <cols>
    <col min="1" max="6" width="25.1333333333333" customWidth="1"/>
  </cols>
  <sheetData>
    <row r="1" customHeight="1" spans="1:6">
      <c r="A1" s="148"/>
      <c r="B1" s="148"/>
      <c r="C1" s="148"/>
      <c r="D1" s="148"/>
      <c r="E1" s="148"/>
      <c r="F1" s="148"/>
    </row>
    <row r="2" customHeight="1" spans="1:6">
      <c r="A2" s="149" t="s">
        <v>118</v>
      </c>
      <c r="B2" s="149"/>
      <c r="C2" s="149"/>
      <c r="D2" s="149"/>
      <c r="E2" s="149"/>
      <c r="F2" s="149"/>
    </row>
    <row r="3" ht="28.5" customHeight="1" spans="1:6">
      <c r="A3" s="150" t="s">
        <v>27</v>
      </c>
      <c r="B3" s="150"/>
      <c r="C3" s="150"/>
      <c r="D3" s="150"/>
      <c r="E3" s="150"/>
      <c r="F3" s="150"/>
    </row>
    <row r="4" ht="20.25" customHeight="1" spans="1:6">
      <c r="A4" s="151" t="str">
        <f>"单位名称："&amp;"玉溪市玉白顶自然保护区管护局"</f>
        <v>单位名称：玉溪市玉白顶自然保护区管护局</v>
      </c>
      <c r="B4" s="151"/>
      <c r="C4" s="151"/>
      <c r="D4" s="151"/>
      <c r="E4" s="151"/>
      <c r="F4" s="149" t="s">
        <v>2</v>
      </c>
    </row>
    <row r="5" ht="20.25" customHeight="1" spans="1:6">
      <c r="A5" s="152" t="s">
        <v>119</v>
      </c>
      <c r="B5" s="152" t="s">
        <v>120</v>
      </c>
      <c r="C5" s="152" t="s">
        <v>121</v>
      </c>
      <c r="D5" s="152"/>
      <c r="E5" s="152"/>
      <c r="F5" s="152"/>
    </row>
    <row r="6" ht="35.25" customHeight="1" spans="1:6">
      <c r="A6" s="152"/>
      <c r="B6" s="152"/>
      <c r="C6" s="152" t="s">
        <v>32</v>
      </c>
      <c r="D6" s="152" t="s">
        <v>122</v>
      </c>
      <c r="E6" s="152" t="s">
        <v>123</v>
      </c>
      <c r="F6" s="152" t="s">
        <v>124</v>
      </c>
    </row>
    <row r="7" ht="20.25" customHeight="1" spans="1:6">
      <c r="A7" s="155" t="s">
        <v>44</v>
      </c>
      <c r="B7" s="155">
        <v>2</v>
      </c>
      <c r="C7" s="155">
        <v>3</v>
      </c>
      <c r="D7" s="155">
        <v>4</v>
      </c>
      <c r="E7" s="155">
        <v>5</v>
      </c>
      <c r="F7" s="155">
        <v>6</v>
      </c>
    </row>
    <row r="8" ht="20.25" customHeight="1" spans="1:6">
      <c r="A8" s="65">
        <v>91700</v>
      </c>
      <c r="B8" s="65"/>
      <c r="C8" s="65">
        <v>90200</v>
      </c>
      <c r="D8" s="65"/>
      <c r="E8" s="154">
        <v>90200</v>
      </c>
      <c r="F8" s="65">
        <v>1500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3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customHeight="1" spans="1:23">
      <c r="A2" s="149" t="s">
        <v>125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28.5" customHeight="1" spans="1:23">
      <c r="A3" s="150" t="s">
        <v>27</v>
      </c>
      <c r="B3" s="150"/>
      <c r="C3" s="150" t="s">
        <v>126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ht="19.5" customHeight="1" spans="1:23">
      <c r="A4" s="151" t="str">
        <f>"单位名称："&amp;"玉溪市玉白顶自然保护区管护局"</f>
        <v>单位名称：玉溪市玉白顶自然保护区管护局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49"/>
      <c r="S4" s="149"/>
      <c r="T4" s="149"/>
      <c r="U4" s="149"/>
      <c r="V4" s="149"/>
      <c r="W4" s="149" t="s">
        <v>2</v>
      </c>
    </row>
    <row r="5" ht="19.5" customHeight="1" spans="1:23">
      <c r="A5" s="152" t="s">
        <v>127</v>
      </c>
      <c r="B5" s="152" t="s">
        <v>128</v>
      </c>
      <c r="C5" s="152" t="s">
        <v>129</v>
      </c>
      <c r="D5" s="152" t="s">
        <v>130</v>
      </c>
      <c r="E5" s="152" t="s">
        <v>131</v>
      </c>
      <c r="F5" s="152" t="s">
        <v>132</v>
      </c>
      <c r="G5" s="152" t="s">
        <v>133</v>
      </c>
      <c r="H5" s="152" t="s">
        <v>134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ht="19.5" customHeight="1" spans="1:23">
      <c r="A6" s="152"/>
      <c r="B6" s="152"/>
      <c r="C6" s="152"/>
      <c r="D6" s="152"/>
      <c r="E6" s="152"/>
      <c r="F6" s="152"/>
      <c r="G6" s="152"/>
      <c r="H6" s="152" t="s">
        <v>30</v>
      </c>
      <c r="I6" s="152" t="s">
        <v>33</v>
      </c>
      <c r="J6" s="152"/>
      <c r="K6" s="152"/>
      <c r="L6" s="152"/>
      <c r="M6" s="152"/>
      <c r="N6" s="152" t="s">
        <v>135</v>
      </c>
      <c r="O6" s="152"/>
      <c r="P6" s="152"/>
      <c r="Q6" s="152" t="s">
        <v>36</v>
      </c>
      <c r="R6" s="152" t="s">
        <v>69</v>
      </c>
      <c r="S6" s="152"/>
      <c r="T6" s="152"/>
      <c r="U6" s="152"/>
      <c r="V6" s="152"/>
      <c r="W6" s="152"/>
    </row>
    <row r="7" ht="41.25" customHeight="1" spans="1:23">
      <c r="A7" s="152"/>
      <c r="B7" s="152"/>
      <c r="C7" s="152"/>
      <c r="D7" s="152"/>
      <c r="E7" s="152"/>
      <c r="F7" s="152"/>
      <c r="G7" s="152"/>
      <c r="H7" s="152"/>
      <c r="I7" s="152" t="s">
        <v>136</v>
      </c>
      <c r="J7" s="152" t="s">
        <v>137</v>
      </c>
      <c r="K7" s="152" t="s">
        <v>138</v>
      </c>
      <c r="L7" s="152" t="s">
        <v>139</v>
      </c>
      <c r="M7" s="152" t="s">
        <v>140</v>
      </c>
      <c r="N7" s="152" t="s">
        <v>33</v>
      </c>
      <c r="O7" s="152" t="s">
        <v>34</v>
      </c>
      <c r="P7" s="152" t="s">
        <v>35</v>
      </c>
      <c r="Q7" s="152"/>
      <c r="R7" s="152" t="s">
        <v>32</v>
      </c>
      <c r="S7" s="152" t="s">
        <v>39</v>
      </c>
      <c r="T7" s="152" t="s">
        <v>141</v>
      </c>
      <c r="U7" s="152" t="s">
        <v>41</v>
      </c>
      <c r="V7" s="152" t="s">
        <v>42</v>
      </c>
      <c r="W7" s="152" t="s">
        <v>43</v>
      </c>
    </row>
    <row r="8" ht="20.25" customHeight="1" spans="1:23">
      <c r="A8" s="153" t="s">
        <v>44</v>
      </c>
      <c r="B8" s="153" t="s">
        <v>45</v>
      </c>
      <c r="C8" s="153" t="s">
        <v>46</v>
      </c>
      <c r="D8" s="153" t="s">
        <v>47</v>
      </c>
      <c r="E8" s="153" t="s">
        <v>48</v>
      </c>
      <c r="F8" s="153" t="s">
        <v>49</v>
      </c>
      <c r="G8" s="153" t="s">
        <v>50</v>
      </c>
      <c r="H8" s="153" t="s">
        <v>51</v>
      </c>
      <c r="I8" s="153" t="s">
        <v>52</v>
      </c>
      <c r="J8" s="153" t="s">
        <v>53</v>
      </c>
      <c r="K8" s="153" t="s">
        <v>54</v>
      </c>
      <c r="L8" s="153" t="s">
        <v>55</v>
      </c>
      <c r="M8" s="153" t="s">
        <v>56</v>
      </c>
      <c r="N8" s="153" t="s">
        <v>57</v>
      </c>
      <c r="O8" s="153" t="s">
        <v>58</v>
      </c>
      <c r="P8" s="153" t="s">
        <v>59</v>
      </c>
      <c r="Q8" s="153" t="s">
        <v>60</v>
      </c>
      <c r="R8" s="153" t="s">
        <v>61</v>
      </c>
      <c r="S8" s="153" t="s">
        <v>62</v>
      </c>
      <c r="T8" s="153" t="s">
        <v>142</v>
      </c>
      <c r="U8" s="153" t="s">
        <v>143</v>
      </c>
      <c r="V8" s="153" t="s">
        <v>144</v>
      </c>
      <c r="W8" s="153" t="s">
        <v>145</v>
      </c>
    </row>
    <row r="9" ht="20.25" customHeight="1" spans="1:23">
      <c r="A9" t="s">
        <v>64</v>
      </c>
      <c r="C9" s="151"/>
      <c r="D9" s="151"/>
      <c r="E9" s="151"/>
      <c r="G9" s="151"/>
      <c r="H9" s="154">
        <v>5536583.57</v>
      </c>
      <c r="I9" s="65">
        <v>5536583.57</v>
      </c>
      <c r="J9" s="65">
        <v>2239862.1</v>
      </c>
      <c r="K9" s="65"/>
      <c r="L9" s="65">
        <v>3296721.47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ht="20.25" customHeight="1" spans="1:23">
      <c r="A10" t="str">
        <f t="shared" ref="A10:A32" si="0">"       "&amp;"玉溪市玉白顶自然保护区管护局"</f>
        <v>       玉溪市玉白顶自然保护区管护局</v>
      </c>
      <c r="B10" s="151" t="s">
        <v>146</v>
      </c>
      <c r="C10" s="151" t="s">
        <v>147</v>
      </c>
      <c r="D10" s="151" t="s">
        <v>98</v>
      </c>
      <c r="E10" s="151" t="s">
        <v>148</v>
      </c>
      <c r="F10" s="151" t="s">
        <v>149</v>
      </c>
      <c r="G10" s="151" t="s">
        <v>150</v>
      </c>
      <c r="H10" s="154">
        <v>610896</v>
      </c>
      <c r="I10" s="65">
        <v>610896</v>
      </c>
      <c r="J10" s="65">
        <v>267267</v>
      </c>
      <c r="K10" s="65"/>
      <c r="L10" s="65">
        <v>343629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ht="20.25" customHeight="1" spans="1:23">
      <c r="A11" s="151" t="str">
        <f t="shared" si="0"/>
        <v>       玉溪市玉白顶自然保护区管护局</v>
      </c>
      <c r="B11" s="151" t="s">
        <v>146</v>
      </c>
      <c r="C11" s="151" t="s">
        <v>147</v>
      </c>
      <c r="D11" s="151" t="s">
        <v>98</v>
      </c>
      <c r="E11" s="151" t="s">
        <v>148</v>
      </c>
      <c r="F11" s="151" t="s">
        <v>151</v>
      </c>
      <c r="G11" s="151" t="s">
        <v>152</v>
      </c>
      <c r="H11" s="154">
        <v>40680</v>
      </c>
      <c r="I11" s="65">
        <v>40680</v>
      </c>
      <c r="J11" s="65">
        <v>17797.5</v>
      </c>
      <c r="K11" s="151"/>
      <c r="L11" s="65">
        <v>22882.5</v>
      </c>
      <c r="M11" s="151"/>
      <c r="N11" s="65"/>
      <c r="O11" s="65"/>
      <c r="P11" s="151"/>
      <c r="Q11" s="65"/>
      <c r="R11" s="65"/>
      <c r="S11" s="65"/>
      <c r="T11" s="65"/>
      <c r="U11" s="65"/>
      <c r="V11" s="65"/>
      <c r="W11" s="65"/>
    </row>
    <row r="12" ht="20.25" customHeight="1" spans="1:23">
      <c r="A12" s="151" t="str">
        <f t="shared" si="0"/>
        <v>       玉溪市玉白顶自然保护区管护局</v>
      </c>
      <c r="B12" s="151" t="s">
        <v>146</v>
      </c>
      <c r="C12" s="151" t="s">
        <v>147</v>
      </c>
      <c r="D12" s="151" t="s">
        <v>98</v>
      </c>
      <c r="E12" s="151" t="s">
        <v>148</v>
      </c>
      <c r="F12" s="151" t="s">
        <v>153</v>
      </c>
      <c r="G12" s="151" t="s">
        <v>154</v>
      </c>
      <c r="H12" s="154">
        <v>215160</v>
      </c>
      <c r="I12" s="65">
        <v>215160</v>
      </c>
      <c r="J12" s="65">
        <v>215160</v>
      </c>
      <c r="K12" s="151"/>
      <c r="L12" s="65"/>
      <c r="M12" s="151"/>
      <c r="N12" s="65"/>
      <c r="O12" s="65"/>
      <c r="P12" s="151"/>
      <c r="Q12" s="65"/>
      <c r="R12" s="65"/>
      <c r="S12" s="65"/>
      <c r="T12" s="65"/>
      <c r="U12" s="65"/>
      <c r="V12" s="65"/>
      <c r="W12" s="65"/>
    </row>
    <row r="13" ht="20.25" customHeight="1" spans="1:23">
      <c r="A13" s="151" t="str">
        <f t="shared" si="0"/>
        <v>       玉溪市玉白顶自然保护区管护局</v>
      </c>
      <c r="B13" s="151" t="s">
        <v>146</v>
      </c>
      <c r="C13" s="151" t="s">
        <v>147</v>
      </c>
      <c r="D13" s="151" t="s">
        <v>104</v>
      </c>
      <c r="E13" s="151" t="s">
        <v>155</v>
      </c>
      <c r="F13" s="151" t="s">
        <v>151</v>
      </c>
      <c r="G13" s="151" t="s">
        <v>152</v>
      </c>
      <c r="H13" s="154">
        <v>10320</v>
      </c>
      <c r="I13" s="65">
        <v>10320</v>
      </c>
      <c r="J13" s="65"/>
      <c r="K13" s="151"/>
      <c r="L13" s="65">
        <v>10320</v>
      </c>
      <c r="M13" s="151"/>
      <c r="N13" s="65"/>
      <c r="O13" s="65"/>
      <c r="P13" s="151"/>
      <c r="Q13" s="65"/>
      <c r="R13" s="65"/>
      <c r="S13" s="65"/>
      <c r="T13" s="65"/>
      <c r="U13" s="65"/>
      <c r="V13" s="65"/>
      <c r="W13" s="65"/>
    </row>
    <row r="14" ht="20.25" customHeight="1" spans="1:23">
      <c r="A14" s="151" t="str">
        <f t="shared" si="0"/>
        <v>       玉溪市玉白顶自然保护区管护局</v>
      </c>
      <c r="B14" s="151" t="s">
        <v>156</v>
      </c>
      <c r="C14" s="151" t="s">
        <v>157</v>
      </c>
      <c r="D14" s="151" t="s">
        <v>80</v>
      </c>
      <c r="E14" s="151" t="s">
        <v>158</v>
      </c>
      <c r="F14" s="151" t="s">
        <v>159</v>
      </c>
      <c r="G14" s="151" t="s">
        <v>160</v>
      </c>
      <c r="H14" s="154">
        <v>197489.28</v>
      </c>
      <c r="I14" s="65">
        <v>197489.28</v>
      </c>
      <c r="J14" s="65">
        <v>49372.32</v>
      </c>
      <c r="K14" s="151"/>
      <c r="L14" s="65">
        <v>148116.96</v>
      </c>
      <c r="M14" s="151"/>
      <c r="N14" s="65"/>
      <c r="O14" s="65"/>
      <c r="P14" s="151"/>
      <c r="Q14" s="65"/>
      <c r="R14" s="65"/>
      <c r="S14" s="65"/>
      <c r="T14" s="65"/>
      <c r="U14" s="65"/>
      <c r="V14" s="65"/>
      <c r="W14" s="65"/>
    </row>
    <row r="15" ht="20.25" customHeight="1" spans="1:23">
      <c r="A15" s="151" t="str">
        <f t="shared" si="0"/>
        <v>       玉溪市玉白顶自然保护区管护局</v>
      </c>
      <c r="B15" s="151" t="s">
        <v>156</v>
      </c>
      <c r="C15" s="151" t="s">
        <v>157</v>
      </c>
      <c r="D15" s="151" t="s">
        <v>87</v>
      </c>
      <c r="E15" s="151" t="s">
        <v>161</v>
      </c>
      <c r="F15" s="151" t="s">
        <v>162</v>
      </c>
      <c r="G15" s="151" t="s">
        <v>163</v>
      </c>
      <c r="H15" s="154">
        <v>102447.56</v>
      </c>
      <c r="I15" s="65">
        <v>102447.56</v>
      </c>
      <c r="J15" s="65">
        <v>25611.89</v>
      </c>
      <c r="K15" s="151"/>
      <c r="L15" s="65">
        <v>76835.67</v>
      </c>
      <c r="M15" s="151"/>
      <c r="N15" s="65"/>
      <c r="O15" s="65"/>
      <c r="P15" s="151"/>
      <c r="Q15" s="65"/>
      <c r="R15" s="65"/>
      <c r="S15" s="65"/>
      <c r="T15" s="65"/>
      <c r="U15" s="65"/>
      <c r="V15" s="65"/>
      <c r="W15" s="65"/>
    </row>
    <row r="16" ht="20.25" customHeight="1" spans="1:23">
      <c r="A16" s="151" t="str">
        <f t="shared" si="0"/>
        <v>       玉溪市玉白顶自然保护区管护局</v>
      </c>
      <c r="B16" s="151" t="s">
        <v>156</v>
      </c>
      <c r="C16" s="151" t="s">
        <v>157</v>
      </c>
      <c r="D16" s="151" t="s">
        <v>88</v>
      </c>
      <c r="E16" s="151" t="s">
        <v>164</v>
      </c>
      <c r="F16" s="151" t="s">
        <v>165</v>
      </c>
      <c r="G16" s="151" t="s">
        <v>166</v>
      </c>
      <c r="H16" s="154">
        <v>173315.4</v>
      </c>
      <c r="I16" s="65">
        <v>173315.4</v>
      </c>
      <c r="J16" s="65">
        <v>43328.85</v>
      </c>
      <c r="K16" s="151"/>
      <c r="L16" s="65">
        <v>129986.55</v>
      </c>
      <c r="M16" s="151"/>
      <c r="N16" s="65"/>
      <c r="O16" s="65"/>
      <c r="P16" s="151"/>
      <c r="Q16" s="65"/>
      <c r="R16" s="65"/>
      <c r="S16" s="65"/>
      <c r="T16" s="65"/>
      <c r="U16" s="65"/>
      <c r="V16" s="65"/>
      <c r="W16" s="65"/>
    </row>
    <row r="17" ht="20.25" customHeight="1" spans="1:23">
      <c r="A17" s="151" t="str">
        <f t="shared" si="0"/>
        <v>       玉溪市玉白顶自然保护区管护局</v>
      </c>
      <c r="B17" s="151" t="s">
        <v>156</v>
      </c>
      <c r="C17" s="151" t="s">
        <v>157</v>
      </c>
      <c r="D17" s="151" t="s">
        <v>89</v>
      </c>
      <c r="E17" s="151" t="s">
        <v>167</v>
      </c>
      <c r="F17" s="151" t="s">
        <v>168</v>
      </c>
      <c r="G17" s="151" t="s">
        <v>169</v>
      </c>
      <c r="H17" s="154">
        <v>20196.66</v>
      </c>
      <c r="I17" s="65">
        <v>20196.66</v>
      </c>
      <c r="J17" s="65">
        <v>20196.66</v>
      </c>
      <c r="K17" s="151"/>
      <c r="L17" s="65"/>
      <c r="M17" s="151"/>
      <c r="N17" s="65"/>
      <c r="O17" s="65"/>
      <c r="P17" s="151"/>
      <c r="Q17" s="65"/>
      <c r="R17" s="65"/>
      <c r="S17" s="65"/>
      <c r="T17" s="65"/>
      <c r="U17" s="65"/>
      <c r="V17" s="65"/>
      <c r="W17" s="65"/>
    </row>
    <row r="18" ht="20.25" customHeight="1" spans="1:23">
      <c r="A18" s="151" t="str">
        <f t="shared" si="0"/>
        <v>       玉溪市玉白顶自然保护区管护局</v>
      </c>
      <c r="B18" s="151" t="s">
        <v>156</v>
      </c>
      <c r="C18" s="151" t="s">
        <v>157</v>
      </c>
      <c r="D18" s="151" t="s">
        <v>98</v>
      </c>
      <c r="E18" s="151" t="s">
        <v>148</v>
      </c>
      <c r="F18" s="151" t="s">
        <v>168</v>
      </c>
      <c r="G18" s="151" t="s">
        <v>169</v>
      </c>
      <c r="H18" s="154">
        <v>8996.51</v>
      </c>
      <c r="I18" s="65">
        <v>8996.51</v>
      </c>
      <c r="J18" s="65">
        <v>2249.13</v>
      </c>
      <c r="K18" s="151"/>
      <c r="L18" s="65">
        <v>6747.38</v>
      </c>
      <c r="M18" s="151"/>
      <c r="N18" s="65"/>
      <c r="O18" s="65"/>
      <c r="P18" s="151"/>
      <c r="Q18" s="65"/>
      <c r="R18" s="65"/>
      <c r="S18" s="65"/>
      <c r="T18" s="65"/>
      <c r="U18" s="65"/>
      <c r="V18" s="65"/>
      <c r="W18" s="65"/>
    </row>
    <row r="19" ht="20.25" customHeight="1" spans="1:23">
      <c r="A19" s="151" t="str">
        <f t="shared" si="0"/>
        <v>       玉溪市玉白顶自然保护区管护局</v>
      </c>
      <c r="B19" s="151" t="s">
        <v>170</v>
      </c>
      <c r="C19" s="151" t="s">
        <v>171</v>
      </c>
      <c r="D19" s="151" t="s">
        <v>103</v>
      </c>
      <c r="E19" s="151" t="s">
        <v>171</v>
      </c>
      <c r="F19" s="151" t="s">
        <v>172</v>
      </c>
      <c r="G19" s="151" t="s">
        <v>171</v>
      </c>
      <c r="H19" s="154">
        <v>215940</v>
      </c>
      <c r="I19" s="65">
        <v>215940</v>
      </c>
      <c r="J19" s="65">
        <v>53985</v>
      </c>
      <c r="K19" s="151"/>
      <c r="L19" s="65">
        <v>161955</v>
      </c>
      <c r="M19" s="151"/>
      <c r="N19" s="65"/>
      <c r="O19" s="65"/>
      <c r="P19" s="151"/>
      <c r="Q19" s="65"/>
      <c r="R19" s="65"/>
      <c r="S19" s="65"/>
      <c r="T19" s="65"/>
      <c r="U19" s="65"/>
      <c r="V19" s="65"/>
      <c r="W19" s="65"/>
    </row>
    <row r="20" ht="20.25" customHeight="1" spans="1:23">
      <c r="A20" s="151" t="str">
        <f t="shared" si="0"/>
        <v>       玉溪市玉白顶自然保护区管护局</v>
      </c>
      <c r="B20" s="151" t="s">
        <v>173</v>
      </c>
      <c r="C20" s="151" t="s">
        <v>174</v>
      </c>
      <c r="D20" s="151" t="s">
        <v>79</v>
      </c>
      <c r="E20" s="151" t="s">
        <v>175</v>
      </c>
      <c r="F20" s="151" t="s">
        <v>176</v>
      </c>
      <c r="G20" s="151" t="s">
        <v>177</v>
      </c>
      <c r="H20" s="154">
        <v>818400</v>
      </c>
      <c r="I20" s="65">
        <v>818400</v>
      </c>
      <c r="J20" s="65">
        <v>818400</v>
      </c>
      <c r="K20" s="151"/>
      <c r="L20" s="65"/>
      <c r="M20" s="151"/>
      <c r="N20" s="65"/>
      <c r="O20" s="65"/>
      <c r="P20" s="151"/>
      <c r="Q20" s="65"/>
      <c r="R20" s="65"/>
      <c r="S20" s="65"/>
      <c r="T20" s="65"/>
      <c r="U20" s="65"/>
      <c r="V20" s="65"/>
      <c r="W20" s="65"/>
    </row>
    <row r="21" ht="20.25" customHeight="1" spans="1:23">
      <c r="A21" s="151" t="str">
        <f t="shared" si="0"/>
        <v>       玉溪市玉白顶自然保护区管护局</v>
      </c>
      <c r="B21" s="151" t="s">
        <v>178</v>
      </c>
      <c r="C21" s="151" t="s">
        <v>179</v>
      </c>
      <c r="D21" s="151" t="s">
        <v>98</v>
      </c>
      <c r="E21" s="151" t="s">
        <v>148</v>
      </c>
      <c r="F21" s="151" t="s">
        <v>180</v>
      </c>
      <c r="G21" s="151" t="s">
        <v>181</v>
      </c>
      <c r="H21" s="154">
        <v>90200</v>
      </c>
      <c r="I21" s="65">
        <v>90200</v>
      </c>
      <c r="J21" s="65"/>
      <c r="K21" s="151"/>
      <c r="L21" s="65">
        <v>90200</v>
      </c>
      <c r="M21" s="151"/>
      <c r="N21" s="65"/>
      <c r="O21" s="65"/>
      <c r="P21" s="151"/>
      <c r="Q21" s="65"/>
      <c r="R21" s="65"/>
      <c r="S21" s="65"/>
      <c r="T21" s="65"/>
      <c r="U21" s="65"/>
      <c r="V21" s="65"/>
      <c r="W21" s="65"/>
    </row>
    <row r="22" ht="20.25" customHeight="1" spans="1:23">
      <c r="A22" s="151" t="str">
        <f t="shared" si="0"/>
        <v>       玉溪市玉白顶自然保护区管护局</v>
      </c>
      <c r="B22" s="151" t="s">
        <v>182</v>
      </c>
      <c r="C22" s="151" t="s">
        <v>183</v>
      </c>
      <c r="D22" s="151" t="s">
        <v>98</v>
      </c>
      <c r="E22" s="151" t="s">
        <v>148</v>
      </c>
      <c r="F22" s="151" t="s">
        <v>184</v>
      </c>
      <c r="G22" s="151" t="s">
        <v>183</v>
      </c>
      <c r="H22" s="154">
        <v>42842.16</v>
      </c>
      <c r="I22" s="65">
        <v>42842.16</v>
      </c>
      <c r="J22" s="65"/>
      <c r="K22" s="151"/>
      <c r="L22" s="65">
        <v>42842.16</v>
      </c>
      <c r="M22" s="151"/>
      <c r="N22" s="65"/>
      <c r="O22" s="65"/>
      <c r="P22" s="151"/>
      <c r="Q22" s="65"/>
      <c r="R22" s="65"/>
      <c r="S22" s="65"/>
      <c r="T22" s="65"/>
      <c r="U22" s="65"/>
      <c r="V22" s="65"/>
      <c r="W22" s="65"/>
    </row>
    <row r="23" ht="20.25" customHeight="1" spans="1:23">
      <c r="A23" s="151" t="str">
        <f t="shared" si="0"/>
        <v>       玉溪市玉白顶自然保护区管护局</v>
      </c>
      <c r="B23" s="151" t="s">
        <v>185</v>
      </c>
      <c r="C23" s="151" t="s">
        <v>186</v>
      </c>
      <c r="D23" s="151" t="s">
        <v>79</v>
      </c>
      <c r="E23" s="151" t="s">
        <v>175</v>
      </c>
      <c r="F23" s="151" t="s">
        <v>187</v>
      </c>
      <c r="G23" s="151" t="s">
        <v>188</v>
      </c>
      <c r="H23" s="154">
        <v>18600</v>
      </c>
      <c r="I23" s="65">
        <v>18600</v>
      </c>
      <c r="J23" s="65">
        <v>18600</v>
      </c>
      <c r="K23" s="151"/>
      <c r="L23" s="65"/>
      <c r="M23" s="151"/>
      <c r="N23" s="65"/>
      <c r="O23" s="65"/>
      <c r="P23" s="151"/>
      <c r="Q23" s="65"/>
      <c r="R23" s="65"/>
      <c r="S23" s="65"/>
      <c r="T23" s="65"/>
      <c r="U23" s="65"/>
      <c r="V23" s="65"/>
      <c r="W23" s="65"/>
    </row>
    <row r="24" ht="20.25" customHeight="1" spans="1:23">
      <c r="A24" s="151" t="str">
        <f t="shared" si="0"/>
        <v>       玉溪市玉白顶自然保护区管护局</v>
      </c>
      <c r="B24" s="151" t="s">
        <v>185</v>
      </c>
      <c r="C24" s="151" t="s">
        <v>186</v>
      </c>
      <c r="D24" s="151" t="s">
        <v>98</v>
      </c>
      <c r="E24" s="151" t="s">
        <v>148</v>
      </c>
      <c r="F24" s="151" t="s">
        <v>189</v>
      </c>
      <c r="G24" s="151" t="s">
        <v>190</v>
      </c>
      <c r="H24" s="154">
        <v>12600</v>
      </c>
      <c r="I24" s="65">
        <v>12600</v>
      </c>
      <c r="J24" s="65">
        <v>1143.75</v>
      </c>
      <c r="K24" s="151"/>
      <c r="L24" s="65">
        <v>11456.25</v>
      </c>
      <c r="M24" s="151"/>
      <c r="N24" s="65"/>
      <c r="O24" s="65"/>
      <c r="P24" s="151"/>
      <c r="Q24" s="65"/>
      <c r="R24" s="65"/>
      <c r="S24" s="65"/>
      <c r="T24" s="65"/>
      <c r="U24" s="65"/>
      <c r="V24" s="65"/>
      <c r="W24" s="65"/>
    </row>
    <row r="25" ht="20.25" customHeight="1" spans="1:23">
      <c r="A25" s="151" t="str">
        <f t="shared" si="0"/>
        <v>       玉溪市玉白顶自然保护区管护局</v>
      </c>
      <c r="B25" s="151" t="s">
        <v>185</v>
      </c>
      <c r="C25" s="151" t="s">
        <v>186</v>
      </c>
      <c r="D25" s="151" t="s">
        <v>98</v>
      </c>
      <c r="E25" s="151" t="s">
        <v>148</v>
      </c>
      <c r="F25" s="151" t="s">
        <v>191</v>
      </c>
      <c r="G25" s="151" t="s">
        <v>192</v>
      </c>
      <c r="H25" s="154">
        <v>10000</v>
      </c>
      <c r="I25" s="65">
        <v>10000</v>
      </c>
      <c r="J25" s="65">
        <v>2500</v>
      </c>
      <c r="K25" s="151"/>
      <c r="L25" s="65">
        <v>7500</v>
      </c>
      <c r="M25" s="151"/>
      <c r="N25" s="65"/>
      <c r="O25" s="65"/>
      <c r="P25" s="151"/>
      <c r="Q25" s="65"/>
      <c r="R25" s="65"/>
      <c r="S25" s="65"/>
      <c r="T25" s="65"/>
      <c r="U25" s="65"/>
      <c r="V25" s="65"/>
      <c r="W25" s="65"/>
    </row>
    <row r="26" ht="20.25" customHeight="1" spans="1:23">
      <c r="A26" s="151" t="str">
        <f t="shared" si="0"/>
        <v>       玉溪市玉白顶自然保护区管护局</v>
      </c>
      <c r="B26" s="151" t="s">
        <v>185</v>
      </c>
      <c r="C26" s="151" t="s">
        <v>186</v>
      </c>
      <c r="D26" s="151" t="s">
        <v>98</v>
      </c>
      <c r="E26" s="151" t="s">
        <v>148</v>
      </c>
      <c r="F26" s="151" t="s">
        <v>193</v>
      </c>
      <c r="G26" s="151" t="s">
        <v>194</v>
      </c>
      <c r="H26" s="154">
        <v>50000</v>
      </c>
      <c r="I26" s="65">
        <v>50000</v>
      </c>
      <c r="J26" s="65">
        <v>12500</v>
      </c>
      <c r="K26" s="151"/>
      <c r="L26" s="65">
        <v>37500</v>
      </c>
      <c r="M26" s="151"/>
      <c r="N26" s="65"/>
      <c r="O26" s="65"/>
      <c r="P26" s="151"/>
      <c r="Q26" s="65"/>
      <c r="R26" s="65"/>
      <c r="S26" s="65"/>
      <c r="T26" s="65"/>
      <c r="U26" s="65"/>
      <c r="V26" s="65"/>
      <c r="W26" s="65"/>
    </row>
    <row r="27" ht="20.25" customHeight="1" spans="1:23">
      <c r="A27" s="151" t="str">
        <f t="shared" si="0"/>
        <v>       玉溪市玉白顶自然保护区管护局</v>
      </c>
      <c r="B27" s="151" t="s">
        <v>185</v>
      </c>
      <c r="C27" s="151" t="s">
        <v>186</v>
      </c>
      <c r="D27" s="151" t="s">
        <v>98</v>
      </c>
      <c r="E27" s="151" t="s">
        <v>148</v>
      </c>
      <c r="F27" s="151" t="s">
        <v>195</v>
      </c>
      <c r="G27" s="151" t="s">
        <v>196</v>
      </c>
      <c r="H27" s="154">
        <v>26800</v>
      </c>
      <c r="I27" s="65">
        <v>26800</v>
      </c>
      <c r="J27" s="65">
        <v>6700</v>
      </c>
      <c r="K27" s="151"/>
      <c r="L27" s="65">
        <v>20100</v>
      </c>
      <c r="M27" s="151"/>
      <c r="N27" s="65"/>
      <c r="O27" s="65"/>
      <c r="P27" s="151"/>
      <c r="Q27" s="65"/>
      <c r="R27" s="65"/>
      <c r="S27" s="65"/>
      <c r="T27" s="65"/>
      <c r="U27" s="65"/>
      <c r="V27" s="65"/>
      <c r="W27" s="65"/>
    </row>
    <row r="28" ht="20.25" customHeight="1" spans="1:23">
      <c r="A28" s="151" t="str">
        <f t="shared" si="0"/>
        <v>       玉溪市玉白顶自然保护区管护局</v>
      </c>
      <c r="B28" s="151" t="s">
        <v>185</v>
      </c>
      <c r="C28" s="151" t="s">
        <v>186</v>
      </c>
      <c r="D28" s="151" t="s">
        <v>98</v>
      </c>
      <c r="E28" s="151" t="s">
        <v>148</v>
      </c>
      <c r="F28" s="151" t="s">
        <v>197</v>
      </c>
      <c r="G28" s="151" t="s">
        <v>198</v>
      </c>
      <c r="H28" s="154">
        <v>24000</v>
      </c>
      <c r="I28" s="65">
        <v>24000</v>
      </c>
      <c r="J28" s="65">
        <v>6000</v>
      </c>
      <c r="K28" s="151"/>
      <c r="L28" s="65">
        <v>18000</v>
      </c>
      <c r="M28" s="151"/>
      <c r="N28" s="65"/>
      <c r="O28" s="65"/>
      <c r="P28" s="151"/>
      <c r="Q28" s="65"/>
      <c r="R28" s="65"/>
      <c r="S28" s="65"/>
      <c r="T28" s="65"/>
      <c r="U28" s="65"/>
      <c r="V28" s="65"/>
      <c r="W28" s="65"/>
    </row>
    <row r="29" ht="20.25" customHeight="1" spans="1:23">
      <c r="A29" s="151" t="str">
        <f t="shared" si="0"/>
        <v>       玉溪市玉白顶自然保护区管护局</v>
      </c>
      <c r="B29" s="151" t="s">
        <v>185</v>
      </c>
      <c r="C29" s="151" t="s">
        <v>186</v>
      </c>
      <c r="D29" s="151" t="s">
        <v>98</v>
      </c>
      <c r="E29" s="151" t="s">
        <v>148</v>
      </c>
      <c r="F29" s="151" t="s">
        <v>199</v>
      </c>
      <c r="G29" s="151" t="s">
        <v>200</v>
      </c>
      <c r="H29" s="154">
        <v>13000</v>
      </c>
      <c r="I29" s="65">
        <v>13000</v>
      </c>
      <c r="J29" s="65">
        <v>3250</v>
      </c>
      <c r="K29" s="151"/>
      <c r="L29" s="65">
        <v>9750</v>
      </c>
      <c r="M29" s="151"/>
      <c r="N29" s="65"/>
      <c r="O29" s="65"/>
      <c r="P29" s="151"/>
      <c r="Q29" s="65"/>
      <c r="R29" s="65"/>
      <c r="S29" s="65"/>
      <c r="T29" s="65"/>
      <c r="U29" s="65"/>
      <c r="V29" s="65"/>
      <c r="W29" s="65"/>
    </row>
    <row r="30" ht="20.25" customHeight="1" spans="1:23">
      <c r="A30" s="151" t="str">
        <f t="shared" si="0"/>
        <v>       玉溪市玉白顶自然保护区管护局</v>
      </c>
      <c r="B30" s="151" t="s">
        <v>201</v>
      </c>
      <c r="C30" s="151" t="s">
        <v>124</v>
      </c>
      <c r="D30" s="151" t="s">
        <v>98</v>
      </c>
      <c r="E30" s="151" t="s">
        <v>148</v>
      </c>
      <c r="F30" s="151" t="s">
        <v>202</v>
      </c>
      <c r="G30" s="151" t="s">
        <v>124</v>
      </c>
      <c r="H30" s="154">
        <v>1500</v>
      </c>
      <c r="I30" s="65">
        <v>1500</v>
      </c>
      <c r="J30" s="65"/>
      <c r="K30" s="151"/>
      <c r="L30" s="65">
        <v>1500</v>
      </c>
      <c r="M30" s="151"/>
      <c r="N30" s="65"/>
      <c r="O30" s="65"/>
      <c r="P30" s="151"/>
      <c r="Q30" s="65"/>
      <c r="R30" s="65"/>
      <c r="S30" s="65"/>
      <c r="T30" s="65"/>
      <c r="U30" s="65"/>
      <c r="V30" s="65"/>
      <c r="W30" s="65"/>
    </row>
    <row r="31" ht="20.25" customHeight="1" spans="1:23">
      <c r="A31" s="151" t="str">
        <f t="shared" si="0"/>
        <v>       玉溪市玉白顶自然保护区管护局</v>
      </c>
      <c r="B31" s="151" t="s">
        <v>203</v>
      </c>
      <c r="C31" s="151" t="s">
        <v>204</v>
      </c>
      <c r="D31" s="151" t="s">
        <v>98</v>
      </c>
      <c r="E31" s="151" t="s">
        <v>148</v>
      </c>
      <c r="F31" s="151" t="s">
        <v>205</v>
      </c>
      <c r="G31" s="151" t="s">
        <v>206</v>
      </c>
      <c r="H31" s="154">
        <v>2703200</v>
      </c>
      <c r="I31" s="65">
        <v>2703200</v>
      </c>
      <c r="J31" s="65">
        <v>675800</v>
      </c>
      <c r="K31" s="151"/>
      <c r="L31" s="65">
        <v>2027400</v>
      </c>
      <c r="M31" s="151"/>
      <c r="N31" s="65"/>
      <c r="O31" s="65"/>
      <c r="P31" s="151"/>
      <c r="Q31" s="65"/>
      <c r="R31" s="65"/>
      <c r="S31" s="65"/>
      <c r="T31" s="65"/>
      <c r="U31" s="65"/>
      <c r="V31" s="65"/>
      <c r="W31" s="65"/>
    </row>
    <row r="32" ht="20.25" customHeight="1" spans="1:23">
      <c r="A32" s="151" t="str">
        <f t="shared" si="0"/>
        <v>       玉溪市玉白顶自然保护区管护局</v>
      </c>
      <c r="B32" s="151" t="s">
        <v>207</v>
      </c>
      <c r="C32" s="151" t="s">
        <v>208</v>
      </c>
      <c r="D32" s="151" t="s">
        <v>81</v>
      </c>
      <c r="E32" s="151" t="s">
        <v>209</v>
      </c>
      <c r="F32" s="151" t="s">
        <v>210</v>
      </c>
      <c r="G32" s="151" t="s">
        <v>211</v>
      </c>
      <c r="H32" s="154">
        <v>130000</v>
      </c>
      <c r="I32" s="65">
        <v>130000</v>
      </c>
      <c r="J32" s="65"/>
      <c r="K32" s="151"/>
      <c r="L32" s="65">
        <v>130000</v>
      </c>
      <c r="M32" s="151"/>
      <c r="N32" s="65"/>
      <c r="O32" s="65"/>
      <c r="P32" s="151"/>
      <c r="Q32" s="65"/>
      <c r="R32" s="65"/>
      <c r="S32" s="65"/>
      <c r="T32" s="65"/>
      <c r="U32" s="65"/>
      <c r="V32" s="65"/>
      <c r="W32" s="65"/>
    </row>
    <row r="33" ht="20.25" customHeight="1" spans="1:23">
      <c r="A33" s="153" t="s">
        <v>30</v>
      </c>
      <c r="B33" s="153"/>
      <c r="C33" s="153"/>
      <c r="D33" s="153"/>
      <c r="E33" s="153"/>
      <c r="F33" s="153"/>
      <c r="G33" s="153"/>
      <c r="H33" s="65">
        <v>5536583.57</v>
      </c>
      <c r="I33" s="65">
        <v>5536583.57</v>
      </c>
      <c r="J33" s="65">
        <v>2239862.1</v>
      </c>
      <c r="K33" s="65"/>
      <c r="L33" s="65">
        <v>3296721.47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33:G33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tabSelected="1" topLeftCell="F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142"/>
      <c r="F2" s="142"/>
      <c r="G2" s="142"/>
      <c r="H2" s="142"/>
      <c r="K2" s="132"/>
      <c r="N2" s="132"/>
      <c r="O2" s="132"/>
      <c r="P2" s="132"/>
      <c r="U2" s="147"/>
      <c r="W2" s="133" t="s">
        <v>212</v>
      </c>
    </row>
    <row r="3" ht="27.75" customHeight="1" spans="1:23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5" customHeight="1" spans="1:23">
      <c r="A4" s="6" t="str">
        <f t="shared" ref="A4:B4" si="0">"单位名称："&amp;"玉溪市玉白顶自然保护区管护局"</f>
        <v>单位名称：玉溪市玉白顶自然保护区管护局</v>
      </c>
      <c r="B4" s="143" t="str">
        <f t="shared" si="0"/>
        <v>单位名称：玉溪市玉白顶自然保护区管护局</v>
      </c>
      <c r="C4" s="143"/>
      <c r="D4" s="143"/>
      <c r="E4" s="143"/>
      <c r="F4" s="143"/>
      <c r="G4" s="143"/>
      <c r="H4" s="143"/>
      <c r="I4" s="143"/>
      <c r="J4" s="8"/>
      <c r="K4" s="8"/>
      <c r="L4" s="8"/>
      <c r="M4" s="8"/>
      <c r="N4" s="8"/>
      <c r="O4" s="8"/>
      <c r="P4" s="8"/>
      <c r="Q4" s="8"/>
      <c r="U4" s="147"/>
      <c r="W4" s="136" t="s">
        <v>2</v>
      </c>
    </row>
    <row r="5" ht="21.75" customHeight="1" spans="1:23">
      <c r="A5" s="10" t="s">
        <v>213</v>
      </c>
      <c r="B5" s="10" t="s">
        <v>128</v>
      </c>
      <c r="C5" s="10" t="s">
        <v>129</v>
      </c>
      <c r="D5" s="10" t="s">
        <v>214</v>
      </c>
      <c r="E5" s="11" t="s">
        <v>130</v>
      </c>
      <c r="F5" s="11" t="s">
        <v>131</v>
      </c>
      <c r="G5" s="11" t="s">
        <v>132</v>
      </c>
      <c r="H5" s="11" t="s">
        <v>133</v>
      </c>
      <c r="I5" s="21" t="s">
        <v>30</v>
      </c>
      <c r="J5" s="21" t="s">
        <v>215</v>
      </c>
      <c r="K5" s="21"/>
      <c r="L5" s="21"/>
      <c r="M5" s="21"/>
      <c r="N5" s="21" t="s">
        <v>135</v>
      </c>
      <c r="O5" s="21"/>
      <c r="P5" s="21"/>
      <c r="Q5" s="11" t="s">
        <v>36</v>
      </c>
      <c r="R5" s="12" t="s">
        <v>216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6" t="s">
        <v>33</v>
      </c>
      <c r="K6" s="146"/>
      <c r="L6" s="146" t="s">
        <v>34</v>
      </c>
      <c r="M6" s="146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141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6" t="s">
        <v>32</v>
      </c>
      <c r="K7" s="146" t="s">
        <v>217</v>
      </c>
      <c r="L7" s="146"/>
      <c r="M7" s="146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32.9" customHeight="1" spans="1:23">
      <c r="A9" s="27"/>
      <c r="B9" s="145"/>
      <c r="C9" s="27" t="s">
        <v>218</v>
      </c>
      <c r="D9" s="27"/>
      <c r="E9" s="27"/>
      <c r="F9" s="27"/>
      <c r="G9" s="27"/>
      <c r="H9" s="27"/>
      <c r="I9" s="46">
        <v>21000</v>
      </c>
      <c r="J9" s="46">
        <v>21000</v>
      </c>
      <c r="K9" s="46">
        <v>21000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32.9" customHeight="1" spans="1:23">
      <c r="A10" s="27" t="s">
        <v>219</v>
      </c>
      <c r="B10" s="145" t="s">
        <v>220</v>
      </c>
      <c r="C10" s="27" t="s">
        <v>218</v>
      </c>
      <c r="D10" s="27" t="s">
        <v>64</v>
      </c>
      <c r="E10" s="27" t="s">
        <v>100</v>
      </c>
      <c r="F10" s="27" t="s">
        <v>221</v>
      </c>
      <c r="G10" s="27" t="s">
        <v>195</v>
      </c>
      <c r="H10" s="27" t="s">
        <v>196</v>
      </c>
      <c r="I10" s="46">
        <v>13999.8</v>
      </c>
      <c r="J10" s="46">
        <v>13999.8</v>
      </c>
      <c r="K10" s="46">
        <v>13999.8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32.9" customHeight="1" spans="1:23">
      <c r="A11" s="27" t="s">
        <v>219</v>
      </c>
      <c r="B11" s="145" t="s">
        <v>220</v>
      </c>
      <c r="C11" s="27" t="s">
        <v>218</v>
      </c>
      <c r="D11" s="27" t="s">
        <v>64</v>
      </c>
      <c r="E11" s="27" t="s">
        <v>100</v>
      </c>
      <c r="F11" s="27" t="s">
        <v>221</v>
      </c>
      <c r="G11" s="27" t="s">
        <v>222</v>
      </c>
      <c r="H11" s="27" t="s">
        <v>223</v>
      </c>
      <c r="I11" s="46">
        <v>7000.2</v>
      </c>
      <c r="J11" s="46">
        <v>7000.2</v>
      </c>
      <c r="K11" s="46">
        <v>7000.2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ht="32.9" customHeight="1" spans="1:23">
      <c r="A12" s="27"/>
      <c r="B12" s="27"/>
      <c r="C12" s="27" t="s">
        <v>224</v>
      </c>
      <c r="D12" s="27"/>
      <c r="E12" s="27"/>
      <c r="F12" s="27"/>
      <c r="G12" s="27"/>
      <c r="H12" s="27"/>
      <c r="I12" s="46">
        <v>200000</v>
      </c>
      <c r="J12" s="46">
        <v>200000</v>
      </c>
      <c r="K12" s="46">
        <v>200000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ht="32.9" customHeight="1" spans="1:23">
      <c r="A13" s="27" t="s">
        <v>219</v>
      </c>
      <c r="B13" s="145" t="s">
        <v>225</v>
      </c>
      <c r="C13" s="27" t="s">
        <v>224</v>
      </c>
      <c r="D13" s="27" t="s">
        <v>64</v>
      </c>
      <c r="E13" s="27" t="s">
        <v>100</v>
      </c>
      <c r="F13" s="27" t="s">
        <v>221</v>
      </c>
      <c r="G13" s="27" t="s">
        <v>189</v>
      </c>
      <c r="H13" s="27" t="s">
        <v>190</v>
      </c>
      <c r="I13" s="46">
        <v>3000</v>
      </c>
      <c r="J13" s="46">
        <v>3000</v>
      </c>
      <c r="K13" s="46">
        <v>3000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ht="32.9" customHeight="1" spans="1:23">
      <c r="A14" s="27" t="s">
        <v>219</v>
      </c>
      <c r="B14" s="145" t="s">
        <v>225</v>
      </c>
      <c r="C14" s="27" t="s">
        <v>224</v>
      </c>
      <c r="D14" s="27" t="s">
        <v>64</v>
      </c>
      <c r="E14" s="27" t="s">
        <v>100</v>
      </c>
      <c r="F14" s="27" t="s">
        <v>221</v>
      </c>
      <c r="G14" s="27" t="s">
        <v>226</v>
      </c>
      <c r="H14" s="27" t="s">
        <v>227</v>
      </c>
      <c r="I14" s="46">
        <v>46800</v>
      </c>
      <c r="J14" s="46">
        <v>46800</v>
      </c>
      <c r="K14" s="46">
        <v>46800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ht="32.9" customHeight="1" spans="1:23">
      <c r="A15" s="27" t="s">
        <v>219</v>
      </c>
      <c r="B15" s="145" t="s">
        <v>225</v>
      </c>
      <c r="C15" s="27" t="s">
        <v>224</v>
      </c>
      <c r="D15" s="27" t="s">
        <v>64</v>
      </c>
      <c r="E15" s="27" t="s">
        <v>100</v>
      </c>
      <c r="F15" s="27" t="s">
        <v>221</v>
      </c>
      <c r="G15" s="27" t="s">
        <v>222</v>
      </c>
      <c r="H15" s="27" t="s">
        <v>223</v>
      </c>
      <c r="I15" s="46">
        <v>43965</v>
      </c>
      <c r="J15" s="46">
        <v>43965</v>
      </c>
      <c r="K15" s="46">
        <v>43965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ht="32.9" customHeight="1" spans="1:23">
      <c r="A16" s="27" t="s">
        <v>219</v>
      </c>
      <c r="B16" s="145" t="s">
        <v>225</v>
      </c>
      <c r="C16" s="27" t="s">
        <v>224</v>
      </c>
      <c r="D16" s="27" t="s">
        <v>64</v>
      </c>
      <c r="E16" s="27" t="s">
        <v>100</v>
      </c>
      <c r="F16" s="27" t="s">
        <v>221</v>
      </c>
      <c r="G16" s="27" t="s">
        <v>228</v>
      </c>
      <c r="H16" s="27" t="s">
        <v>229</v>
      </c>
      <c r="I16" s="46">
        <v>74700</v>
      </c>
      <c r="J16" s="46">
        <v>74700</v>
      </c>
      <c r="K16" s="46">
        <v>74700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ht="32.9" customHeight="1" spans="1:23">
      <c r="A17" s="27" t="s">
        <v>219</v>
      </c>
      <c r="B17" s="145" t="s">
        <v>225</v>
      </c>
      <c r="C17" s="27" t="s">
        <v>224</v>
      </c>
      <c r="D17" s="27" t="s">
        <v>64</v>
      </c>
      <c r="E17" s="27" t="s">
        <v>100</v>
      </c>
      <c r="F17" s="27" t="s">
        <v>221</v>
      </c>
      <c r="G17" s="27" t="s">
        <v>230</v>
      </c>
      <c r="H17" s="27" t="s">
        <v>231</v>
      </c>
      <c r="I17" s="46">
        <v>31535</v>
      </c>
      <c r="J17" s="46">
        <v>31535</v>
      </c>
      <c r="K17" s="46">
        <v>31535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ht="32.9" customHeight="1" spans="1:23">
      <c r="A18" s="27"/>
      <c r="B18" s="27"/>
      <c r="C18" s="27" t="s">
        <v>232</v>
      </c>
      <c r="D18" s="27"/>
      <c r="E18" s="27"/>
      <c r="F18" s="27"/>
      <c r="G18" s="27"/>
      <c r="H18" s="27"/>
      <c r="I18" s="46">
        <v>2439</v>
      </c>
      <c r="J18" s="46"/>
      <c r="K18" s="46"/>
      <c r="L18" s="46"/>
      <c r="M18" s="46"/>
      <c r="N18" s="46">
        <v>2439</v>
      </c>
      <c r="O18" s="46"/>
      <c r="P18" s="46"/>
      <c r="Q18" s="46"/>
      <c r="R18" s="46"/>
      <c r="S18" s="46"/>
      <c r="T18" s="46"/>
      <c r="U18" s="46"/>
      <c r="V18" s="46"/>
      <c r="W18" s="46"/>
    </row>
    <row r="19" ht="32.9" customHeight="1" spans="1:23">
      <c r="A19" s="27" t="s">
        <v>219</v>
      </c>
      <c r="B19" s="145" t="s">
        <v>233</v>
      </c>
      <c r="C19" s="27" t="s">
        <v>232</v>
      </c>
      <c r="D19" s="27" t="s">
        <v>64</v>
      </c>
      <c r="E19" s="27" t="s">
        <v>92</v>
      </c>
      <c r="F19" s="27" t="s">
        <v>234</v>
      </c>
      <c r="G19" s="27" t="s">
        <v>197</v>
      </c>
      <c r="H19" s="27" t="s">
        <v>198</v>
      </c>
      <c r="I19" s="46">
        <v>2439</v>
      </c>
      <c r="J19" s="46"/>
      <c r="K19" s="46"/>
      <c r="L19" s="46"/>
      <c r="M19" s="46"/>
      <c r="N19" s="46">
        <v>2439</v>
      </c>
      <c r="O19" s="46"/>
      <c r="P19" s="46"/>
      <c r="Q19" s="46"/>
      <c r="R19" s="46"/>
      <c r="S19" s="46"/>
      <c r="T19" s="46"/>
      <c r="U19" s="46"/>
      <c r="V19" s="46"/>
      <c r="W19" s="46"/>
    </row>
    <row r="20" ht="32.9" customHeight="1" spans="1:23">
      <c r="A20" s="27"/>
      <c r="B20" s="27"/>
      <c r="C20" s="27" t="s">
        <v>235</v>
      </c>
      <c r="D20" s="27"/>
      <c r="E20" s="27"/>
      <c r="F20" s="27"/>
      <c r="G20" s="27"/>
      <c r="H20" s="27"/>
      <c r="I20" s="46">
        <v>165000</v>
      </c>
      <c r="J20" s="46">
        <v>165000</v>
      </c>
      <c r="K20" s="46">
        <v>165000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ht="32.9" customHeight="1" spans="1:23">
      <c r="A21" s="27" t="s">
        <v>219</v>
      </c>
      <c r="B21" s="145" t="s">
        <v>236</v>
      </c>
      <c r="C21" s="27" t="s">
        <v>235</v>
      </c>
      <c r="D21" s="27" t="s">
        <v>64</v>
      </c>
      <c r="E21" s="27" t="s">
        <v>95</v>
      </c>
      <c r="F21" s="27" t="s">
        <v>237</v>
      </c>
      <c r="G21" s="27" t="s">
        <v>238</v>
      </c>
      <c r="H21" s="27" t="s">
        <v>239</v>
      </c>
      <c r="I21" s="46">
        <v>165000</v>
      </c>
      <c r="J21" s="46">
        <v>165000</v>
      </c>
      <c r="K21" s="46">
        <v>165000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ht="32.9" customHeight="1" spans="1:23">
      <c r="A22" s="27"/>
      <c r="B22" s="27"/>
      <c r="C22" s="27" t="s">
        <v>240</v>
      </c>
      <c r="D22" s="27"/>
      <c r="E22" s="27"/>
      <c r="F22" s="27"/>
      <c r="G22" s="27"/>
      <c r="H22" s="27"/>
      <c r="I22" s="46">
        <v>64524</v>
      </c>
      <c r="J22" s="46">
        <v>64524</v>
      </c>
      <c r="K22" s="46">
        <v>64524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ht="32.9" customHeight="1" spans="1:23">
      <c r="A23" s="27" t="s">
        <v>241</v>
      </c>
      <c r="B23" s="145" t="s">
        <v>242</v>
      </c>
      <c r="C23" s="27" t="s">
        <v>240</v>
      </c>
      <c r="D23" s="27" t="s">
        <v>64</v>
      </c>
      <c r="E23" s="27" t="s">
        <v>83</v>
      </c>
      <c r="F23" s="27" t="s">
        <v>243</v>
      </c>
      <c r="G23" s="27" t="s">
        <v>176</v>
      </c>
      <c r="H23" s="27" t="s">
        <v>177</v>
      </c>
      <c r="I23" s="46">
        <v>64524</v>
      </c>
      <c r="J23" s="46">
        <v>64524</v>
      </c>
      <c r="K23" s="46">
        <v>64524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ht="32.9" customHeight="1" spans="1:23">
      <c r="A24" s="27"/>
      <c r="B24" s="27"/>
      <c r="C24" s="27" t="s">
        <v>244</v>
      </c>
      <c r="D24" s="27"/>
      <c r="E24" s="27"/>
      <c r="F24" s="27"/>
      <c r="G24" s="27"/>
      <c r="H24" s="27"/>
      <c r="I24" s="46">
        <v>71661.38</v>
      </c>
      <c r="J24" s="46"/>
      <c r="K24" s="46"/>
      <c r="L24" s="46"/>
      <c r="M24" s="46"/>
      <c r="N24" s="46">
        <v>71661.38</v>
      </c>
      <c r="O24" s="46"/>
      <c r="P24" s="46"/>
      <c r="Q24" s="46"/>
      <c r="R24" s="46"/>
      <c r="S24" s="46"/>
      <c r="T24" s="46"/>
      <c r="U24" s="46"/>
      <c r="V24" s="46"/>
      <c r="W24" s="46"/>
    </row>
    <row r="25" ht="32.9" customHeight="1" spans="1:23">
      <c r="A25" s="27" t="s">
        <v>219</v>
      </c>
      <c r="B25" s="145" t="s">
        <v>245</v>
      </c>
      <c r="C25" s="27" t="s">
        <v>244</v>
      </c>
      <c r="D25" s="27" t="s">
        <v>64</v>
      </c>
      <c r="E25" s="27" t="s">
        <v>99</v>
      </c>
      <c r="F25" s="27" t="s">
        <v>246</v>
      </c>
      <c r="G25" s="27" t="s">
        <v>238</v>
      </c>
      <c r="H25" s="27" t="s">
        <v>239</v>
      </c>
      <c r="I25" s="46">
        <v>71661.38</v>
      </c>
      <c r="J25" s="46"/>
      <c r="K25" s="46"/>
      <c r="L25" s="46"/>
      <c r="M25" s="46"/>
      <c r="N25" s="46">
        <v>71661.38</v>
      </c>
      <c r="O25" s="46"/>
      <c r="P25" s="46"/>
      <c r="Q25" s="46"/>
      <c r="R25" s="46"/>
      <c r="S25" s="46"/>
      <c r="T25" s="46"/>
      <c r="U25" s="46"/>
      <c r="V25" s="46"/>
      <c r="W25" s="46"/>
    </row>
    <row r="26" ht="32.9" customHeight="1" spans="1:23">
      <c r="A26" s="27"/>
      <c r="B26" s="27"/>
      <c r="C26" s="27" t="s">
        <v>247</v>
      </c>
      <c r="D26" s="27"/>
      <c r="E26" s="27"/>
      <c r="F26" s="27"/>
      <c r="G26" s="27"/>
      <c r="H26" s="27"/>
      <c r="I26" s="46">
        <v>192857</v>
      </c>
      <c r="J26" s="46"/>
      <c r="K26" s="46"/>
      <c r="L26" s="46"/>
      <c r="M26" s="46"/>
      <c r="N26" s="46">
        <v>192857</v>
      </c>
      <c r="O26" s="46"/>
      <c r="P26" s="46"/>
      <c r="Q26" s="46"/>
      <c r="R26" s="46"/>
      <c r="S26" s="46"/>
      <c r="T26" s="46"/>
      <c r="U26" s="46"/>
      <c r="V26" s="46"/>
      <c r="W26" s="46"/>
    </row>
    <row r="27" ht="32.9" customHeight="1" spans="1:23">
      <c r="A27" s="27" t="s">
        <v>219</v>
      </c>
      <c r="B27" s="145" t="s">
        <v>248</v>
      </c>
      <c r="C27" s="27" t="s">
        <v>247</v>
      </c>
      <c r="D27" s="27" t="s">
        <v>64</v>
      </c>
      <c r="E27" s="27" t="s">
        <v>93</v>
      </c>
      <c r="F27" s="27" t="s">
        <v>249</v>
      </c>
      <c r="G27" s="27" t="s">
        <v>250</v>
      </c>
      <c r="H27" s="27" t="s">
        <v>251</v>
      </c>
      <c r="I27" s="46">
        <v>192857</v>
      </c>
      <c r="J27" s="46"/>
      <c r="K27" s="46"/>
      <c r="L27" s="46"/>
      <c r="M27" s="46"/>
      <c r="N27" s="46">
        <v>192857</v>
      </c>
      <c r="O27" s="46"/>
      <c r="P27" s="46"/>
      <c r="Q27" s="46"/>
      <c r="R27" s="46"/>
      <c r="S27" s="46"/>
      <c r="T27" s="46"/>
      <c r="U27" s="46"/>
      <c r="V27" s="46"/>
      <c r="W27" s="46"/>
    </row>
    <row r="28" ht="32.9" customHeight="1" spans="1:23">
      <c r="A28" s="27"/>
      <c r="B28" s="27"/>
      <c r="C28" s="27" t="s">
        <v>252</v>
      </c>
      <c r="D28" s="27"/>
      <c r="E28" s="27"/>
      <c r="F28" s="27"/>
      <c r="G28" s="27"/>
      <c r="H28" s="27"/>
      <c r="I28" s="46">
        <v>215249.74</v>
      </c>
      <c r="J28" s="46"/>
      <c r="K28" s="46"/>
      <c r="L28" s="46"/>
      <c r="M28" s="46"/>
      <c r="N28" s="46">
        <v>215249.74</v>
      </c>
      <c r="O28" s="46"/>
      <c r="P28" s="46"/>
      <c r="Q28" s="46"/>
      <c r="R28" s="46"/>
      <c r="S28" s="46"/>
      <c r="T28" s="46"/>
      <c r="U28" s="46"/>
      <c r="V28" s="46"/>
      <c r="W28" s="46"/>
    </row>
    <row r="29" ht="32.9" customHeight="1" spans="1:23">
      <c r="A29" s="27" t="s">
        <v>219</v>
      </c>
      <c r="B29" s="145" t="s">
        <v>253</v>
      </c>
      <c r="C29" s="27" t="s">
        <v>252</v>
      </c>
      <c r="D29" s="27" t="s">
        <v>64</v>
      </c>
      <c r="E29" s="27" t="s">
        <v>93</v>
      </c>
      <c r="F29" s="27" t="s">
        <v>249</v>
      </c>
      <c r="G29" s="27" t="s">
        <v>250</v>
      </c>
      <c r="H29" s="27" t="s">
        <v>251</v>
      </c>
      <c r="I29" s="46">
        <v>215249.74</v>
      </c>
      <c r="J29" s="46"/>
      <c r="K29" s="46"/>
      <c r="L29" s="46"/>
      <c r="M29" s="46"/>
      <c r="N29" s="46">
        <v>215249.74</v>
      </c>
      <c r="O29" s="46"/>
      <c r="P29" s="46"/>
      <c r="Q29" s="46"/>
      <c r="R29" s="46"/>
      <c r="S29" s="46"/>
      <c r="T29" s="46"/>
      <c r="U29" s="46"/>
      <c r="V29" s="46"/>
      <c r="W29" s="46"/>
    </row>
    <row r="30" ht="32.9" customHeight="1" spans="1:23">
      <c r="A30" s="27"/>
      <c r="B30" s="27"/>
      <c r="C30" s="27" t="s">
        <v>254</v>
      </c>
      <c r="D30" s="27"/>
      <c r="E30" s="27"/>
      <c r="F30" s="27"/>
      <c r="G30" s="27"/>
      <c r="H30" s="27"/>
      <c r="I30" s="46">
        <v>180400</v>
      </c>
      <c r="J30" s="46">
        <v>180400</v>
      </c>
      <c r="K30" s="46">
        <v>180400</v>
      </c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ht="32.9" customHeight="1" spans="1:23">
      <c r="A31" s="27" t="s">
        <v>219</v>
      </c>
      <c r="B31" s="145" t="s">
        <v>255</v>
      </c>
      <c r="C31" s="27" t="s">
        <v>254</v>
      </c>
      <c r="D31" s="27" t="s">
        <v>64</v>
      </c>
      <c r="E31" s="27" t="s">
        <v>93</v>
      </c>
      <c r="F31" s="27" t="s">
        <v>249</v>
      </c>
      <c r="G31" s="27" t="s">
        <v>238</v>
      </c>
      <c r="H31" s="27" t="s">
        <v>239</v>
      </c>
      <c r="I31" s="46">
        <v>180400</v>
      </c>
      <c r="J31" s="46">
        <v>180400</v>
      </c>
      <c r="K31" s="46">
        <v>180400</v>
      </c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ht="32.9" customHeight="1" spans="1:23">
      <c r="A32" s="27"/>
      <c r="B32" s="27"/>
      <c r="C32" s="27" t="s">
        <v>256</v>
      </c>
      <c r="D32" s="27"/>
      <c r="E32" s="27"/>
      <c r="F32" s="27"/>
      <c r="G32" s="27"/>
      <c r="H32" s="27"/>
      <c r="I32" s="46">
        <v>80000</v>
      </c>
      <c r="J32" s="46">
        <v>80000</v>
      </c>
      <c r="K32" s="46">
        <v>80000</v>
      </c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ht="32.9" customHeight="1" spans="1:23">
      <c r="A33" s="27" t="s">
        <v>219</v>
      </c>
      <c r="B33" s="145" t="s">
        <v>257</v>
      </c>
      <c r="C33" s="27" t="s">
        <v>256</v>
      </c>
      <c r="D33" s="27" t="s">
        <v>64</v>
      </c>
      <c r="E33" s="27" t="s">
        <v>100</v>
      </c>
      <c r="F33" s="27" t="s">
        <v>221</v>
      </c>
      <c r="G33" s="27" t="s">
        <v>258</v>
      </c>
      <c r="H33" s="27" t="s">
        <v>259</v>
      </c>
      <c r="I33" s="46">
        <v>14000</v>
      </c>
      <c r="J33" s="46">
        <v>14000</v>
      </c>
      <c r="K33" s="46">
        <v>14000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ht="32.9" customHeight="1" spans="1:23">
      <c r="A34" s="27" t="s">
        <v>219</v>
      </c>
      <c r="B34" s="145" t="s">
        <v>257</v>
      </c>
      <c r="C34" s="27" t="s">
        <v>256</v>
      </c>
      <c r="D34" s="27" t="s">
        <v>64</v>
      </c>
      <c r="E34" s="27" t="s">
        <v>100</v>
      </c>
      <c r="F34" s="27" t="s">
        <v>221</v>
      </c>
      <c r="G34" s="27" t="s">
        <v>226</v>
      </c>
      <c r="H34" s="27" t="s">
        <v>227</v>
      </c>
      <c r="I34" s="46">
        <v>20500</v>
      </c>
      <c r="J34" s="46">
        <v>20500</v>
      </c>
      <c r="K34" s="46">
        <v>20500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ht="32.9" customHeight="1" spans="1:23">
      <c r="A35" s="27" t="s">
        <v>219</v>
      </c>
      <c r="B35" s="145" t="s">
        <v>257</v>
      </c>
      <c r="C35" s="27" t="s">
        <v>256</v>
      </c>
      <c r="D35" s="27" t="s">
        <v>64</v>
      </c>
      <c r="E35" s="27" t="s">
        <v>100</v>
      </c>
      <c r="F35" s="27" t="s">
        <v>221</v>
      </c>
      <c r="G35" s="27" t="s">
        <v>260</v>
      </c>
      <c r="H35" s="27" t="s">
        <v>261</v>
      </c>
      <c r="I35" s="46">
        <v>45500</v>
      </c>
      <c r="J35" s="46">
        <v>45500</v>
      </c>
      <c r="K35" s="46">
        <v>45500</v>
      </c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ht="18.75" customHeight="1" spans="1:23">
      <c r="A36" s="47" t="s">
        <v>262</v>
      </c>
      <c r="B36" s="48"/>
      <c r="C36" s="48"/>
      <c r="D36" s="48"/>
      <c r="E36" s="48"/>
      <c r="F36" s="48"/>
      <c r="G36" s="48"/>
      <c r="H36" s="49"/>
      <c r="I36" s="46">
        <v>1193131.12</v>
      </c>
      <c r="J36" s="46">
        <v>710924</v>
      </c>
      <c r="K36" s="46">
        <v>710924</v>
      </c>
      <c r="L36" s="46"/>
      <c r="M36" s="46"/>
      <c r="N36" s="46">
        <v>482207.12</v>
      </c>
      <c r="O36" s="46"/>
      <c r="P36" s="46"/>
      <c r="Q36" s="46"/>
      <c r="R36" s="46"/>
      <c r="S36" s="46"/>
      <c r="T36" s="46"/>
      <c r="U36" s="46"/>
      <c r="V36" s="46"/>
      <c r="W36" s="46"/>
    </row>
  </sheetData>
  <mergeCells count="28">
    <mergeCell ref="A3:W3"/>
    <mergeCell ref="A4:I4"/>
    <mergeCell ref="J5:M5"/>
    <mergeCell ref="N5:P5"/>
    <mergeCell ref="R5:W5"/>
    <mergeCell ref="J6:K6"/>
    <mergeCell ref="A36:H3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4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1" t="s">
        <v>263</v>
      </c>
    </row>
    <row r="3" ht="28.5" customHeight="1" spans="1:10">
      <c r="A3" s="140" t="s">
        <v>27</v>
      </c>
      <c r="B3" s="33"/>
      <c r="C3" s="33"/>
      <c r="D3" s="33"/>
      <c r="E3" s="33"/>
      <c r="F3" s="102"/>
      <c r="G3" s="33"/>
      <c r="H3" s="102"/>
      <c r="I3" s="102"/>
      <c r="J3" s="33"/>
    </row>
    <row r="4" ht="15" customHeight="1" spans="1:1">
      <c r="A4" s="6" t="str">
        <f>"单位名称："&amp;"玉溪市玉白顶自然保护区管护局"</f>
        <v>单位名称：玉溪市玉白顶自然保护区管护局</v>
      </c>
    </row>
    <row r="5" ht="14.25" customHeight="1" spans="1:10">
      <c r="A5" s="69" t="s">
        <v>264</v>
      </c>
      <c r="B5" s="69" t="s">
        <v>265</v>
      </c>
      <c r="C5" s="69" t="s">
        <v>266</v>
      </c>
      <c r="D5" s="69" t="s">
        <v>267</v>
      </c>
      <c r="E5" s="69" t="s">
        <v>268</v>
      </c>
      <c r="F5" s="55" t="s">
        <v>269</v>
      </c>
      <c r="G5" s="69" t="s">
        <v>270</v>
      </c>
      <c r="H5" s="55" t="s">
        <v>271</v>
      </c>
      <c r="I5" s="55" t="s">
        <v>272</v>
      </c>
      <c r="J5" s="69" t="s">
        <v>273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27" t="s">
        <v>64</v>
      </c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27" t="s">
        <v>254</v>
      </c>
      <c r="B8" s="27" t="s">
        <v>274</v>
      </c>
      <c r="C8" s="27" t="s">
        <v>275</v>
      </c>
      <c r="D8" s="27" t="s">
        <v>276</v>
      </c>
      <c r="E8" s="27" t="s">
        <v>277</v>
      </c>
      <c r="F8" s="27" t="s">
        <v>278</v>
      </c>
      <c r="G8" s="44" t="s">
        <v>52</v>
      </c>
      <c r="H8" s="27" t="s">
        <v>279</v>
      </c>
      <c r="I8" s="27" t="s">
        <v>280</v>
      </c>
      <c r="J8" s="27" t="s">
        <v>281</v>
      </c>
    </row>
    <row r="9" ht="33.75" customHeight="1" spans="1:10">
      <c r="A9" s="27" t="s">
        <v>254</v>
      </c>
      <c r="B9" s="27" t="s">
        <v>274</v>
      </c>
      <c r="C9" s="27" t="s">
        <v>275</v>
      </c>
      <c r="D9" s="27" t="s">
        <v>282</v>
      </c>
      <c r="E9" s="27" t="s">
        <v>283</v>
      </c>
      <c r="F9" s="27" t="s">
        <v>278</v>
      </c>
      <c r="G9" s="44" t="s">
        <v>284</v>
      </c>
      <c r="H9" s="27" t="s">
        <v>285</v>
      </c>
      <c r="I9" s="27" t="s">
        <v>280</v>
      </c>
      <c r="J9" s="27" t="s">
        <v>286</v>
      </c>
    </row>
    <row r="10" ht="33.75" customHeight="1" spans="1:10">
      <c r="A10" s="27" t="s">
        <v>254</v>
      </c>
      <c r="B10" s="27" t="s">
        <v>274</v>
      </c>
      <c r="C10" s="27" t="s">
        <v>275</v>
      </c>
      <c r="D10" s="27" t="s">
        <v>282</v>
      </c>
      <c r="E10" s="27" t="s">
        <v>287</v>
      </c>
      <c r="F10" s="27" t="s">
        <v>278</v>
      </c>
      <c r="G10" s="44" t="s">
        <v>284</v>
      </c>
      <c r="H10" s="27" t="s">
        <v>285</v>
      </c>
      <c r="I10" s="27" t="s">
        <v>280</v>
      </c>
      <c r="J10" s="27" t="s">
        <v>288</v>
      </c>
    </row>
    <row r="11" ht="33.75" customHeight="1" spans="1:10">
      <c r="A11" s="27" t="s">
        <v>254</v>
      </c>
      <c r="B11" s="27" t="s">
        <v>274</v>
      </c>
      <c r="C11" s="27" t="s">
        <v>289</v>
      </c>
      <c r="D11" s="27" t="s">
        <v>290</v>
      </c>
      <c r="E11" s="27" t="s">
        <v>291</v>
      </c>
      <c r="F11" s="27" t="s">
        <v>278</v>
      </c>
      <c r="G11" s="44" t="s">
        <v>52</v>
      </c>
      <c r="H11" s="27" t="s">
        <v>279</v>
      </c>
      <c r="I11" s="27" t="s">
        <v>280</v>
      </c>
      <c r="J11" s="27" t="s">
        <v>292</v>
      </c>
    </row>
    <row r="12" ht="33.75" customHeight="1" spans="1:10">
      <c r="A12" s="27" t="s">
        <v>254</v>
      </c>
      <c r="B12" s="27" t="s">
        <v>274</v>
      </c>
      <c r="C12" s="27" t="s">
        <v>289</v>
      </c>
      <c r="D12" s="27" t="s">
        <v>293</v>
      </c>
      <c r="E12" s="27" t="s">
        <v>294</v>
      </c>
      <c r="F12" s="27" t="s">
        <v>278</v>
      </c>
      <c r="G12" s="44" t="s">
        <v>295</v>
      </c>
      <c r="H12" s="27" t="s">
        <v>285</v>
      </c>
      <c r="I12" s="27" t="s">
        <v>280</v>
      </c>
      <c r="J12" s="27" t="s">
        <v>296</v>
      </c>
    </row>
    <row r="13" ht="33.75" customHeight="1" spans="1:10">
      <c r="A13" s="27" t="s">
        <v>254</v>
      </c>
      <c r="B13" s="27" t="s">
        <v>274</v>
      </c>
      <c r="C13" s="27" t="s">
        <v>297</v>
      </c>
      <c r="D13" s="27" t="s">
        <v>298</v>
      </c>
      <c r="E13" s="27" t="s">
        <v>299</v>
      </c>
      <c r="F13" s="27" t="s">
        <v>278</v>
      </c>
      <c r="G13" s="44" t="s">
        <v>284</v>
      </c>
      <c r="H13" s="27" t="s">
        <v>285</v>
      </c>
      <c r="I13" s="27" t="s">
        <v>280</v>
      </c>
      <c r="J13" s="27" t="s">
        <v>300</v>
      </c>
    </row>
    <row r="14" ht="33.75" customHeight="1" spans="1:10">
      <c r="A14" s="27" t="s">
        <v>256</v>
      </c>
      <c r="B14" s="27" t="s">
        <v>301</v>
      </c>
      <c r="C14" s="27" t="s">
        <v>275</v>
      </c>
      <c r="D14" s="27" t="s">
        <v>276</v>
      </c>
      <c r="E14" s="27" t="s">
        <v>302</v>
      </c>
      <c r="F14" s="27" t="s">
        <v>278</v>
      </c>
      <c r="G14" s="44" t="s">
        <v>47</v>
      </c>
      <c r="H14" s="27" t="s">
        <v>303</v>
      </c>
      <c r="I14" s="27" t="s">
        <v>280</v>
      </c>
      <c r="J14" s="27" t="s">
        <v>304</v>
      </c>
    </row>
    <row r="15" ht="33.75" customHeight="1" spans="1:10">
      <c r="A15" s="27" t="s">
        <v>256</v>
      </c>
      <c r="B15" s="27" t="s">
        <v>301</v>
      </c>
      <c r="C15" s="27" t="s">
        <v>275</v>
      </c>
      <c r="D15" s="27" t="s">
        <v>276</v>
      </c>
      <c r="E15" s="27" t="s">
        <v>305</v>
      </c>
      <c r="F15" s="27" t="s">
        <v>278</v>
      </c>
      <c r="G15" s="44" t="s">
        <v>306</v>
      </c>
      <c r="H15" s="27" t="s">
        <v>307</v>
      </c>
      <c r="I15" s="27" t="s">
        <v>280</v>
      </c>
      <c r="J15" s="27" t="s">
        <v>308</v>
      </c>
    </row>
    <row r="16" ht="33.75" customHeight="1" spans="1:10">
      <c r="A16" s="27" t="s">
        <v>256</v>
      </c>
      <c r="B16" s="27" t="s">
        <v>301</v>
      </c>
      <c r="C16" s="27" t="s">
        <v>275</v>
      </c>
      <c r="D16" s="27" t="s">
        <v>276</v>
      </c>
      <c r="E16" s="27" t="s">
        <v>309</v>
      </c>
      <c r="F16" s="27" t="s">
        <v>278</v>
      </c>
      <c r="G16" s="44" t="s">
        <v>310</v>
      </c>
      <c r="H16" s="27" t="s">
        <v>311</v>
      </c>
      <c r="I16" s="27" t="s">
        <v>280</v>
      </c>
      <c r="J16" s="27" t="s">
        <v>312</v>
      </c>
    </row>
    <row r="17" ht="33.75" customHeight="1" spans="1:10">
      <c r="A17" s="27" t="s">
        <v>256</v>
      </c>
      <c r="B17" s="27" t="s">
        <v>301</v>
      </c>
      <c r="C17" s="27" t="s">
        <v>275</v>
      </c>
      <c r="D17" s="27" t="s">
        <v>276</v>
      </c>
      <c r="E17" s="27" t="s">
        <v>313</v>
      </c>
      <c r="F17" s="27" t="s">
        <v>278</v>
      </c>
      <c r="G17" s="44" t="s">
        <v>51</v>
      </c>
      <c r="H17" s="27" t="s">
        <v>303</v>
      </c>
      <c r="I17" s="27" t="s">
        <v>280</v>
      </c>
      <c r="J17" s="27" t="s">
        <v>314</v>
      </c>
    </row>
    <row r="18" ht="33.75" customHeight="1" spans="1:10">
      <c r="A18" s="27" t="s">
        <v>256</v>
      </c>
      <c r="B18" s="27" t="s">
        <v>301</v>
      </c>
      <c r="C18" s="27" t="s">
        <v>275</v>
      </c>
      <c r="D18" s="27" t="s">
        <v>276</v>
      </c>
      <c r="E18" s="27" t="s">
        <v>315</v>
      </c>
      <c r="F18" s="27" t="s">
        <v>278</v>
      </c>
      <c r="G18" s="44" t="s">
        <v>316</v>
      </c>
      <c r="H18" s="27" t="s">
        <v>317</v>
      </c>
      <c r="I18" s="27" t="s">
        <v>280</v>
      </c>
      <c r="J18" s="27" t="s">
        <v>318</v>
      </c>
    </row>
    <row r="19" ht="33.75" customHeight="1" spans="1:10">
      <c r="A19" s="27" t="s">
        <v>256</v>
      </c>
      <c r="B19" s="27" t="s">
        <v>301</v>
      </c>
      <c r="C19" s="27" t="s">
        <v>275</v>
      </c>
      <c r="D19" s="27" t="s">
        <v>276</v>
      </c>
      <c r="E19" s="27" t="s">
        <v>319</v>
      </c>
      <c r="F19" s="27" t="s">
        <v>278</v>
      </c>
      <c r="G19" s="44" t="s">
        <v>320</v>
      </c>
      <c r="H19" s="27" t="s">
        <v>317</v>
      </c>
      <c r="I19" s="27" t="s">
        <v>280</v>
      </c>
      <c r="J19" s="27" t="s">
        <v>321</v>
      </c>
    </row>
    <row r="20" ht="33.75" customHeight="1" spans="1:10">
      <c r="A20" s="27" t="s">
        <v>256</v>
      </c>
      <c r="B20" s="27" t="s">
        <v>301</v>
      </c>
      <c r="C20" s="27" t="s">
        <v>275</v>
      </c>
      <c r="D20" s="27" t="s">
        <v>282</v>
      </c>
      <c r="E20" s="27" t="s">
        <v>322</v>
      </c>
      <c r="F20" s="27" t="s">
        <v>278</v>
      </c>
      <c r="G20" s="44" t="s">
        <v>284</v>
      </c>
      <c r="H20" s="27" t="s">
        <v>285</v>
      </c>
      <c r="I20" s="27" t="s">
        <v>280</v>
      </c>
      <c r="J20" s="27" t="s">
        <v>323</v>
      </c>
    </row>
    <row r="21" ht="33.75" customHeight="1" spans="1:10">
      <c r="A21" s="27" t="s">
        <v>256</v>
      </c>
      <c r="B21" s="27" t="s">
        <v>301</v>
      </c>
      <c r="C21" s="27" t="s">
        <v>275</v>
      </c>
      <c r="D21" s="27" t="s">
        <v>324</v>
      </c>
      <c r="E21" s="27" t="s">
        <v>325</v>
      </c>
      <c r="F21" s="27" t="s">
        <v>278</v>
      </c>
      <c r="G21" s="44" t="s">
        <v>326</v>
      </c>
      <c r="H21" s="27" t="s">
        <v>285</v>
      </c>
      <c r="I21" s="27" t="s">
        <v>280</v>
      </c>
      <c r="J21" s="27" t="s">
        <v>327</v>
      </c>
    </row>
    <row r="22" ht="33.75" customHeight="1" spans="1:10">
      <c r="A22" s="27" t="s">
        <v>256</v>
      </c>
      <c r="B22" s="27" t="s">
        <v>301</v>
      </c>
      <c r="C22" s="27" t="s">
        <v>289</v>
      </c>
      <c r="D22" s="27" t="s">
        <v>328</v>
      </c>
      <c r="E22" s="27" t="s">
        <v>329</v>
      </c>
      <c r="F22" s="27" t="s">
        <v>330</v>
      </c>
      <c r="G22" s="44" t="s">
        <v>331</v>
      </c>
      <c r="H22" s="27" t="s">
        <v>332</v>
      </c>
      <c r="I22" s="27" t="s">
        <v>280</v>
      </c>
      <c r="J22" s="27" t="s">
        <v>333</v>
      </c>
    </row>
    <row r="23" ht="33.75" customHeight="1" spans="1:10">
      <c r="A23" s="27" t="s">
        <v>256</v>
      </c>
      <c r="B23" s="27" t="s">
        <v>301</v>
      </c>
      <c r="C23" s="27" t="s">
        <v>289</v>
      </c>
      <c r="D23" s="27" t="s">
        <v>290</v>
      </c>
      <c r="E23" s="27" t="s">
        <v>334</v>
      </c>
      <c r="F23" s="27" t="s">
        <v>330</v>
      </c>
      <c r="G23" s="44" t="s">
        <v>331</v>
      </c>
      <c r="H23" s="27" t="s">
        <v>335</v>
      </c>
      <c r="I23" s="27" t="s">
        <v>280</v>
      </c>
      <c r="J23" s="27" t="s">
        <v>336</v>
      </c>
    </row>
    <row r="24" ht="33.75" customHeight="1" spans="1:10">
      <c r="A24" s="27" t="s">
        <v>256</v>
      </c>
      <c r="B24" s="27" t="s">
        <v>301</v>
      </c>
      <c r="C24" s="27" t="s">
        <v>289</v>
      </c>
      <c r="D24" s="27" t="s">
        <v>293</v>
      </c>
      <c r="E24" s="27" t="s">
        <v>337</v>
      </c>
      <c r="F24" s="27" t="s">
        <v>330</v>
      </c>
      <c r="G24" s="44" t="s">
        <v>338</v>
      </c>
      <c r="H24" s="27" t="s">
        <v>285</v>
      </c>
      <c r="I24" s="27" t="s">
        <v>280</v>
      </c>
      <c r="J24" s="27" t="s">
        <v>339</v>
      </c>
    </row>
    <row r="25" ht="33.75" customHeight="1" spans="1:10">
      <c r="A25" s="27" t="s">
        <v>256</v>
      </c>
      <c r="B25" s="27" t="s">
        <v>301</v>
      </c>
      <c r="C25" s="27" t="s">
        <v>289</v>
      </c>
      <c r="D25" s="27" t="s">
        <v>340</v>
      </c>
      <c r="E25" s="27" t="s">
        <v>341</v>
      </c>
      <c r="F25" s="27" t="s">
        <v>330</v>
      </c>
      <c r="G25" s="44" t="s">
        <v>331</v>
      </c>
      <c r="H25" s="27" t="s">
        <v>335</v>
      </c>
      <c r="I25" s="27" t="s">
        <v>280</v>
      </c>
      <c r="J25" s="27" t="s">
        <v>342</v>
      </c>
    </row>
    <row r="26" ht="33.75" customHeight="1" spans="1:10">
      <c r="A26" s="27" t="s">
        <v>256</v>
      </c>
      <c r="B26" s="27" t="s">
        <v>301</v>
      </c>
      <c r="C26" s="27" t="s">
        <v>297</v>
      </c>
      <c r="D26" s="27" t="s">
        <v>298</v>
      </c>
      <c r="E26" s="27" t="s">
        <v>343</v>
      </c>
      <c r="F26" s="27" t="s">
        <v>278</v>
      </c>
      <c r="G26" s="44" t="s">
        <v>344</v>
      </c>
      <c r="H26" s="27" t="s">
        <v>285</v>
      </c>
      <c r="I26" s="27" t="s">
        <v>280</v>
      </c>
      <c r="J26" s="27" t="s">
        <v>345</v>
      </c>
    </row>
    <row r="27" ht="33.75" customHeight="1" spans="1:10">
      <c r="A27" s="27" t="s">
        <v>240</v>
      </c>
      <c r="B27" s="27" t="s">
        <v>346</v>
      </c>
      <c r="C27" s="27" t="s">
        <v>275</v>
      </c>
      <c r="D27" s="27" t="s">
        <v>276</v>
      </c>
      <c r="E27" s="27" t="s">
        <v>347</v>
      </c>
      <c r="F27" s="27" t="s">
        <v>348</v>
      </c>
      <c r="G27" s="44" t="s">
        <v>45</v>
      </c>
      <c r="H27" s="27" t="s">
        <v>279</v>
      </c>
      <c r="I27" s="27" t="s">
        <v>280</v>
      </c>
      <c r="J27" s="27" t="s">
        <v>349</v>
      </c>
    </row>
    <row r="28" ht="33.75" customHeight="1" spans="1:10">
      <c r="A28" s="27" t="s">
        <v>240</v>
      </c>
      <c r="B28" s="27" t="s">
        <v>346</v>
      </c>
      <c r="C28" s="27" t="s">
        <v>275</v>
      </c>
      <c r="D28" s="27" t="s">
        <v>276</v>
      </c>
      <c r="E28" s="27" t="s">
        <v>350</v>
      </c>
      <c r="F28" s="27" t="s">
        <v>348</v>
      </c>
      <c r="G28" s="44" t="s">
        <v>48</v>
      </c>
      <c r="H28" s="27" t="s">
        <v>279</v>
      </c>
      <c r="I28" s="27" t="s">
        <v>280</v>
      </c>
      <c r="J28" s="27" t="s">
        <v>351</v>
      </c>
    </row>
    <row r="29" ht="33.75" customHeight="1" spans="1:10">
      <c r="A29" s="27" t="s">
        <v>240</v>
      </c>
      <c r="B29" s="27" t="s">
        <v>346</v>
      </c>
      <c r="C29" s="27" t="s">
        <v>275</v>
      </c>
      <c r="D29" s="27" t="s">
        <v>324</v>
      </c>
      <c r="E29" s="27" t="s">
        <v>352</v>
      </c>
      <c r="F29" s="27" t="s">
        <v>278</v>
      </c>
      <c r="G29" s="44" t="s">
        <v>284</v>
      </c>
      <c r="H29" s="27" t="s">
        <v>285</v>
      </c>
      <c r="I29" s="27" t="s">
        <v>280</v>
      </c>
      <c r="J29" s="27" t="s">
        <v>353</v>
      </c>
    </row>
    <row r="30" ht="33.75" customHeight="1" spans="1:10">
      <c r="A30" s="27" t="s">
        <v>240</v>
      </c>
      <c r="B30" s="27" t="s">
        <v>346</v>
      </c>
      <c r="C30" s="27" t="s">
        <v>289</v>
      </c>
      <c r="D30" s="27" t="s">
        <v>290</v>
      </c>
      <c r="E30" s="27" t="s">
        <v>354</v>
      </c>
      <c r="F30" s="27" t="s">
        <v>348</v>
      </c>
      <c r="G30" s="44" t="s">
        <v>355</v>
      </c>
      <c r="H30" s="27" t="s">
        <v>356</v>
      </c>
      <c r="I30" s="27" t="s">
        <v>357</v>
      </c>
      <c r="J30" s="27" t="s">
        <v>358</v>
      </c>
    </row>
    <row r="31" ht="33.75" customHeight="1" spans="1:10">
      <c r="A31" s="27" t="s">
        <v>240</v>
      </c>
      <c r="B31" s="27" t="s">
        <v>346</v>
      </c>
      <c r="C31" s="27" t="s">
        <v>289</v>
      </c>
      <c r="D31" s="27" t="s">
        <v>340</v>
      </c>
      <c r="E31" s="27" t="s">
        <v>359</v>
      </c>
      <c r="F31" s="27" t="s">
        <v>348</v>
      </c>
      <c r="G31" s="44" t="s">
        <v>360</v>
      </c>
      <c r="H31" s="27" t="s">
        <v>356</v>
      </c>
      <c r="I31" s="27" t="s">
        <v>357</v>
      </c>
      <c r="J31" s="27" t="s">
        <v>361</v>
      </c>
    </row>
    <row r="32" ht="33.75" customHeight="1" spans="1:10">
      <c r="A32" s="27" t="s">
        <v>240</v>
      </c>
      <c r="B32" s="27" t="s">
        <v>346</v>
      </c>
      <c r="C32" s="27" t="s">
        <v>297</v>
      </c>
      <c r="D32" s="27" t="s">
        <v>298</v>
      </c>
      <c r="E32" s="27" t="s">
        <v>362</v>
      </c>
      <c r="F32" s="27" t="s">
        <v>278</v>
      </c>
      <c r="G32" s="44" t="s">
        <v>284</v>
      </c>
      <c r="H32" s="27" t="s">
        <v>285</v>
      </c>
      <c r="I32" s="27" t="s">
        <v>280</v>
      </c>
      <c r="J32" s="27" t="s">
        <v>363</v>
      </c>
    </row>
    <row r="33" ht="33.75" customHeight="1" spans="1:10">
      <c r="A33" s="27" t="s">
        <v>224</v>
      </c>
      <c r="B33" s="27" t="s">
        <v>364</v>
      </c>
      <c r="C33" s="27" t="s">
        <v>275</v>
      </c>
      <c r="D33" s="27" t="s">
        <v>276</v>
      </c>
      <c r="E33" s="27" t="s">
        <v>365</v>
      </c>
      <c r="F33" s="27" t="s">
        <v>278</v>
      </c>
      <c r="G33" s="44" t="s">
        <v>48</v>
      </c>
      <c r="H33" s="27" t="s">
        <v>366</v>
      </c>
      <c r="I33" s="27" t="s">
        <v>280</v>
      </c>
      <c r="J33" s="27" t="s">
        <v>367</v>
      </c>
    </row>
    <row r="34" ht="33.75" customHeight="1" spans="1:10">
      <c r="A34" s="27" t="s">
        <v>224</v>
      </c>
      <c r="B34" s="27" t="s">
        <v>364</v>
      </c>
      <c r="C34" s="27" t="s">
        <v>275</v>
      </c>
      <c r="D34" s="27" t="s">
        <v>276</v>
      </c>
      <c r="E34" s="27" t="s">
        <v>368</v>
      </c>
      <c r="F34" s="27" t="s">
        <v>278</v>
      </c>
      <c r="G34" s="44" t="s">
        <v>369</v>
      </c>
      <c r="H34" s="27" t="s">
        <v>335</v>
      </c>
      <c r="I34" s="27" t="s">
        <v>280</v>
      </c>
      <c r="J34" s="27" t="s">
        <v>370</v>
      </c>
    </row>
    <row r="35" ht="33.75" customHeight="1" spans="1:10">
      <c r="A35" s="27" t="s">
        <v>224</v>
      </c>
      <c r="B35" s="27" t="s">
        <v>364</v>
      </c>
      <c r="C35" s="27" t="s">
        <v>275</v>
      </c>
      <c r="D35" s="27" t="s">
        <v>276</v>
      </c>
      <c r="E35" s="27" t="s">
        <v>371</v>
      </c>
      <c r="F35" s="27" t="s">
        <v>278</v>
      </c>
      <c r="G35" s="44" t="s">
        <v>57</v>
      </c>
      <c r="H35" s="27" t="s">
        <v>307</v>
      </c>
      <c r="I35" s="27" t="s">
        <v>280</v>
      </c>
      <c r="J35" s="27" t="s">
        <v>372</v>
      </c>
    </row>
    <row r="36" ht="33.75" customHeight="1" spans="1:10">
      <c r="A36" s="27" t="s">
        <v>224</v>
      </c>
      <c r="B36" s="27" t="s">
        <v>364</v>
      </c>
      <c r="C36" s="27" t="s">
        <v>275</v>
      </c>
      <c r="D36" s="27" t="s">
        <v>276</v>
      </c>
      <c r="E36" s="27" t="s">
        <v>373</v>
      </c>
      <c r="F36" s="27" t="s">
        <v>278</v>
      </c>
      <c r="G36" s="44" t="s">
        <v>316</v>
      </c>
      <c r="H36" s="27" t="s">
        <v>317</v>
      </c>
      <c r="I36" s="27" t="s">
        <v>280</v>
      </c>
      <c r="J36" s="27" t="s">
        <v>374</v>
      </c>
    </row>
    <row r="37" ht="33.75" customHeight="1" spans="1:10">
      <c r="A37" s="27" t="s">
        <v>224</v>
      </c>
      <c r="B37" s="27" t="s">
        <v>364</v>
      </c>
      <c r="C37" s="27" t="s">
        <v>275</v>
      </c>
      <c r="D37" s="27" t="s">
        <v>276</v>
      </c>
      <c r="E37" s="27" t="s">
        <v>375</v>
      </c>
      <c r="F37" s="27" t="s">
        <v>278</v>
      </c>
      <c r="G37" s="44" t="s">
        <v>49</v>
      </c>
      <c r="H37" s="27" t="s">
        <v>376</v>
      </c>
      <c r="I37" s="27" t="s">
        <v>280</v>
      </c>
      <c r="J37" s="27" t="s">
        <v>377</v>
      </c>
    </row>
    <row r="38" ht="33.75" customHeight="1" spans="1:10">
      <c r="A38" s="27" t="s">
        <v>224</v>
      </c>
      <c r="B38" s="27" t="s">
        <v>364</v>
      </c>
      <c r="C38" s="27" t="s">
        <v>275</v>
      </c>
      <c r="D38" s="27" t="s">
        <v>276</v>
      </c>
      <c r="E38" s="27" t="s">
        <v>378</v>
      </c>
      <c r="F38" s="27" t="s">
        <v>278</v>
      </c>
      <c r="G38" s="44" t="s">
        <v>48</v>
      </c>
      <c r="H38" s="27" t="s">
        <v>376</v>
      </c>
      <c r="I38" s="27" t="s">
        <v>280</v>
      </c>
      <c r="J38" s="27" t="s">
        <v>379</v>
      </c>
    </row>
    <row r="39" ht="33.75" customHeight="1" spans="1:10">
      <c r="A39" s="27" t="s">
        <v>224</v>
      </c>
      <c r="B39" s="27" t="s">
        <v>364</v>
      </c>
      <c r="C39" s="27" t="s">
        <v>275</v>
      </c>
      <c r="D39" s="27" t="s">
        <v>276</v>
      </c>
      <c r="E39" s="27" t="s">
        <v>380</v>
      </c>
      <c r="F39" s="27" t="s">
        <v>278</v>
      </c>
      <c r="G39" s="44" t="s">
        <v>369</v>
      </c>
      <c r="H39" s="27" t="s">
        <v>381</v>
      </c>
      <c r="I39" s="27" t="s">
        <v>280</v>
      </c>
      <c r="J39" s="27" t="s">
        <v>382</v>
      </c>
    </row>
    <row r="40" ht="33.75" customHeight="1" spans="1:10">
      <c r="A40" s="27" t="s">
        <v>224</v>
      </c>
      <c r="B40" s="27" t="s">
        <v>364</v>
      </c>
      <c r="C40" s="27" t="s">
        <v>275</v>
      </c>
      <c r="D40" s="27" t="s">
        <v>276</v>
      </c>
      <c r="E40" s="27" t="s">
        <v>383</v>
      </c>
      <c r="F40" s="27" t="s">
        <v>278</v>
      </c>
      <c r="G40" s="44" t="s">
        <v>45</v>
      </c>
      <c r="H40" s="27" t="s">
        <v>366</v>
      </c>
      <c r="I40" s="27" t="s">
        <v>280</v>
      </c>
      <c r="J40" s="27" t="s">
        <v>384</v>
      </c>
    </row>
    <row r="41" ht="33.75" customHeight="1" spans="1:10">
      <c r="A41" s="27" t="s">
        <v>224</v>
      </c>
      <c r="B41" s="27" t="s">
        <v>364</v>
      </c>
      <c r="C41" s="27" t="s">
        <v>275</v>
      </c>
      <c r="D41" s="27" t="s">
        <v>282</v>
      </c>
      <c r="E41" s="27" t="s">
        <v>385</v>
      </c>
      <c r="F41" s="27" t="s">
        <v>278</v>
      </c>
      <c r="G41" s="44" t="s">
        <v>284</v>
      </c>
      <c r="H41" s="27" t="s">
        <v>285</v>
      </c>
      <c r="I41" s="27" t="s">
        <v>280</v>
      </c>
      <c r="J41" s="27" t="s">
        <v>386</v>
      </c>
    </row>
    <row r="42" ht="33.75" customHeight="1" spans="1:10">
      <c r="A42" s="27" t="s">
        <v>224</v>
      </c>
      <c r="B42" s="27" t="s">
        <v>364</v>
      </c>
      <c r="C42" s="27" t="s">
        <v>275</v>
      </c>
      <c r="D42" s="27" t="s">
        <v>282</v>
      </c>
      <c r="E42" s="27" t="s">
        <v>387</v>
      </c>
      <c r="F42" s="27" t="s">
        <v>278</v>
      </c>
      <c r="G42" s="44" t="s">
        <v>369</v>
      </c>
      <c r="H42" s="27" t="s">
        <v>388</v>
      </c>
      <c r="I42" s="27" t="s">
        <v>280</v>
      </c>
      <c r="J42" s="27" t="s">
        <v>389</v>
      </c>
    </row>
    <row r="43" ht="33.75" customHeight="1" spans="1:10">
      <c r="A43" s="27" t="s">
        <v>224</v>
      </c>
      <c r="B43" s="27" t="s">
        <v>364</v>
      </c>
      <c r="C43" s="27" t="s">
        <v>275</v>
      </c>
      <c r="D43" s="27" t="s">
        <v>324</v>
      </c>
      <c r="E43" s="27" t="s">
        <v>390</v>
      </c>
      <c r="F43" s="27" t="s">
        <v>278</v>
      </c>
      <c r="G43" s="44" t="s">
        <v>326</v>
      </c>
      <c r="H43" s="27" t="s">
        <v>285</v>
      </c>
      <c r="I43" s="27" t="s">
        <v>280</v>
      </c>
      <c r="J43" s="27" t="s">
        <v>391</v>
      </c>
    </row>
    <row r="44" ht="33.75" customHeight="1" spans="1:10">
      <c r="A44" s="27" t="s">
        <v>224</v>
      </c>
      <c r="B44" s="27" t="s">
        <v>364</v>
      </c>
      <c r="C44" s="27" t="s">
        <v>275</v>
      </c>
      <c r="D44" s="27" t="s">
        <v>324</v>
      </c>
      <c r="E44" s="27" t="s">
        <v>392</v>
      </c>
      <c r="F44" s="27" t="s">
        <v>278</v>
      </c>
      <c r="G44" s="44" t="s">
        <v>326</v>
      </c>
      <c r="H44" s="27" t="s">
        <v>285</v>
      </c>
      <c r="I44" s="27" t="s">
        <v>280</v>
      </c>
      <c r="J44" s="27" t="s">
        <v>393</v>
      </c>
    </row>
    <row r="45" ht="33.75" customHeight="1" spans="1:10">
      <c r="A45" s="27" t="s">
        <v>224</v>
      </c>
      <c r="B45" s="27" t="s">
        <v>364</v>
      </c>
      <c r="C45" s="27" t="s">
        <v>275</v>
      </c>
      <c r="D45" s="27" t="s">
        <v>394</v>
      </c>
      <c r="E45" s="27" t="s">
        <v>395</v>
      </c>
      <c r="F45" s="27" t="s">
        <v>330</v>
      </c>
      <c r="G45" s="44" t="s">
        <v>396</v>
      </c>
      <c r="H45" s="27" t="s">
        <v>397</v>
      </c>
      <c r="I45" s="27" t="s">
        <v>280</v>
      </c>
      <c r="J45" s="27" t="s">
        <v>398</v>
      </c>
    </row>
    <row r="46" ht="33.75" customHeight="1" spans="1:10">
      <c r="A46" s="27" t="s">
        <v>224</v>
      </c>
      <c r="B46" s="27" t="s">
        <v>364</v>
      </c>
      <c r="C46" s="27" t="s">
        <v>289</v>
      </c>
      <c r="D46" s="27" t="s">
        <v>290</v>
      </c>
      <c r="E46" s="27" t="s">
        <v>399</v>
      </c>
      <c r="F46" s="27" t="s">
        <v>330</v>
      </c>
      <c r="G46" s="44" t="s">
        <v>331</v>
      </c>
      <c r="H46" s="27" t="s">
        <v>335</v>
      </c>
      <c r="I46" s="27" t="s">
        <v>357</v>
      </c>
      <c r="J46" s="27" t="s">
        <v>400</v>
      </c>
    </row>
    <row r="47" ht="33.75" customHeight="1" spans="1:10">
      <c r="A47" s="27" t="s">
        <v>224</v>
      </c>
      <c r="B47" s="27" t="s">
        <v>364</v>
      </c>
      <c r="C47" s="27" t="s">
        <v>289</v>
      </c>
      <c r="D47" s="27" t="s">
        <v>293</v>
      </c>
      <c r="E47" s="27" t="s">
        <v>337</v>
      </c>
      <c r="F47" s="27" t="s">
        <v>278</v>
      </c>
      <c r="G47" s="44" t="s">
        <v>338</v>
      </c>
      <c r="H47" s="27" t="s">
        <v>285</v>
      </c>
      <c r="I47" s="27" t="s">
        <v>280</v>
      </c>
      <c r="J47" s="27" t="s">
        <v>401</v>
      </c>
    </row>
    <row r="48" ht="33.75" customHeight="1" spans="1:10">
      <c r="A48" s="27" t="s">
        <v>224</v>
      </c>
      <c r="B48" s="27" t="s">
        <v>364</v>
      </c>
      <c r="C48" s="27" t="s">
        <v>297</v>
      </c>
      <c r="D48" s="27" t="s">
        <v>298</v>
      </c>
      <c r="E48" s="27" t="s">
        <v>299</v>
      </c>
      <c r="F48" s="27" t="s">
        <v>278</v>
      </c>
      <c r="G48" s="44" t="s">
        <v>344</v>
      </c>
      <c r="H48" s="27" t="s">
        <v>285</v>
      </c>
      <c r="I48" s="27" t="s">
        <v>280</v>
      </c>
      <c r="J48" s="27" t="s">
        <v>402</v>
      </c>
    </row>
    <row r="49" ht="33.75" customHeight="1" spans="1:10">
      <c r="A49" s="27" t="s">
        <v>218</v>
      </c>
      <c r="B49" s="27" t="s">
        <v>403</v>
      </c>
      <c r="C49" s="27" t="s">
        <v>275</v>
      </c>
      <c r="D49" s="27" t="s">
        <v>276</v>
      </c>
      <c r="E49" s="27" t="s">
        <v>404</v>
      </c>
      <c r="F49" s="27" t="s">
        <v>278</v>
      </c>
      <c r="G49" s="44" t="s">
        <v>46</v>
      </c>
      <c r="H49" s="27" t="s">
        <v>405</v>
      </c>
      <c r="I49" s="27" t="s">
        <v>280</v>
      </c>
      <c r="J49" s="27" t="s">
        <v>406</v>
      </c>
    </row>
    <row r="50" ht="33.75" customHeight="1" spans="1:10">
      <c r="A50" s="27" t="s">
        <v>218</v>
      </c>
      <c r="B50" s="27" t="s">
        <v>403</v>
      </c>
      <c r="C50" s="27" t="s">
        <v>275</v>
      </c>
      <c r="D50" s="27" t="s">
        <v>276</v>
      </c>
      <c r="E50" s="27" t="s">
        <v>407</v>
      </c>
      <c r="F50" s="27" t="s">
        <v>278</v>
      </c>
      <c r="G50" s="44" t="s">
        <v>408</v>
      </c>
      <c r="H50" s="27" t="s">
        <v>409</v>
      </c>
      <c r="I50" s="27" t="s">
        <v>280</v>
      </c>
      <c r="J50" s="27" t="s">
        <v>410</v>
      </c>
    </row>
    <row r="51" ht="33.75" customHeight="1" spans="1:10">
      <c r="A51" s="27" t="s">
        <v>218</v>
      </c>
      <c r="B51" s="27" t="s">
        <v>403</v>
      </c>
      <c r="C51" s="27" t="s">
        <v>275</v>
      </c>
      <c r="D51" s="27" t="s">
        <v>282</v>
      </c>
      <c r="E51" s="27" t="s">
        <v>411</v>
      </c>
      <c r="F51" s="27" t="s">
        <v>278</v>
      </c>
      <c r="G51" s="44" t="s">
        <v>284</v>
      </c>
      <c r="H51" s="27" t="s">
        <v>285</v>
      </c>
      <c r="I51" s="27" t="s">
        <v>280</v>
      </c>
      <c r="J51" s="27" t="s">
        <v>412</v>
      </c>
    </row>
    <row r="52" ht="33.75" customHeight="1" spans="1:10">
      <c r="A52" s="27" t="s">
        <v>218</v>
      </c>
      <c r="B52" s="27" t="s">
        <v>403</v>
      </c>
      <c r="C52" s="27" t="s">
        <v>275</v>
      </c>
      <c r="D52" s="27" t="s">
        <v>324</v>
      </c>
      <c r="E52" s="27" t="s">
        <v>413</v>
      </c>
      <c r="F52" s="27" t="s">
        <v>278</v>
      </c>
      <c r="G52" s="44" t="s">
        <v>326</v>
      </c>
      <c r="H52" s="27" t="s">
        <v>285</v>
      </c>
      <c r="I52" s="27" t="s">
        <v>280</v>
      </c>
      <c r="J52" s="27" t="s">
        <v>414</v>
      </c>
    </row>
    <row r="53" ht="33.75" customHeight="1" spans="1:10">
      <c r="A53" s="27" t="s">
        <v>218</v>
      </c>
      <c r="B53" s="27" t="s">
        <v>403</v>
      </c>
      <c r="C53" s="27" t="s">
        <v>289</v>
      </c>
      <c r="D53" s="27" t="s">
        <v>293</v>
      </c>
      <c r="E53" s="27" t="s">
        <v>294</v>
      </c>
      <c r="F53" s="27" t="s">
        <v>415</v>
      </c>
      <c r="G53" s="44" t="s">
        <v>338</v>
      </c>
      <c r="H53" s="27" t="s">
        <v>285</v>
      </c>
      <c r="I53" s="27" t="s">
        <v>280</v>
      </c>
      <c r="J53" s="27" t="s">
        <v>416</v>
      </c>
    </row>
    <row r="54" ht="33.75" customHeight="1" spans="1:10">
      <c r="A54" s="27" t="s">
        <v>218</v>
      </c>
      <c r="B54" s="27" t="s">
        <v>403</v>
      </c>
      <c r="C54" s="27" t="s">
        <v>297</v>
      </c>
      <c r="D54" s="27" t="s">
        <v>298</v>
      </c>
      <c r="E54" s="27" t="s">
        <v>417</v>
      </c>
      <c r="F54" s="27" t="s">
        <v>278</v>
      </c>
      <c r="G54" s="44" t="s">
        <v>344</v>
      </c>
      <c r="H54" s="27" t="s">
        <v>285</v>
      </c>
      <c r="I54" s="27" t="s">
        <v>280</v>
      </c>
      <c r="J54" s="27" t="s">
        <v>418</v>
      </c>
    </row>
    <row r="55" ht="33.75" customHeight="1" spans="1:10">
      <c r="A55" s="27" t="s">
        <v>235</v>
      </c>
      <c r="B55" s="27" t="s">
        <v>419</v>
      </c>
      <c r="C55" s="27" t="s">
        <v>275</v>
      </c>
      <c r="D55" s="27" t="s">
        <v>276</v>
      </c>
      <c r="E55" s="27" t="s">
        <v>420</v>
      </c>
      <c r="F55" s="27" t="s">
        <v>278</v>
      </c>
      <c r="G55" s="44" t="s">
        <v>421</v>
      </c>
      <c r="H55" s="27" t="s">
        <v>422</v>
      </c>
      <c r="I55" s="27" t="s">
        <v>280</v>
      </c>
      <c r="J55" s="27" t="s">
        <v>423</v>
      </c>
    </row>
    <row r="56" ht="33.75" customHeight="1" spans="1:10">
      <c r="A56" s="27" t="s">
        <v>235</v>
      </c>
      <c r="B56" s="27" t="s">
        <v>419</v>
      </c>
      <c r="C56" s="27" t="s">
        <v>275</v>
      </c>
      <c r="D56" s="27" t="s">
        <v>276</v>
      </c>
      <c r="E56" s="27" t="s">
        <v>277</v>
      </c>
      <c r="F56" s="27" t="s">
        <v>278</v>
      </c>
      <c r="G56" s="44" t="s">
        <v>50</v>
      </c>
      <c r="H56" s="27" t="s">
        <v>279</v>
      </c>
      <c r="I56" s="27" t="s">
        <v>280</v>
      </c>
      <c r="J56" s="27" t="s">
        <v>424</v>
      </c>
    </row>
    <row r="57" ht="33.75" customHeight="1" spans="1:10">
      <c r="A57" s="27" t="s">
        <v>235</v>
      </c>
      <c r="B57" s="27" t="s">
        <v>419</v>
      </c>
      <c r="C57" s="27" t="s">
        <v>275</v>
      </c>
      <c r="D57" s="27" t="s">
        <v>282</v>
      </c>
      <c r="E57" s="27" t="s">
        <v>283</v>
      </c>
      <c r="F57" s="27" t="s">
        <v>278</v>
      </c>
      <c r="G57" s="44" t="s">
        <v>284</v>
      </c>
      <c r="H57" s="27" t="s">
        <v>285</v>
      </c>
      <c r="I57" s="27" t="s">
        <v>280</v>
      </c>
      <c r="J57" s="27" t="s">
        <v>425</v>
      </c>
    </row>
    <row r="58" ht="33.75" customHeight="1" spans="1:10">
      <c r="A58" s="27" t="s">
        <v>235</v>
      </c>
      <c r="B58" s="27" t="s">
        <v>419</v>
      </c>
      <c r="C58" s="27" t="s">
        <v>275</v>
      </c>
      <c r="D58" s="27" t="s">
        <v>282</v>
      </c>
      <c r="E58" s="27" t="s">
        <v>426</v>
      </c>
      <c r="F58" s="27" t="s">
        <v>278</v>
      </c>
      <c r="G58" s="44" t="s">
        <v>284</v>
      </c>
      <c r="H58" s="27" t="s">
        <v>285</v>
      </c>
      <c r="I58" s="27" t="s">
        <v>280</v>
      </c>
      <c r="J58" s="27" t="s">
        <v>427</v>
      </c>
    </row>
    <row r="59" ht="33.75" customHeight="1" spans="1:10">
      <c r="A59" s="27" t="s">
        <v>235</v>
      </c>
      <c r="B59" s="27" t="s">
        <v>419</v>
      </c>
      <c r="C59" s="27" t="s">
        <v>275</v>
      </c>
      <c r="D59" s="27" t="s">
        <v>282</v>
      </c>
      <c r="E59" s="27" t="s">
        <v>428</v>
      </c>
      <c r="F59" s="27" t="s">
        <v>278</v>
      </c>
      <c r="G59" s="44" t="s">
        <v>284</v>
      </c>
      <c r="H59" s="27" t="s">
        <v>285</v>
      </c>
      <c r="I59" s="27" t="s">
        <v>280</v>
      </c>
      <c r="J59" s="27" t="s">
        <v>429</v>
      </c>
    </row>
    <row r="60" ht="33.75" customHeight="1" spans="1:10">
      <c r="A60" s="27" t="s">
        <v>235</v>
      </c>
      <c r="B60" s="27" t="s">
        <v>419</v>
      </c>
      <c r="C60" s="27" t="s">
        <v>275</v>
      </c>
      <c r="D60" s="27" t="s">
        <v>324</v>
      </c>
      <c r="E60" s="27" t="s">
        <v>430</v>
      </c>
      <c r="F60" s="27" t="s">
        <v>278</v>
      </c>
      <c r="G60" s="44" t="s">
        <v>431</v>
      </c>
      <c r="H60" s="27" t="s">
        <v>285</v>
      </c>
      <c r="I60" s="27" t="s">
        <v>280</v>
      </c>
      <c r="J60" s="27" t="s">
        <v>432</v>
      </c>
    </row>
    <row r="61" ht="33.75" customHeight="1" spans="1:10">
      <c r="A61" s="27" t="s">
        <v>235</v>
      </c>
      <c r="B61" s="27" t="s">
        <v>419</v>
      </c>
      <c r="C61" s="27" t="s">
        <v>289</v>
      </c>
      <c r="D61" s="27" t="s">
        <v>290</v>
      </c>
      <c r="E61" s="27" t="s">
        <v>433</v>
      </c>
      <c r="F61" s="27" t="s">
        <v>278</v>
      </c>
      <c r="G61" s="44" t="s">
        <v>50</v>
      </c>
      <c r="H61" s="27" t="s">
        <v>303</v>
      </c>
      <c r="I61" s="27" t="s">
        <v>280</v>
      </c>
      <c r="J61" s="27" t="s">
        <v>292</v>
      </c>
    </row>
    <row r="62" ht="33.75" customHeight="1" spans="1:10">
      <c r="A62" s="27" t="s">
        <v>235</v>
      </c>
      <c r="B62" s="27" t="s">
        <v>419</v>
      </c>
      <c r="C62" s="27" t="s">
        <v>289</v>
      </c>
      <c r="D62" s="27" t="s">
        <v>293</v>
      </c>
      <c r="E62" s="27" t="s">
        <v>294</v>
      </c>
      <c r="F62" s="27" t="s">
        <v>278</v>
      </c>
      <c r="G62" s="44" t="s">
        <v>295</v>
      </c>
      <c r="H62" s="27" t="s">
        <v>285</v>
      </c>
      <c r="I62" s="27" t="s">
        <v>280</v>
      </c>
      <c r="J62" s="27" t="s">
        <v>434</v>
      </c>
    </row>
    <row r="63" ht="33.75" customHeight="1" spans="1:10">
      <c r="A63" s="27" t="s">
        <v>235</v>
      </c>
      <c r="B63" s="27" t="s">
        <v>419</v>
      </c>
      <c r="C63" s="27" t="s">
        <v>289</v>
      </c>
      <c r="D63" s="27" t="s">
        <v>340</v>
      </c>
      <c r="E63" s="27" t="s">
        <v>435</v>
      </c>
      <c r="F63" s="27" t="s">
        <v>348</v>
      </c>
      <c r="G63" s="44" t="s">
        <v>436</v>
      </c>
      <c r="H63" s="27" t="s">
        <v>356</v>
      </c>
      <c r="I63" s="27" t="s">
        <v>280</v>
      </c>
      <c r="J63" s="27" t="s">
        <v>437</v>
      </c>
    </row>
    <row r="64" ht="33.75" customHeight="1" spans="1:10">
      <c r="A64" s="27" t="s">
        <v>235</v>
      </c>
      <c r="B64" s="27" t="s">
        <v>419</v>
      </c>
      <c r="C64" s="27" t="s">
        <v>297</v>
      </c>
      <c r="D64" s="27" t="s">
        <v>298</v>
      </c>
      <c r="E64" s="27" t="s">
        <v>299</v>
      </c>
      <c r="F64" s="27" t="s">
        <v>278</v>
      </c>
      <c r="G64" s="44" t="s">
        <v>431</v>
      </c>
      <c r="H64" s="27" t="s">
        <v>285</v>
      </c>
      <c r="I64" s="27" t="s">
        <v>280</v>
      </c>
      <c r="J64" s="27" t="s">
        <v>438</v>
      </c>
    </row>
  </sheetData>
  <mergeCells count="14">
    <mergeCell ref="A3:J3"/>
    <mergeCell ref="A4:H4"/>
    <mergeCell ref="A8:A13"/>
    <mergeCell ref="A14:A26"/>
    <mergeCell ref="A27:A32"/>
    <mergeCell ref="A33:A48"/>
    <mergeCell ref="A49:A54"/>
    <mergeCell ref="A55:A64"/>
    <mergeCell ref="B8:B13"/>
    <mergeCell ref="B14:B26"/>
    <mergeCell ref="B27:B32"/>
    <mergeCell ref="B33:B48"/>
    <mergeCell ref="B49:B54"/>
    <mergeCell ref="B55:B6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2025-02-14T03:48:00Z</dcterms:created>
  <dcterms:modified xsi:type="dcterms:W3CDTF">2025-02-20T02:34:31Z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0BF12A42DEFB4075B3589363FC364484_13</vt:lpwstr>
  </property>
  <property fmtid="{D5CDD505-2E9C-101B-9397-08002B2CF9AE}" pid="3" name="KSOProductBuildVer">
    <vt:lpwstr>2052-11.8.6.8722</vt:lpwstr>
  </property>
</Properties>
</file>