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2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_FilterDatabase" localSheetId="6" hidden="1">部门基本支出预算表04!$A$1:$W$49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<sst xmlns="http://schemas.openxmlformats.org/spreadsheetml/2006/main" count="1438" uniqueCount="458">
  <si>
    <t>预算01-1表</t>
  </si>
  <si>
    <t>2025年部门财务收支预算总表</t>
  </si>
  <si>
    <t>单位：元</t>
  </si>
  <si>
    <t>收    入</t>
  </si>
  <si>
    <t>支    出</t>
  </si>
  <si>
    <t>项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</si>
  <si>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</si>
  <si>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</si>
  <si>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</si>
  <si>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</si>
  <si>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</si>
  <si>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</si>
  <si>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</si>
  <si>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</si>
  <si>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</si>
  <si>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</si>
  <si>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</si>
  <si>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</si>
  <si>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</si>
  <si>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</si>
  <si>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</si>
  <si>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</si>
  <si>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</si>
  <si>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</si>
  <si>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</si>
  <si>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</si>
  <si>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</si>
  <si>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</si>
  <si>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</si>
  <si>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</si>
  <si>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</si>
  <si>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</si>
  <si>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</si>
  <si>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</si>
  <si>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</si>
  <si>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</si>
  <si>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</si>
  <si>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</si>
  <si>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</si>
  <si>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</si>
  <si>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</si>
  <si>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</si>
  <si>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</si>
  <si>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</si>
  <si>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</si>
  <si>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</si>
  <si>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</si>
  <si>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</si>
  <si>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</si>
  <si>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</si>
  <si>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</si>
  <si>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</si>
  <si>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</si>
  <si>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</si>
  <si>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</si>
  <si>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</si>
  <si>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</si>
  <si>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</si>
  <si>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</si>
  <si>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</si>
  <si>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</si>
  <si>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</si>
  <si>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</si>
  <si>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123007</t>
  </si>
  <si>
    <t>玉溪市交通运输综合行政执法支队</t>
  </si>
  <si>
    <t>预算01-3表</t>
  </si>
  <si>
    <t>2025年部门支出预算表</t>
  </si>
  <si>
    <t>科目编码</t>
  </si>
  <si>
    <t>科目名称</t>
  </si>
  <si>
    <t>财政专户管理的支出</t>
  </si>
  <si>
    <t>单位自有资金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</si>
  <si>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</si>
  <si>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</si>
  <si>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</si>
  <si>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</si>
  <si>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</si>
  <si>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</si>
  <si>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</si>
  <si>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</si>
  <si>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20805</t>
  </si>
  <si>
    <t>2080501</t>
  </si>
  <si>
    <t>2080502</t>
  </si>
  <si>
    <t>2080505</t>
  </si>
  <si>
    <t>2080506</t>
  </si>
  <si>
    <t>20808</t>
  </si>
  <si>
    <t>2080801</t>
  </si>
  <si>
    <t xml:space="preserve">        死亡抚恤</t>
  </si>
  <si>
    <t>210</t>
  </si>
  <si>
    <t>21011</t>
  </si>
  <si>
    <t>2101101</t>
  </si>
  <si>
    <t>2101102</t>
  </si>
  <si>
    <t>2101103</t>
  </si>
  <si>
    <t>2101199</t>
  </si>
  <si>
    <t>214</t>
  </si>
  <si>
    <t>21401</t>
  </si>
  <si>
    <t>2140112</t>
  </si>
  <si>
    <t>21499</t>
  </si>
  <si>
    <t>2149901</t>
  </si>
  <si>
    <t xml:space="preserve">        公共交通运营补助</t>
  </si>
  <si>
    <t>221</t>
  </si>
  <si>
    <t>22102</t>
  </si>
  <si>
    <t>2210201</t>
  </si>
  <si>
    <t>2210203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</si>
  <si>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</si>
  <si>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</si>
  <si>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</si>
  <si>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</si>
  <si>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</si>
  <si>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</si>
  <si>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</si>
  <si>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</si>
  <si>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</si>
  <si>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</si>
  <si>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</si>
  <si>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</si>
  <si>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</si>
  <si>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</si>
  <si>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</si>
  <si>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</si>
  <si>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</si>
  <si>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</si>
  <si>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</si>
  <si>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</si>
  <si>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公务用车购置</t>
  </si>
  <si>
    <t>公务用车运行费</t>
  </si>
  <si>
    <t>公务接待费</t>
  </si>
  <si>
    <t>预算04表</t>
  </si>
  <si>
    <t>2025年部门基本支出预算表</t>
  </si>
  <si>
    <t>2025年初预算项目初选表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</si>
  <si>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</si>
  <si>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</si>
  <si>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</si>
  <si>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</si>
  <si>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</si>
  <si>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</si>
  <si>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</si>
  <si>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</si>
  <si>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</si>
  <si>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</si>
  <si>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</si>
  <si>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</si>
  <si>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</si>
  <si>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</si>
  <si>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</si>
  <si>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20</t>
  </si>
  <si>
    <t>21</t>
  </si>
  <si>
    <t>22</t>
  </si>
  <si>
    <t>23</t>
  </si>
  <si>
    <t xml:space="preserve">   玉溪市交通运输综合行政执法支队</t>
  </si>
  <si>
    <t>530400210000000626991</t>
  </si>
  <si>
    <t>行政人员工资支出</t>
  </si>
  <si>
    <t>公路运输管理</t>
  </si>
  <si>
    <t>30101</t>
  </si>
  <si>
    <t>基本工资</t>
  </si>
  <si>
    <t>30102</t>
  </si>
  <si>
    <t>津贴补贴</t>
  </si>
  <si>
    <t>购房补贴</t>
  </si>
  <si>
    <t>530400210000000626993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</si>
  <si>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</si>
  <si>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</si>
  <si>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</si>
  <si>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</si>
  <si>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</si>
  <si>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</si>
  <si>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</si>
  <si>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30307</t>
  </si>
  <si>
    <t>医疗费补助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</si>
  <si>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</si>
  <si>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</si>
  <si>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</si>
  <si>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</si>
  <si>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</si>
  <si>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</si>
  <si>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530400210000000626994</t>
  </si>
  <si>
    <t>住房公积金</t>
  </si>
  <si>
    <t>30113</t>
  </si>
  <si>
    <t>530400210000000626995</t>
  </si>
  <si>
    <t>对个人和家庭的补助</t>
  </si>
  <si>
    <t>行政单位离退休</t>
  </si>
  <si>
    <t>30301</t>
  </si>
  <si>
    <t>离休费</t>
  </si>
  <si>
    <t>30305</t>
  </si>
  <si>
    <t>生活补助</t>
  </si>
  <si>
    <t>事业单位离退休</t>
  </si>
  <si>
    <t>530400210000000626996</t>
  </si>
  <si>
    <t>其他工资福利支出</t>
  </si>
  <si>
    <t>30103</t>
  </si>
  <si>
    <t>奖金</t>
  </si>
  <si>
    <t>530400210000000626997</t>
  </si>
  <si>
    <t>公车购置及运维费</t>
  </si>
  <si>
    <t>30231</t>
  </si>
  <si>
    <t>公务用车运行维护费</t>
  </si>
  <si>
    <t>530400210000000626998</t>
  </si>
  <si>
    <t>行政人员公务交通补贴</t>
  </si>
  <si>
    <t>30239</t>
  </si>
  <si>
    <t>其他交通费用</t>
  </si>
  <si>
    <t>530400210000000626999</t>
  </si>
  <si>
    <t>工会经费</t>
  </si>
  <si>
    <t>30228</t>
  </si>
  <si>
    <t>530400210000000627000</t>
  </si>
  <si>
    <t>一般公用经费</t>
  </si>
  <si>
    <t>30299</t>
  </si>
  <si>
    <t>其他商品和服务支出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</si>
  <si>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</si>
  <si>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</si>
  <si>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</si>
  <si>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</si>
  <si>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</si>
  <si>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</si>
  <si>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</si>
  <si>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</si>
  <si>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</si>
  <si>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</si>
  <si>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</si>
  <si>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</si>
  <si>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</si>
  <si>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</si>
  <si>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</si>
  <si>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</si>
  <si>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</si>
  <si>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</si>
  <si>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30226</t>
  </si>
  <si>
    <t>劳务费</t>
  </si>
  <si>
    <t>30227</t>
  </si>
  <si>
    <t>委托业务费</t>
  </si>
  <si>
    <t>30229</t>
  </si>
  <si>
    <t>福利费</t>
  </si>
  <si>
    <t>31002</t>
  </si>
  <si>
    <t>办公设备购置</t>
  </si>
  <si>
    <t>530400221100000321889</t>
  </si>
  <si>
    <t>30217</t>
  </si>
  <si>
    <t>530400241100002119404</t>
  </si>
  <si>
    <t>职业年金经费</t>
  </si>
  <si>
    <t>机关事业单位职业年金缴费支出</t>
  </si>
  <si>
    <t>30109</t>
  </si>
  <si>
    <t>职业年金缴费</t>
  </si>
  <si>
    <t>530400241100002119592</t>
  </si>
  <si>
    <t>机关后勤购买服务经费</t>
  </si>
  <si>
    <t>530400241100002359378</t>
  </si>
  <si>
    <t>年终一次性奖金</t>
  </si>
  <si>
    <t>530400251100003843534</t>
  </si>
  <si>
    <t>物业管理费</t>
  </si>
  <si>
    <t>30209</t>
  </si>
  <si>
    <t>530400251100003843536</t>
  </si>
  <si>
    <t>租赁费</t>
  </si>
  <si>
    <t>30214</t>
  </si>
  <si>
    <t>预算05-1表</t>
  </si>
  <si>
    <t>2025年部门项目支出预算表</t>
  </si>
  <si>
    <t>项目分类</t>
  </si>
  <si>
    <t>项目单位</t>
  </si>
  <si>
    <t>本年拨款</t>
  </si>
  <si>
    <t>单位资金</t>
  </si>
  <si>
    <t>其中：本次下达</t>
  </si>
  <si>
    <t>道路运输从业资格考试工作补助经费</t>
  </si>
  <si>
    <t>事业发展类</t>
  </si>
  <si>
    <t>530400221100000874454</t>
  </si>
  <si>
    <t>31204</t>
  </si>
  <si>
    <t>费用补贴</t>
  </si>
  <si>
    <t>农村客运和公共交通监管指挥系统建设资金</t>
  </si>
  <si>
    <t>530400231100002092867</t>
  </si>
  <si>
    <t>公共交通运营补助</t>
  </si>
  <si>
    <t>31007</t>
  </si>
  <si>
    <t>信息网络及软件购置更新</t>
  </si>
  <si>
    <t>玉溪市红塔区公共交通安保大队经费</t>
  </si>
  <si>
    <t>530400241100002097920</t>
  </si>
  <si>
    <t>30224</t>
  </si>
  <si>
    <t>被装购置费</t>
  </si>
  <si>
    <t>交通运输综合执法补助经费</t>
  </si>
  <si>
    <t>530400241100002102202</t>
  </si>
  <si>
    <t>31019</t>
  </si>
  <si>
    <t>其他交通工具购置</t>
  </si>
  <si>
    <t>遗属生活补助经费</t>
  </si>
  <si>
    <t>民生类</t>
  </si>
  <si>
    <t>530400241100002120451</t>
  </si>
  <si>
    <t>死亡抚恤</t>
  </si>
  <si>
    <t>（自有资金）交通综合执法工作业务经费</t>
  </si>
  <si>
    <t>530400241100002138520</t>
  </si>
  <si>
    <t>玉溪市治超工作业务经费</t>
  </si>
  <si>
    <t>530400251100003839777</t>
  </si>
  <si>
    <t>31003</t>
  </si>
  <si>
    <t>专用设备购置</t>
  </si>
  <si>
    <t>合  计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</si>
  <si>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</si>
  <si>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</si>
  <si>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</si>
  <si>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</si>
  <si>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</si>
  <si>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</si>
  <si>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</si>
  <si>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</si>
  <si>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</si>
  <si>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</si>
  <si>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</si>
  <si>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</si>
  <si>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玉溪市交通运输综合行政执法支队于2023年7月由原玉溪市道路运输管理局、原玉溪市交通运输局公路路政管理支队组建而成，为了更好提升执法队伍建设；我支队2025年计划投入210.00万元，对支队（含各县、市、区大队）的执法装备进行更新和对全体执法人员进行执法能力培训。
具体包括：1.执法服装购置：12套，制服第二次配发285套；2.执法装备购置：高可视警示服285套，终端业务使用费1９1台，3.采购执法巡逻车4辆，4.安全警示教育会议4次，5.执法队伍建设培训3期，共285人。</t>
  </si>
  <si>
    <t>产出指标</t>
  </si>
  <si>
    <t>数量指标</t>
  </si>
  <si>
    <t>反映预算部门（单位）组织开展各类会议的总次数。</t>
  </si>
  <si>
    <t>=</t>
  </si>
  <si>
    <t>次</t>
  </si>
  <si>
    <t>定量指标</t>
  </si>
  <si>
    <t>反映部门购置计划执行情况购置计划执行情况。
购置计划完成率=（实际购置交付装备数量/计划购置交付装备数量）*100%。</t>
  </si>
  <si>
    <t>80</t>
  </si>
  <si>
    <t>%</t>
  </si>
  <si>
    <t>反映预算部门（单位）组织开展各类培训的期数。</t>
  </si>
  <si>
    <t>&gt;=</t>
  </si>
  <si>
    <t>反映预算部门（单位）组织开展各类培训的人次。</t>
  </si>
  <si>
    <t>250</t>
  </si>
  <si>
    <t>人次</t>
  </si>
  <si>
    <t>质量指标</t>
  </si>
  <si>
    <t>反映设备购置的产品质量情况。
验收通过率=（通过验收的购置数量/购置总数量）*100%。</t>
  </si>
  <si>
    <t>95</t>
  </si>
  <si>
    <t>反映会议是否纳入部门的年度计划。</t>
  </si>
  <si>
    <t>是</t>
  </si>
  <si>
    <t>是/否</t>
  </si>
  <si>
    <t>定性指标</t>
  </si>
  <si>
    <t>反映预算部门（单位）组织开展各类培训中参训人员的出勤情况。
培训出勤率=（实际出勤学员数量/参加培训学员数量）*100%。</t>
  </si>
  <si>
    <t>效益指标</t>
  </si>
  <si>
    <t>可持续影响</t>
  </si>
  <si>
    <t>反映新投入设备使用年限情况。</t>
  </si>
  <si>
    <t>年</t>
  </si>
  <si>
    <t>满意度指标</t>
  </si>
  <si>
    <t>服务对象满意度</t>
  </si>
  <si>
    <t>反映参训人员对培训内容、讲师授课、课程设置和培训效果等的满意度。
参训人员满意度=（对培训整体满意的参训人数/参训总人数）*100%</t>
  </si>
  <si>
    <t>90</t>
  </si>
  <si>
    <t>反映服务对象对购置设备的整体满意情况。
使用人员满意度=（对购置设备满意的人数/问卷调查人数）*100%。</t>
  </si>
  <si>
    <t>全面推进治理车辆超限超载联合执法工作，坚决杜绝49吨以上非法超限超载（特别是“百吨王”）货车违法上路行驶，切实维护良好的道路运输环境，保护路产安全及道路交通安全，玉溪市治超办以“依法严管、标本兼治、把住源头、长效治理”为原则，玉溪市交通运输局联合玉溪市公安局交警支队、玉溪市交通运输综合行政执法支队、省交通运输综合行政执法局玉溪支队等多家部门开展联合执法行动，但就目前的形势来说，治超无工作经费，治超工作难以正常开展。开展滇中治超工作会议费1次，成员单位会议至少半年1次，政策宣传次数&gt;=2次，政策知晓率&gt;=90%。</t>
  </si>
  <si>
    <t>反映治超工作政策的宣传力度情况。即通过门户网站、报刊、通信、电视、户外广告等对补助政策进行宣传的次数。</t>
  </si>
  <si>
    <t>反映设备利用情况。
设备利用率=（投入使用设备数/购置设备总数）*100%。</t>
  </si>
  <si>
    <t>时效指标</t>
  </si>
  <si>
    <t>反映项目完成情况。</t>
  </si>
  <si>
    <t>社会效益</t>
  </si>
  <si>
    <t>反映治超工作政策的宣传效果情况。
政策知晓率=调查中政策知晓人数/调查总人数*100%</t>
  </si>
  <si>
    <t>反映治超工作发现问题的整改落实情况。
问题整改落实率=（实际整改问题数/现场检查发现问题数）*100%</t>
  </si>
  <si>
    <t>100</t>
  </si>
  <si>
    <t>反映社会公众对治超工作的满意程度。</t>
  </si>
  <si>
    <t>道路运输从业资格考试工作补助经费项目2024年1月1日开始实施，按季度支付人员经费每季度1万元，第四季度支付考试中心考试工作补助经费4万元。</t>
  </si>
  <si>
    <t>设定依据：项目实施方案。数据来源：验收报告。</t>
  </si>
  <si>
    <t>&lt;=</t>
  </si>
  <si>
    <t>满意度调查表</t>
  </si>
  <si>
    <t>2024年遗属生活补助250000.00元，共计23人（含县、市、区）。</t>
  </si>
  <si>
    <t>反映获补助人员、企业的数量情况，也适用补贴、资助等形式的补助。</t>
  </si>
  <si>
    <t>人(人次、家)</t>
  </si>
  <si>
    <t>反映补助准确发放的情况。
补助兑现准确率=补助兑付额/应付额*100%</t>
  </si>
  <si>
    <t>获补覆盖率=实际获得补助人数（企业数）/申请符合标准人数（企业数）*100%</t>
  </si>
  <si>
    <t>反映发放单位及时发放补助资金的情况。
发放及时率=在时限内发放资金/应发放资金*100%</t>
  </si>
  <si>
    <t>反映补助促进受助对象生活状况改善的情况。</t>
  </si>
  <si>
    <t>反映获补助受益对象的满意程度。</t>
  </si>
  <si>
    <t>2024年交通综合执法工作业务经费100000.00元。</t>
  </si>
  <si>
    <t>反映购置数量完成情况。</t>
  </si>
  <si>
    <t>30</t>
  </si>
  <si>
    <t>台（套）</t>
  </si>
  <si>
    <t>2025年，公交安保大队计划在市区内设置10个人流量相对较大的固定执勤点，对公交站点来往的公交车进行安全检查，共驻点检查不少于9万次，分时段、分片区、分重点和不定时地对各条线路公交车进行跟车检查不少于7万次，检查可疑人员，检查可疑物品，制止乘客携带违禁物品（易燃液体、爆竹等）。配合司机维护乘客上下车秩序，制止乘客不文明行为，真正确保发生突发事件能够迅速赶赴现场进行妥善处置，确保人民群众生命、财产安全；并针对交通运输行业的特点，制定8部防恐防暴应急演练方案，每月开展一次演练，一年共开展演练12次，通过开展防恐防暴应急演练，提高了公交安保队员的危机意识和应急处理能力，确保公交车辆发生突发事件时，能及时、有序、高效地予以处置，最大限度降低因突发事件产生的损失及社会影响。</t>
  </si>
  <si>
    <t>反映公交安保人员按要求完成跟车巡查任务</t>
  </si>
  <si>
    <t>70000</t>
  </si>
  <si>
    <t>反映公交安保人员按要求完成驻点检查任务</t>
  </si>
  <si>
    <t>90000</t>
  </si>
  <si>
    <t>反映根据合同要求配置安全员人数</t>
  </si>
  <si>
    <t>50</t>
  </si>
  <si>
    <t>人</t>
  </si>
  <si>
    <t>反映执勤点设置情况</t>
  </si>
  <si>
    <t>个</t>
  </si>
  <si>
    <t>反映公交安保人员覆盖市内公交线路情况</t>
  </si>
  <si>
    <t>反映重大以上事故发生数量</t>
  </si>
  <si>
    <t>0</t>
  </si>
  <si>
    <t>件</t>
  </si>
  <si>
    <t>反映监督检查对象满意度</t>
  </si>
  <si>
    <t>预算06表</t>
  </si>
  <si>
    <t>2025年部门政府性基金预算支出预算表</t>
  </si>
  <si>
    <t>单位:元</t>
  </si>
  <si>
    <t>政府性基金预算支出</t>
  </si>
  <si>
    <t>备注：我单位2025年不涉及政府购买服务预算，此表为空。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</si>
  <si>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</si>
  <si>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</si>
  <si>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</si>
  <si>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</si>
  <si>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</si>
  <si>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</si>
  <si>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</si>
  <si>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</si>
  <si>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</si>
  <si>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</si>
  <si>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</si>
  <si>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</si>
  <si>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复印纸</t>
  </si>
  <si>
    <t>批</t>
  </si>
  <si>
    <t>办公设备</t>
  </si>
  <si>
    <t>车辆保险费</t>
  </si>
  <si>
    <t>辆</t>
  </si>
  <si>
    <t>车辆燃修理费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</si>
  <si>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</si>
  <si>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</si>
  <si>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</si>
  <si>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</si>
  <si>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</si>
  <si>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2025年市对下转移支付预算表</t>
  </si>
  <si>
    <t>单位名称（项目）</t>
  </si>
  <si>
    <t>地区</t>
  </si>
  <si>
    <t>政府性基金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</si>
  <si>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</si>
  <si>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</si>
  <si>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</si>
  <si>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</si>
  <si>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</si>
  <si>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</si>
  <si>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</si>
  <si>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</si>
  <si>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</si>
  <si>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</si>
  <si>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备注：我单位2025年不涉及市对下转移支付预算，此表为空。</t>
  </si>
  <si>
    <t>预算09-2表</t>
  </si>
  <si>
    <t>2025年市对下转移支付绩效目标表</t>
  </si>
  <si>
    <t>备注：我单位2025年不涉及市对下转移支付绩效目标，此表为空。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</si>
  <si>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</si>
  <si>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</si>
  <si>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</si>
  <si>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</si>
  <si>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</si>
  <si>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</si>
  <si>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</si>
  <si>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</si>
  <si>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</si>
  <si>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设备</t>
  </si>
  <si>
    <t>A02010105 台式计算机</t>
  </si>
  <si>
    <t>台式电脑</t>
  </si>
  <si>
    <t>台</t>
  </si>
  <si>
    <t>A02010108 便携式计算机</t>
  </si>
  <si>
    <t>便携式计算机</t>
  </si>
  <si>
    <t>A02020400 多功能一体机</t>
  </si>
  <si>
    <t>一体化打印机</t>
  </si>
  <si>
    <t>A02021003 A4黑白打印机</t>
  </si>
  <si>
    <t>打印机</t>
  </si>
  <si>
    <t>A02021004 A4彩色打印机</t>
  </si>
  <si>
    <t>彩色打印机</t>
  </si>
  <si>
    <t>家具和用品</t>
  </si>
  <si>
    <t>A05010301 办公椅</t>
  </si>
  <si>
    <t>办公椅</t>
  </si>
  <si>
    <t>把</t>
  </si>
  <si>
    <t>A05010502 文件柜</t>
  </si>
  <si>
    <t>文件柜</t>
  </si>
  <si>
    <t>组</t>
  </si>
  <si>
    <t>A05010201 办公桌</t>
  </si>
  <si>
    <t>办公桌</t>
  </si>
  <si>
    <t>张</t>
  </si>
  <si>
    <t>预算11表</t>
  </si>
  <si>
    <t>2025年上级补助项目支出预算表</t>
  </si>
  <si>
    <t>上级补助</t>
  </si>
  <si>
    <t>备注：我单位2025年不涉及上级补助项目支出预算，此表为空。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</si>
  <si>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</si>
  <si>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</si>
  <si>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</si>
  <si>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</si>
  <si>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</si>
  <si>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</si>
  <si>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313 事业发展类</t>
  </si>
  <si>
    <t>本级</t>
  </si>
  <si>
    <t>312 民生类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</si>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</sst>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3">
    <font>
      <sz val="11"/>
      <color rgb="FF000000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.75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b/>
      <sz val="23.25"/>
      <name val="宋体"/>
      <charset val="134"/>
    </font>
    <font>
      <sz val="9.75"/>
      <name val="宋体"/>
      <charset val="134"/>
    </font>
    <font>
      <sz val="9.75"/>
      <name val="SimSun"/>
      <charset val="134"/>
    </font>
    <font>
      <b/>
      <sz val="23.25"/>
      <color rgb="FF000000"/>
      <name val="宋体"/>
      <charset val="134"/>
    </font>
    <font>
      <b/>
      <sz val="24"/>
      <color rgb="FF000000"/>
      <name val="宋体"/>
      <charset val="134"/>
    </font>
    <font>
      <b/>
      <sz val="22"/>
      <color rgb="FF000000"/>
      <name val="宋体"/>
      <charset val="134"/>
    </font>
    <font>
      <sz val="8.25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9"/>
      <name val="SimSun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2" borderId="1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20" applyNumberFormat="0" applyAlignment="0" applyProtection="0">
      <alignment vertical="center"/>
    </xf>
    <xf numFmtId="0" fontId="33" fillId="4" borderId="21" applyNumberFormat="0" applyAlignment="0" applyProtection="0">
      <alignment vertical="center"/>
    </xf>
    <xf numFmtId="0" fontId="34" fillId="4" borderId="20" applyNumberFormat="0" applyAlignment="0" applyProtection="0">
      <alignment vertical="center"/>
    </xf>
    <xf numFmtId="0" fontId="35" fillId="5" borderId="22" applyNumberFormat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176" fontId="11" fillId="0" borderId="7">
      <alignment horizontal="right" vertical="center"/>
    </xf>
    <xf numFmtId="49" fontId="11" fillId="0" borderId="7">
      <alignment horizontal="left" vertical="center" wrapText="1"/>
    </xf>
    <xf numFmtId="176" fontId="11" fillId="0" borderId="7">
      <alignment horizontal="right" vertical="center"/>
    </xf>
    <xf numFmtId="177" fontId="11" fillId="0" borderId="7">
      <alignment horizontal="right" vertical="center"/>
    </xf>
    <xf numFmtId="178" fontId="11" fillId="0" borderId="7">
      <alignment horizontal="right" vertical="center"/>
    </xf>
    <xf numFmtId="179" fontId="11" fillId="0" borderId="7">
      <alignment horizontal="right" vertical="center"/>
    </xf>
    <xf numFmtId="10" fontId="11" fillId="0" borderId="7">
      <alignment horizontal="right" vertical="center"/>
    </xf>
    <xf numFmtId="180" fontId="11" fillId="0" borderId="7">
      <alignment horizontal="right" vertical="center"/>
    </xf>
  </cellStyleXfs>
  <cellXfs count="170">
    <xf numFmtId="0" fontId="0" fillId="0" borderId="0" xfId="0" applyFont="1">
      <alignment vertical="top"/>
    </xf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/>
    <xf numFmtId="0" fontId="5" fillId="0" borderId="0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49" fontId="6" fillId="0" borderId="7" xfId="50" applyNumberFormat="1" applyFont="1" applyBorder="1">
      <alignment horizontal="left" vertical="center" wrapText="1"/>
    </xf>
    <xf numFmtId="176" fontId="7" fillId="0" borderId="7" xfId="0" applyNumberFormat="1" applyFont="1" applyBorder="1" applyAlignment="1">
      <alignment horizontal="right" vertical="center"/>
    </xf>
    <xf numFmtId="49" fontId="6" fillId="0" borderId="7" xfId="0" applyNumberFormat="1" applyFont="1" applyBorder="1" applyAlignment="1">
      <alignment horizontal="center" vertical="center" wrapText="1"/>
    </xf>
    <xf numFmtId="49" fontId="7" fillId="0" borderId="7" xfId="50" applyNumberFormat="1" applyFont="1" applyBorder="1">
      <alignment horizontal="left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176" fontId="7" fillId="0" borderId="7" xfId="0" applyNumberFormat="1" applyFont="1" applyBorder="1" applyAlignment="1">
      <alignment horizontal="right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right" vertical="center"/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49" fontId="11" fillId="0" borderId="0" xfId="50" applyNumberFormat="1" applyFont="1" applyBorder="1" applyAlignment="1">
      <alignment horizontal="right" vertical="center" wrapText="1"/>
    </xf>
    <xf numFmtId="49" fontId="12" fillId="0" borderId="0" xfId="50" applyNumberFormat="1" applyFont="1" applyBorder="1" applyAlignment="1">
      <alignment horizontal="center" vertical="center" wrapText="1"/>
    </xf>
    <xf numFmtId="49" fontId="11" fillId="0" borderId="0" xfId="50" applyNumberFormat="1" applyFont="1" applyBorder="1">
      <alignment horizontal="left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180" fontId="11" fillId="0" borderId="7" xfId="0" applyNumberFormat="1" applyFont="1" applyBorder="1" applyAlignment="1">
      <alignment horizontal="right" vertical="center" wrapText="1"/>
    </xf>
    <xf numFmtId="176" fontId="11" fillId="0" borderId="7" xfId="0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0" fillId="0" borderId="0" xfId="0" applyFont="1" applyBorder="1" applyAlignment="1">
      <alignment horizontal="right" wrapText="1"/>
    </xf>
    <xf numFmtId="0" fontId="10" fillId="0" borderId="0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right" vertical="center" wrapText="1"/>
    </xf>
    <xf numFmtId="0" fontId="18" fillId="0" borderId="0" xfId="0" applyFont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8" fillId="0" borderId="0" xfId="0" applyFont="1" applyBorder="1" applyAlignment="1" applyProtection="1">
      <alignment horizontal="right" vertical="center"/>
      <protection locked="0"/>
    </xf>
    <xf numFmtId="0" fontId="18" fillId="0" borderId="0" xfId="0" applyFont="1" applyBorder="1" applyAlignment="1">
      <alignment horizontal="right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180" fontId="7" fillId="0" borderId="7" xfId="56" applyNumberFormat="1" applyFont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right"/>
    </xf>
    <xf numFmtId="0" fontId="9" fillId="0" borderId="4" xfId="0" applyFont="1" applyBorder="1" applyAlignment="1">
      <alignment horizontal="center" vertical="center" wrapText="1"/>
    </xf>
    <xf numFmtId="0" fontId="19" fillId="0" borderId="0" xfId="0" applyFont="1" applyBorder="1" applyAlignment="1"/>
    <xf numFmtId="0" fontId="10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/>
    </xf>
    <xf numFmtId="176" fontId="7" fillId="0" borderId="7" xfId="51" applyNumberFormat="1" applyFont="1" applyBorder="1">
      <alignment horizontal="right" vertical="center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right" vertical="center"/>
      <protection locked="0"/>
    </xf>
    <xf numFmtId="49" fontId="10" fillId="0" borderId="0" xfId="0" applyNumberFormat="1" applyFont="1" applyBorder="1" applyAlignment="1"/>
    <xf numFmtId="0" fontId="7" fillId="0" borderId="0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0" fillId="0" borderId="0" xfId="0" applyFont="1" applyBorder="1">
      <alignment vertical="top"/>
    </xf>
    <xf numFmtId="0" fontId="20" fillId="0" borderId="0" xfId="0" applyFont="1">
      <alignment vertical="top"/>
    </xf>
    <xf numFmtId="49" fontId="11" fillId="0" borderId="7" xfId="50" applyNumberFormat="1" applyFont="1" applyBorder="1" applyAlignment="1">
      <alignment horizontal="right" vertical="center" wrapText="1"/>
    </xf>
    <xf numFmtId="49" fontId="12" fillId="0" borderId="7" xfId="50" applyNumberFormat="1" applyFont="1" applyBorder="1" applyAlignment="1">
      <alignment horizontal="center" vertical="center" wrapText="1"/>
    </xf>
    <xf numFmtId="49" fontId="11" fillId="0" borderId="7" xfId="50" applyNumberFormat="1" applyFont="1" applyBorder="1">
      <alignment horizontal="left" vertical="center" wrapText="1"/>
    </xf>
    <xf numFmtId="49" fontId="13" fillId="0" borderId="7" xfId="50" applyNumberFormat="1" applyFont="1" applyBorder="1" applyAlignment="1">
      <alignment horizontal="center" vertical="center" wrapText="1"/>
    </xf>
    <xf numFmtId="49" fontId="11" fillId="0" borderId="7" xfId="50" applyNumberFormat="1" applyFont="1" applyBorder="1" applyAlignment="1">
      <alignment horizontal="center" vertical="center" wrapText="1"/>
    </xf>
    <xf numFmtId="0" fontId="21" fillId="0" borderId="14" xfId="0" applyFont="1" applyBorder="1">
      <alignment vertical="top"/>
    </xf>
    <xf numFmtId="176" fontId="11" fillId="0" borderId="7" xfId="50" applyNumberFormat="1" applyFont="1" applyBorder="1" applyAlignment="1">
      <alignment horizontal="right" vertical="center" wrapText="1"/>
    </xf>
    <xf numFmtId="0" fontId="21" fillId="0" borderId="15" xfId="0" applyFont="1" applyBorder="1">
      <alignment vertical="top"/>
    </xf>
    <xf numFmtId="49" fontId="11" fillId="0" borderId="4" xfId="50" applyNumberFormat="1" applyFont="1" applyBorder="1">
      <alignment horizontal="left" vertical="center" wrapText="1"/>
    </xf>
    <xf numFmtId="0" fontId="21" fillId="0" borderId="16" xfId="0" applyFont="1" applyBorder="1">
      <alignment vertical="top"/>
    </xf>
    <xf numFmtId="180" fontId="11" fillId="0" borderId="7" xfId="56" applyNumberFormat="1" applyFont="1" applyBorder="1" applyAlignment="1">
      <alignment horizontal="center" vertical="center" wrapText="1"/>
    </xf>
    <xf numFmtId="49" fontId="22" fillId="0" borderId="7" xfId="50" applyNumberFormat="1" applyFont="1" applyBorder="1" applyAlignment="1">
      <alignment horizontal="right" vertical="center" wrapText="1"/>
    </xf>
    <xf numFmtId="49" fontId="11" fillId="0" borderId="10" xfId="50" applyNumberFormat="1" applyFont="1" applyBorder="1" applyAlignment="1">
      <alignment horizontal="right" vertical="center" wrapText="1"/>
    </xf>
    <xf numFmtId="49" fontId="11" fillId="0" borderId="7" xfId="50" applyNumberFormat="1" applyFont="1" applyBorder="1" applyAlignment="1">
      <alignment horizontal="left" vertical="center" wrapText="1" indent="2"/>
    </xf>
    <xf numFmtId="49" fontId="11" fillId="0" borderId="7" xfId="50" applyNumberFormat="1" applyFont="1" applyBorder="1" applyAlignment="1">
      <alignment horizontal="left" vertical="center" wrapText="1" indent="4"/>
    </xf>
    <xf numFmtId="49" fontId="23" fillId="0" borderId="7" xfId="0" applyNumberFormat="1" applyFont="1" applyBorder="1" applyAlignment="1">
      <alignment horizontal="right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23" fillId="0" borderId="7" xfId="50" applyNumberFormat="1" applyFont="1" applyBorder="1">
      <alignment horizontal="left" vertical="center" wrapText="1"/>
    </xf>
    <xf numFmtId="176" fontId="11" fillId="0" borderId="7" xfId="0" applyNumberFormat="1" applyFont="1" applyBorder="1" applyAlignment="1">
      <alignment horizontal="right" vertical="center"/>
    </xf>
    <xf numFmtId="176" fontId="23" fillId="0" borderId="7" xfId="0" applyNumberFormat="1" applyFont="1" applyBorder="1" applyAlignment="1">
      <alignment horizontal="left" vertical="center"/>
    </xf>
    <xf numFmtId="176" fontId="11" fillId="0" borderId="7" xfId="51" applyNumberFormat="1" applyFont="1" applyBorder="1">
      <alignment horizontal="right" vertical="center"/>
    </xf>
    <xf numFmtId="176" fontId="11" fillId="0" borderId="7" xfId="0" applyNumberFormat="1" applyFont="1" applyBorder="1" applyAlignment="1">
      <alignment horizontal="left" vertical="center"/>
    </xf>
    <xf numFmtId="49" fontId="23" fillId="0" borderId="7" xfId="0" applyNumberFormat="1" applyFont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0"/>
  <sheetViews>
    <sheetView showZeros="0" workbookViewId="0">
      <selection activeCell="A2" sqref="A2:D2"/>
    </sheetView>
  </sheetViews>
  <sheetFormatPr defaultColWidth="8.85185185185185" defaultRowHeight="15" customHeight="1" outlineLevelCol="3"/>
  <cols>
    <col min="1" max="2" width="28.5740740740741" customWidth="1"/>
    <col min="3" max="3" width="35.7037037037037" customWidth="1"/>
    <col min="4" max="4" width="28.5740740740741" customWidth="1"/>
  </cols>
  <sheetData>
    <row r="1" ht="18.75" customHeight="1" spans="1:4">
      <c r="A1" s="147" t="s">
        <v>0</v>
      </c>
      <c r="B1" s="162"/>
      <c r="C1" s="162"/>
      <c r="D1" s="162"/>
    </row>
    <row r="2" ht="28.5" customHeight="1" spans="1:4">
      <c r="A2" s="163" t="s">
        <v>1</v>
      </c>
      <c r="B2" s="163"/>
      <c r="C2" s="163"/>
      <c r="D2" s="163"/>
    </row>
    <row r="3" ht="18.75" customHeight="1" spans="1:4">
      <c r="A3" s="149" t="str">
        <f>"单位名称："&amp;"玉溪市交通运输综合行政执法支队"</f>
        <v>单位名称：玉溪市交通运输综合行政执法支队</v>
      </c>
      <c r="B3" s="149"/>
      <c r="C3" s="149"/>
      <c r="D3" s="147" t="s">
        <v>2</v>
      </c>
    </row>
    <row r="4" ht="18.75" customHeight="1" spans="1:4">
      <c r="A4" s="150" t="s">
        <v>3</v>
      </c>
      <c r="B4" s="150"/>
      <c r="C4" s="150" t="s">
        <v>4</v>
      </c>
      <c r="D4" s="150"/>
    </row>
    <row r="5" ht="18.75" customHeight="1" spans="1:4">
      <c r="A5" s="150" t="s">
        <v>5</v>
      </c>
      <c r="B5" s="150" t="s">
        <v>6</v>
      </c>
      <c r="C5" s="150" t="s">
        <v>7</v>
      </c>
      <c r="D5" s="150" t="s">
        <v>6</v>
      </c>
    </row>
    <row r="6" ht="18.75" customHeight="1" spans="1:4">
      <c r="A6" s="149" t="s">
        <v>8</v>
      </c>
      <c r="B6" s="167">
        <v>75890879.16</v>
      </c>
      <c r="C6" s="168" t="str">
        <f>"一"&amp;"、"&amp;"社会保障和就业支出"</f>
        <v>一、社会保障和就业支出</v>
      </c>
      <c r="D6" s="167">
        <v>12110506</v>
      </c>
    </row>
    <row r="7" ht="18.75" customHeight="1" spans="1:4">
      <c r="A7" s="149" t="s">
        <v>9</v>
      </c>
      <c r="B7" s="167"/>
      <c r="C7" s="168" t="str">
        <f>"二"&amp;"、"&amp;"卫生健康支出"</f>
        <v>二、卫生健康支出</v>
      </c>
      <c r="D7" s="167">
        <v>5325402.25</v>
      </c>
    </row>
    <row r="8" ht="18.75" customHeight="1" spans="1:4">
      <c r="A8" s="149" t="s">
        <v>10</v>
      </c>
      <c r="B8" s="167"/>
      <c r="C8" s="168" t="str">
        <f>"三"&amp;"、"&amp;"交通运输支出"</f>
        <v>三、交通运输支出</v>
      </c>
      <c r="D8" s="167">
        <v>55095733.25</v>
      </c>
    </row>
    <row r="9" ht="18.75" customHeight="1" spans="1:4">
      <c r="A9" s="149" t="s">
        <v>11</v>
      </c>
      <c r="B9" s="167"/>
      <c r="C9" s="168" t="str">
        <f>"四"&amp;"、"&amp;"住房保障支出"</f>
        <v>四、住房保障支出</v>
      </c>
      <c r="D9" s="167">
        <v>4874157.96</v>
      </c>
    </row>
    <row r="10" ht="18.75" customHeight="1" spans="1:4">
      <c r="A10" s="149" t="s">
        <v>12</v>
      </c>
      <c r="B10" s="167">
        <v>200000</v>
      </c>
      <c r="C10" s="149"/>
      <c r="D10" s="149"/>
    </row>
    <row r="11" ht="18.75" customHeight="1" spans="1:4">
      <c r="A11" s="149" t="s">
        <v>13</v>
      </c>
      <c r="B11" s="167"/>
      <c r="C11" s="149"/>
      <c r="D11" s="149"/>
    </row>
    <row r="12" ht="18.75" customHeight="1" spans="1:4">
      <c r="A12" s="149" t="s">
        <v>14</v>
      </c>
      <c r="B12" s="167"/>
      <c r="C12" s="149"/>
      <c r="D12" s="149"/>
    </row>
    <row r="13" ht="18.75" customHeight="1" spans="1:4">
      <c r="A13" s="149" t="s">
        <v>15</v>
      </c>
      <c r="B13" s="167"/>
      <c r="C13" s="149"/>
      <c r="D13" s="149"/>
    </row>
    <row r="14" ht="18.75" customHeight="1" spans="1:4">
      <c r="A14" s="149" t="s">
        <v>16</v>
      </c>
      <c r="B14" s="167"/>
      <c r="C14" s="149"/>
      <c r="D14" s="149"/>
    </row>
    <row r="15" ht="18.75" customHeight="1" spans="1:4">
      <c r="A15" s="149" t="s">
        <v>17</v>
      </c>
      <c r="B15" s="167">
        <v>200000</v>
      </c>
      <c r="C15" s="149"/>
      <c r="D15" s="149"/>
    </row>
    <row r="16" ht="18.75" customHeight="1" spans="1:4">
      <c r="A16" s="169" t="s">
        <v>18</v>
      </c>
      <c r="B16" s="167">
        <v>76090879.16</v>
      </c>
      <c r="C16" s="169" t="s">
        <v>19</v>
      </c>
      <c r="D16" s="167">
        <v>77405799.46</v>
      </c>
    </row>
    <row r="17" ht="18.75" customHeight="1" spans="1:4">
      <c r="A17" s="164" t="s">
        <v>20</v>
      </c>
      <c r="B17" s="149"/>
      <c r="C17" s="164" t="s">
        <v>21</v>
      </c>
      <c r="D17" s="149"/>
    </row>
    <row r="18" ht="18.75" customHeight="1" spans="1:4">
      <c r="A18" s="60" t="s">
        <v>22</v>
      </c>
      <c r="B18" s="167">
        <v>1314920.3</v>
      </c>
      <c r="C18" s="60" t="s">
        <v>22</v>
      </c>
      <c r="D18" s="167"/>
    </row>
    <row r="19" ht="18.75" customHeight="1" spans="1:4">
      <c r="A19" s="60" t="s">
        <v>23</v>
      </c>
      <c r="B19" s="167"/>
      <c r="C19" s="60" t="s">
        <v>23</v>
      </c>
      <c r="D19" s="167"/>
    </row>
    <row r="20" ht="18.75" customHeight="1" spans="1:4">
      <c r="A20" s="169" t="s">
        <v>24</v>
      </c>
      <c r="B20" s="167">
        <v>77405799.46</v>
      </c>
      <c r="C20" s="169" t="s">
        <v>25</v>
      </c>
      <c r="D20" s="167">
        <v>77405799.46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topLeftCell="B1" workbookViewId="0">
      <selection activeCell="B9" sqref="B9"/>
    </sheetView>
  </sheetViews>
  <sheetFormatPr defaultColWidth="9.13888888888889" defaultRowHeight="14.25" customHeight="1" outlineLevelCol="5"/>
  <cols>
    <col min="1" max="1" width="29.0277777777778" customWidth="1"/>
    <col min="2" max="2" width="28.6018518518519" customWidth="1"/>
    <col min="3" max="3" width="31.6018518518519" customWidth="1"/>
    <col min="4" max="6" width="33.4537037037037" customWidth="1"/>
  </cols>
  <sheetData>
    <row r="1" ht="15.75" customHeight="1" spans="2:6">
      <c r="B1" s="130"/>
      <c r="F1" s="131" t="s">
        <v>367</v>
      </c>
    </row>
    <row r="2" ht="28.5" customHeight="1" spans="1:6">
      <c r="A2" s="32" t="s">
        <v>368</v>
      </c>
      <c r="B2" s="32"/>
      <c r="C2" s="32"/>
      <c r="D2" s="32"/>
      <c r="E2" s="32"/>
      <c r="F2" s="32"/>
    </row>
    <row r="3" ht="15" customHeight="1" spans="1:6">
      <c r="A3" s="132" t="str">
        <f>"单位名称："&amp;"玉溪市交通运输综合行政执法支队"</f>
        <v>单位名称：玉溪市交通运输综合行政执法支队</v>
      </c>
      <c r="B3" s="133"/>
      <c r="C3" s="133"/>
      <c r="D3" s="73"/>
      <c r="E3" s="73"/>
      <c r="F3" s="134" t="s">
        <v>369</v>
      </c>
    </row>
    <row r="4" ht="18.75" customHeight="1" spans="1:6">
      <c r="A4" s="34" t="s">
        <v>129</v>
      </c>
      <c r="B4" s="34" t="s">
        <v>67</v>
      </c>
      <c r="C4" s="34" t="s">
        <v>68</v>
      </c>
      <c r="D4" s="35" t="s">
        <v>370</v>
      </c>
      <c r="E4" s="42"/>
      <c r="F4" s="42"/>
    </row>
    <row r="5" ht="30" customHeight="1" spans="1:6">
      <c r="A5" s="41"/>
      <c r="B5" s="41"/>
      <c r="C5" s="41"/>
      <c r="D5" s="35" t="s">
        <v>30</v>
      </c>
      <c r="E5" s="42" t="s">
        <v>71</v>
      </c>
      <c r="F5" s="42" t="s">
        <v>72</v>
      </c>
    </row>
    <row r="6" ht="16.5" customHeight="1" spans="1:6">
      <c r="A6" s="42">
        <v>1</v>
      </c>
      <c r="B6" s="42">
        <v>2</v>
      </c>
      <c r="C6" s="42">
        <v>3</v>
      </c>
      <c r="D6" s="42">
        <v>4</v>
      </c>
      <c r="E6" s="42">
        <v>5</v>
      </c>
      <c r="F6" s="42">
        <v>6</v>
      </c>
    </row>
    <row r="7" ht="20.25" customHeight="1" spans="1:6">
      <c r="A7" s="43"/>
      <c r="B7" s="43"/>
      <c r="C7" s="43"/>
      <c r="D7" s="24"/>
      <c r="E7" s="135"/>
      <c r="F7" s="135"/>
    </row>
    <row r="8" ht="17.25" customHeight="1" spans="1:6">
      <c r="A8" s="136" t="s">
        <v>281</v>
      </c>
      <c r="B8" s="137"/>
      <c r="C8" s="137" t="s">
        <v>281</v>
      </c>
      <c r="D8" s="135"/>
      <c r="E8" s="135"/>
      <c r="F8" s="135"/>
    </row>
    <row r="9" customHeight="1" spans="2:2">
      <c r="B9" t="s">
        <v>371</v>
      </c>
    </row>
  </sheetData>
  <mergeCells count="7">
    <mergeCell ref="A2:F2"/>
    <mergeCell ref="A3:E3"/>
    <mergeCell ref="D4:F4"/>
    <mergeCell ref="A8:C8"/>
    <mergeCell ref="A4:A5"/>
    <mergeCell ref="B4:B5"/>
    <mergeCell ref="C4:C5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4"/>
  <sheetViews>
    <sheetView showZeros="0" workbookViewId="0">
      <selection activeCell="A2" sqref="A2:Q2"/>
    </sheetView>
  </sheetViews>
  <sheetFormatPr defaultColWidth="9.13888888888889" defaultRowHeight="14.25" customHeight="1"/>
  <cols>
    <col min="1" max="1" width="29.5740740740741" customWidth="1"/>
    <col min="2" max="2" width="21.712962962963" customWidth="1"/>
    <col min="3" max="3" width="35.2777777777778" customWidth="1"/>
    <col min="4" max="4" width="7.71296296296296" customWidth="1"/>
    <col min="5" max="5" width="10.2777777777778" customWidth="1"/>
    <col min="6" max="6" width="14.8425925925926" customWidth="1"/>
    <col min="7" max="7" width="14.1296296296296" customWidth="1"/>
    <col min="8" max="11" width="14.7407407407407" customWidth="1"/>
    <col min="12" max="16" width="12.5740740740741" customWidth="1"/>
    <col min="17" max="17" width="10.4259259259259" customWidth="1"/>
  </cols>
  <sheetData>
    <row r="1" ht="13.5" customHeight="1" spans="1:17">
      <c r="A1" s="30" t="s">
        <v>372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49"/>
      <c r="P1" s="49"/>
      <c r="Q1" s="30"/>
    </row>
    <row r="2" ht="27.75" customHeight="1" spans="1:17">
      <c r="A2" s="71" t="s">
        <v>373</v>
      </c>
      <c r="B2" s="32"/>
      <c r="C2" s="32"/>
      <c r="D2" s="32"/>
      <c r="E2" s="32"/>
      <c r="F2" s="32"/>
      <c r="G2" s="32"/>
      <c r="H2" s="32"/>
      <c r="I2" s="32"/>
      <c r="J2" s="32"/>
      <c r="K2" s="100"/>
      <c r="L2" s="32"/>
      <c r="M2" s="32"/>
      <c r="N2" s="32"/>
      <c r="O2" s="100"/>
      <c r="P2" s="100"/>
      <c r="Q2" s="32"/>
    </row>
    <row r="3" ht="18.75" customHeight="1" spans="1:17">
      <c r="A3" s="109" t="str">
        <f>"单位名称："&amp;"玉溪市交通运输综合行政执法支队"</f>
        <v>单位名称：玉溪市交通运输综合行政执法支队</v>
      </c>
      <c r="B3" s="7"/>
      <c r="C3" s="7"/>
      <c r="D3" s="7"/>
      <c r="E3" s="7"/>
      <c r="F3" s="7"/>
      <c r="G3" s="7"/>
      <c r="H3" s="7"/>
      <c r="I3" s="7"/>
      <c r="J3" s="7"/>
      <c r="O3" s="77"/>
      <c r="P3" s="77"/>
      <c r="Q3" s="128" t="s">
        <v>2</v>
      </c>
    </row>
    <row r="4" ht="15.75" customHeight="1" spans="1:17">
      <c r="A4" s="34" t="s">
        <v>374</v>
      </c>
      <c r="B4" s="110" t="s">
        <v>375</v>
      </c>
      <c r="C4" s="110" t="s">
        <v>376</v>
      </c>
      <c r="D4" s="110" t="s">
        <v>377</v>
      </c>
      <c r="E4" s="110" t="s">
        <v>378</v>
      </c>
      <c r="F4" s="110" t="s">
        <v>379</v>
      </c>
      <c r="G4" s="111" t="s">
        <v>136</v>
      </c>
      <c r="H4" s="111"/>
      <c r="I4" s="111"/>
      <c r="J4" s="111"/>
      <c r="K4" s="120"/>
      <c r="L4" s="111"/>
      <c r="M4" s="111"/>
      <c r="N4" s="111"/>
      <c r="O4" s="121"/>
      <c r="P4" s="120"/>
      <c r="Q4" s="129"/>
    </row>
    <row r="5" ht="17.25" customHeight="1" spans="1:17">
      <c r="A5" s="37"/>
      <c r="B5" s="112"/>
      <c r="C5" s="112"/>
      <c r="D5" s="112"/>
      <c r="E5" s="112"/>
      <c r="F5" s="112"/>
      <c r="G5" s="112" t="s">
        <v>30</v>
      </c>
      <c r="H5" s="112" t="s">
        <v>33</v>
      </c>
      <c r="I5" s="112" t="s">
        <v>380</v>
      </c>
      <c r="J5" s="112" t="s">
        <v>381</v>
      </c>
      <c r="K5" s="122" t="s">
        <v>382</v>
      </c>
      <c r="L5" s="123" t="s">
        <v>383</v>
      </c>
      <c r="M5" s="123"/>
      <c r="N5" s="123"/>
      <c r="O5" s="124"/>
      <c r="P5" s="125"/>
      <c r="Q5" s="113"/>
    </row>
    <row r="6" ht="54" customHeight="1" spans="1:17">
      <c r="A6" s="40"/>
      <c r="B6" s="113"/>
      <c r="C6" s="113"/>
      <c r="D6" s="113"/>
      <c r="E6" s="113"/>
      <c r="F6" s="113"/>
      <c r="G6" s="113"/>
      <c r="H6" s="113" t="s">
        <v>32</v>
      </c>
      <c r="I6" s="113"/>
      <c r="J6" s="113"/>
      <c r="K6" s="126"/>
      <c r="L6" s="113" t="s">
        <v>32</v>
      </c>
      <c r="M6" s="113" t="s">
        <v>39</v>
      </c>
      <c r="N6" s="113" t="s">
        <v>143</v>
      </c>
      <c r="O6" s="127" t="s">
        <v>41</v>
      </c>
      <c r="P6" s="126" t="s">
        <v>42</v>
      </c>
      <c r="Q6" s="113" t="s">
        <v>43</v>
      </c>
    </row>
    <row r="7" ht="15" customHeight="1" spans="1:17">
      <c r="A7" s="41">
        <v>1</v>
      </c>
      <c r="B7" s="114">
        <v>2</v>
      </c>
      <c r="C7" s="114">
        <v>3</v>
      </c>
      <c r="D7" s="114">
        <v>4</v>
      </c>
      <c r="E7" s="114">
        <v>5</v>
      </c>
      <c r="F7" s="114">
        <v>6</v>
      </c>
      <c r="G7" s="115">
        <v>7</v>
      </c>
      <c r="H7" s="115">
        <v>8</v>
      </c>
      <c r="I7" s="115">
        <v>9</v>
      </c>
      <c r="J7" s="115">
        <v>10</v>
      </c>
      <c r="K7" s="115">
        <v>11</v>
      </c>
      <c r="L7" s="115">
        <v>12</v>
      </c>
      <c r="M7" s="115">
        <v>13</v>
      </c>
      <c r="N7" s="115">
        <v>14</v>
      </c>
      <c r="O7" s="115">
        <v>15</v>
      </c>
      <c r="P7" s="115">
        <v>16</v>
      </c>
      <c r="Q7" s="115">
        <v>17</v>
      </c>
    </row>
    <row r="8" ht="21" customHeight="1" spans="1:17">
      <c r="A8" s="93" t="s">
        <v>64</v>
      </c>
      <c r="B8" s="94"/>
      <c r="C8" s="94"/>
      <c r="D8" s="94"/>
      <c r="E8" s="116"/>
      <c r="F8" s="117">
        <v>856720</v>
      </c>
      <c r="G8" s="45">
        <v>1180320</v>
      </c>
      <c r="H8" s="45">
        <v>1180320</v>
      </c>
      <c r="I8" s="45"/>
      <c r="J8" s="45"/>
      <c r="K8" s="45"/>
      <c r="L8" s="45"/>
      <c r="M8" s="45"/>
      <c r="N8" s="45"/>
      <c r="O8" s="45"/>
      <c r="P8" s="45"/>
      <c r="Q8" s="45"/>
    </row>
    <row r="9" ht="21" customHeight="1" spans="1:17">
      <c r="A9" s="93" t="str">
        <f>"      "&amp;"一般公用经费"</f>
        <v>      一般公用经费</v>
      </c>
      <c r="B9" s="94" t="s">
        <v>384</v>
      </c>
      <c r="C9" s="94" t="str">
        <f>"A05040000"&amp;"  "&amp;"办公用品"</f>
        <v>A05040000  办公用品</v>
      </c>
      <c r="D9" s="118" t="s">
        <v>385</v>
      </c>
      <c r="E9" s="119">
        <v>1</v>
      </c>
      <c r="F9" s="24"/>
      <c r="G9" s="45">
        <v>80000</v>
      </c>
      <c r="H9" s="45">
        <v>80000</v>
      </c>
      <c r="I9" s="45"/>
      <c r="J9" s="45"/>
      <c r="K9" s="45"/>
      <c r="L9" s="45"/>
      <c r="M9" s="45"/>
      <c r="N9" s="45"/>
      <c r="O9" s="45"/>
      <c r="P9" s="45"/>
      <c r="Q9" s="45"/>
    </row>
    <row r="10" ht="21" customHeight="1" spans="1:17">
      <c r="A10" s="93" t="str">
        <f>"      "&amp;"一般公用经费"</f>
        <v>      一般公用经费</v>
      </c>
      <c r="B10" s="94" t="s">
        <v>386</v>
      </c>
      <c r="C10" s="94" t="str">
        <f>"A05000000"&amp;"  "&amp;"家具和用具"</f>
        <v>A05000000  家具和用具</v>
      </c>
      <c r="D10" s="118" t="s">
        <v>385</v>
      </c>
      <c r="E10" s="119">
        <v>1</v>
      </c>
      <c r="F10" s="24">
        <v>70000</v>
      </c>
      <c r="G10" s="45">
        <v>70000</v>
      </c>
      <c r="H10" s="45">
        <v>70000</v>
      </c>
      <c r="I10" s="45"/>
      <c r="J10" s="45"/>
      <c r="K10" s="45"/>
      <c r="L10" s="45"/>
      <c r="M10" s="45"/>
      <c r="N10" s="45"/>
      <c r="O10" s="45"/>
      <c r="P10" s="45"/>
      <c r="Q10" s="45"/>
    </row>
    <row r="11" ht="21" customHeight="1" spans="1:17">
      <c r="A11" s="93" t="str">
        <f>"      "&amp;"物业管理费"</f>
        <v>      物业管理费</v>
      </c>
      <c r="B11" s="94" t="s">
        <v>241</v>
      </c>
      <c r="C11" s="94" t="str">
        <f>"C21040001"&amp;"  "&amp;"物业管理服务"</f>
        <v>C21040001  物业管理服务</v>
      </c>
      <c r="D11" s="118" t="s">
        <v>320</v>
      </c>
      <c r="E11" s="119">
        <v>1</v>
      </c>
      <c r="F11" s="24">
        <v>786720</v>
      </c>
      <c r="G11" s="45">
        <v>786720</v>
      </c>
      <c r="H11" s="45">
        <v>786720</v>
      </c>
      <c r="I11" s="45"/>
      <c r="J11" s="45"/>
      <c r="K11" s="45"/>
      <c r="L11" s="45"/>
      <c r="M11" s="45"/>
      <c r="N11" s="45"/>
      <c r="O11" s="45"/>
      <c r="P11" s="45"/>
      <c r="Q11" s="45"/>
    </row>
    <row r="12" ht="21" customHeight="1" spans="1:17">
      <c r="A12" s="93" t="str">
        <f>"      "&amp;"公车购置及运维费"</f>
        <v>      公车购置及运维费</v>
      </c>
      <c r="B12" s="94" t="s">
        <v>387</v>
      </c>
      <c r="C12" s="94" t="str">
        <f>"C1804010201"&amp;"  "&amp;"机动车保险服务"</f>
        <v>C1804010201  机动车保险服务</v>
      </c>
      <c r="D12" s="118" t="s">
        <v>388</v>
      </c>
      <c r="E12" s="119">
        <v>21</v>
      </c>
      <c r="F12" s="24"/>
      <c r="G12" s="45">
        <v>63000</v>
      </c>
      <c r="H12" s="45">
        <v>63000</v>
      </c>
      <c r="I12" s="45"/>
      <c r="J12" s="45"/>
      <c r="K12" s="45"/>
      <c r="L12" s="45"/>
      <c r="M12" s="45"/>
      <c r="N12" s="45"/>
      <c r="O12" s="45"/>
      <c r="P12" s="45"/>
      <c r="Q12" s="45"/>
    </row>
    <row r="13" ht="21" customHeight="1" spans="1:17">
      <c r="A13" s="93" t="str">
        <f>"      "&amp;"公车购置及运维费"</f>
        <v>      公车购置及运维费</v>
      </c>
      <c r="B13" s="94" t="s">
        <v>389</v>
      </c>
      <c r="C13" s="94" t="str">
        <f>"C23120000"&amp;"  "&amp;"维修和保养服务"</f>
        <v>C23120000  维修和保养服务</v>
      </c>
      <c r="D13" s="118" t="s">
        <v>388</v>
      </c>
      <c r="E13" s="119">
        <v>21</v>
      </c>
      <c r="F13" s="24"/>
      <c r="G13" s="45">
        <v>180600</v>
      </c>
      <c r="H13" s="45">
        <v>180600</v>
      </c>
      <c r="I13" s="45"/>
      <c r="J13" s="45"/>
      <c r="K13" s="45"/>
      <c r="L13" s="45"/>
      <c r="M13" s="45"/>
      <c r="N13" s="45"/>
      <c r="O13" s="45"/>
      <c r="P13" s="45"/>
      <c r="Q13" s="45"/>
    </row>
    <row r="14" ht="21" customHeight="1" spans="1:17">
      <c r="A14" s="95" t="s">
        <v>281</v>
      </c>
      <c r="B14" s="96"/>
      <c r="C14" s="96"/>
      <c r="D14" s="96"/>
      <c r="E14" s="116"/>
      <c r="F14" s="117">
        <v>856720</v>
      </c>
      <c r="G14" s="45">
        <v>1180320</v>
      </c>
      <c r="H14" s="45">
        <v>1180320</v>
      </c>
      <c r="I14" s="45"/>
      <c r="J14" s="45"/>
      <c r="K14" s="45"/>
      <c r="L14" s="45"/>
      <c r="M14" s="45"/>
      <c r="N14" s="45"/>
      <c r="O14" s="45"/>
      <c r="P14" s="45"/>
      <c r="Q14" s="45"/>
    </row>
  </sheetData>
  <mergeCells count="17">
    <mergeCell ref="A1:Q1"/>
    <mergeCell ref="A2:Q2"/>
    <mergeCell ref="A3:E3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workbookViewId="0">
      <selection activeCell="A11" sqref="A11"/>
    </sheetView>
  </sheetViews>
  <sheetFormatPr defaultColWidth="9.13888888888889" defaultRowHeight="14.25" customHeight="1"/>
  <cols>
    <col min="1" max="1" width="31.4259259259259" customWidth="1"/>
    <col min="2" max="2" width="21.712962962963" customWidth="1"/>
    <col min="3" max="3" width="26.712962962963" customWidth="1"/>
    <col min="4" max="14" width="16.6018518518519" customWidth="1"/>
  </cols>
  <sheetData>
    <row r="1" ht="13.5" customHeight="1" spans="1:14">
      <c r="A1" s="78" t="s">
        <v>390</v>
      </c>
      <c r="B1" s="78"/>
      <c r="C1" s="78"/>
      <c r="D1" s="78"/>
      <c r="E1" s="78"/>
      <c r="F1" s="78"/>
      <c r="G1" s="78"/>
      <c r="H1" s="79"/>
      <c r="I1" s="78"/>
      <c r="J1" s="78"/>
      <c r="K1" s="78"/>
      <c r="L1" s="98"/>
      <c r="M1" s="79"/>
      <c r="N1" s="99"/>
    </row>
    <row r="2" ht="27.75" customHeight="1" spans="1:14">
      <c r="A2" s="71" t="s">
        <v>391</v>
      </c>
      <c r="B2" s="80"/>
      <c r="C2" s="80"/>
      <c r="D2" s="80"/>
      <c r="E2" s="80"/>
      <c r="F2" s="80"/>
      <c r="G2" s="80"/>
      <c r="H2" s="81"/>
      <c r="I2" s="80"/>
      <c r="J2" s="80"/>
      <c r="K2" s="80"/>
      <c r="L2" s="100"/>
      <c r="M2" s="81"/>
      <c r="N2" s="80"/>
    </row>
    <row r="3" ht="18.75" customHeight="1" spans="1:14">
      <c r="A3" s="72" t="str">
        <f>"单位名称："&amp;"玉溪市交通运输综合行政执法支队"</f>
        <v>单位名称：玉溪市交通运输综合行政执法支队</v>
      </c>
      <c r="B3" s="73"/>
      <c r="C3" s="73"/>
      <c r="D3" s="73"/>
      <c r="E3" s="73"/>
      <c r="F3" s="73"/>
      <c r="G3" s="73"/>
      <c r="H3" s="82"/>
      <c r="I3" s="75"/>
      <c r="J3" s="75"/>
      <c r="K3" s="75"/>
      <c r="L3" s="77"/>
      <c r="M3" s="101"/>
      <c r="N3" s="102" t="s">
        <v>2</v>
      </c>
    </row>
    <row r="4" ht="15.75" customHeight="1" spans="1:14">
      <c r="A4" s="83" t="s">
        <v>374</v>
      </c>
      <c r="B4" s="84" t="s">
        <v>392</v>
      </c>
      <c r="C4" s="84" t="s">
        <v>393</v>
      </c>
      <c r="D4" s="85" t="s">
        <v>136</v>
      </c>
      <c r="E4" s="85"/>
      <c r="F4" s="85"/>
      <c r="G4" s="85"/>
      <c r="H4" s="86"/>
      <c r="I4" s="85"/>
      <c r="J4" s="85"/>
      <c r="K4" s="85"/>
      <c r="L4" s="103"/>
      <c r="M4" s="86"/>
      <c r="N4" s="104"/>
    </row>
    <row r="5" ht="17.25" customHeight="1" spans="1:14">
      <c r="A5" s="87"/>
      <c r="B5" s="88"/>
      <c r="C5" s="88"/>
      <c r="D5" s="88" t="s">
        <v>30</v>
      </c>
      <c r="E5" s="88" t="s">
        <v>33</v>
      </c>
      <c r="F5" s="88" t="s">
        <v>380</v>
      </c>
      <c r="G5" s="88" t="s">
        <v>381</v>
      </c>
      <c r="H5" s="89" t="s">
        <v>382</v>
      </c>
      <c r="I5" s="105" t="s">
        <v>383</v>
      </c>
      <c r="J5" s="105"/>
      <c r="K5" s="105"/>
      <c r="L5" s="106"/>
      <c r="M5" s="107"/>
      <c r="N5" s="91"/>
    </row>
    <row r="6" ht="54" customHeight="1" spans="1:14">
      <c r="A6" s="90"/>
      <c r="B6" s="91"/>
      <c r="C6" s="91"/>
      <c r="D6" s="91"/>
      <c r="E6" s="91"/>
      <c r="F6" s="91"/>
      <c r="G6" s="91"/>
      <c r="H6" s="92"/>
      <c r="I6" s="91" t="s">
        <v>32</v>
      </c>
      <c r="J6" s="91" t="s">
        <v>39</v>
      </c>
      <c r="K6" s="91" t="s">
        <v>143</v>
      </c>
      <c r="L6" s="108" t="s">
        <v>41</v>
      </c>
      <c r="M6" s="92" t="s">
        <v>42</v>
      </c>
      <c r="N6" s="91" t="s">
        <v>43</v>
      </c>
    </row>
    <row r="7" ht="15" customHeight="1" spans="1:14">
      <c r="A7" s="90">
        <v>1</v>
      </c>
      <c r="B7" s="91">
        <v>2</v>
      </c>
      <c r="C7" s="91">
        <v>3</v>
      </c>
      <c r="D7" s="92">
        <v>4</v>
      </c>
      <c r="E7" s="92">
        <v>5</v>
      </c>
      <c r="F7" s="92">
        <v>6</v>
      </c>
      <c r="G7" s="92">
        <v>7</v>
      </c>
      <c r="H7" s="92">
        <v>8</v>
      </c>
      <c r="I7" s="92">
        <v>9</v>
      </c>
      <c r="J7" s="92">
        <v>10</v>
      </c>
      <c r="K7" s="92">
        <v>11</v>
      </c>
      <c r="L7" s="92">
        <v>12</v>
      </c>
      <c r="M7" s="92">
        <v>13</v>
      </c>
      <c r="N7" s="92">
        <v>14</v>
      </c>
    </row>
    <row r="8" ht="21" customHeight="1" spans="1:14">
      <c r="A8" s="93"/>
      <c r="B8" s="94"/>
      <c r="C8" s="94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ht="21" customHeight="1" spans="1:14">
      <c r="A9" s="93"/>
      <c r="B9" s="94"/>
      <c r="C9" s="94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ht="21" customHeight="1" spans="1:14">
      <c r="A10" s="95" t="s">
        <v>281</v>
      </c>
      <c r="B10" s="96"/>
      <c r="C10" s="97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1" customHeight="1" spans="1:1">
      <c r="A11" t="s">
        <v>371</v>
      </c>
    </row>
  </sheetData>
  <mergeCells count="14">
    <mergeCell ref="A1:N1"/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0"/>
  <sheetViews>
    <sheetView showZeros="0" workbookViewId="0">
      <selection activeCell="A10" sqref="A10"/>
    </sheetView>
  </sheetViews>
  <sheetFormatPr defaultColWidth="9.13888888888889" defaultRowHeight="14.25" customHeight="1"/>
  <cols>
    <col min="1" max="1" width="76.2777777777778" customWidth="1"/>
    <col min="2" max="13" width="17.1759259259259" customWidth="1"/>
    <col min="14" max="14" width="17.0277777777778" customWidth="1"/>
  </cols>
  <sheetData>
    <row r="1" ht="13.5" customHeight="1" spans="1:14">
      <c r="A1" s="30" t="s">
        <v>394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49"/>
    </row>
    <row r="2" ht="27.75" customHeight="1" spans="1:14">
      <c r="A2" s="71" t="s">
        <v>395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18" customHeight="1" spans="1:14">
      <c r="A3" s="72" t="str">
        <f>"单位名称："&amp;"玉溪市交通运输综合行政执法支队"</f>
        <v>单位名称：玉溪市交通运输综合行政执法支队</v>
      </c>
      <c r="B3" s="73"/>
      <c r="C3" s="73"/>
      <c r="D3" s="74"/>
      <c r="E3" s="75"/>
      <c r="F3" s="75"/>
      <c r="G3" s="75"/>
      <c r="H3" s="75"/>
      <c r="I3" s="75"/>
      <c r="N3" s="77" t="s">
        <v>2</v>
      </c>
    </row>
    <row r="4" ht="19.5" customHeight="1" spans="1:14">
      <c r="A4" s="35" t="s">
        <v>396</v>
      </c>
      <c r="B4" s="51" t="s">
        <v>136</v>
      </c>
      <c r="C4" s="52"/>
      <c r="D4" s="52"/>
      <c r="E4" s="51" t="s">
        <v>397</v>
      </c>
      <c r="F4" s="52"/>
      <c r="G4" s="52"/>
      <c r="H4" s="52"/>
      <c r="I4" s="52"/>
      <c r="J4" s="52"/>
      <c r="K4" s="52"/>
      <c r="L4" s="52"/>
      <c r="M4" s="52"/>
      <c r="N4" s="52"/>
    </row>
    <row r="5" ht="40.5" customHeight="1" spans="1:14">
      <c r="A5" s="41"/>
      <c r="B5" s="38" t="s">
        <v>30</v>
      </c>
      <c r="C5" s="34" t="s">
        <v>33</v>
      </c>
      <c r="D5" s="76" t="s">
        <v>398</v>
      </c>
      <c r="E5" s="42" t="s">
        <v>399</v>
      </c>
      <c r="F5" s="42" t="s">
        <v>400</v>
      </c>
      <c r="G5" s="42" t="s">
        <v>401</v>
      </c>
      <c r="H5" s="42" t="s">
        <v>402</v>
      </c>
      <c r="I5" s="42" t="s">
        <v>403</v>
      </c>
      <c r="J5" s="42" t="s">
        <v>404</v>
      </c>
      <c r="K5" s="42" t="s">
        <v>405</v>
      </c>
      <c r="L5" s="42" t="s">
        <v>406</v>
      </c>
      <c r="M5" s="42" t="s">
        <v>407</v>
      </c>
      <c r="N5" s="42" t="s">
        <v>408</v>
      </c>
    </row>
    <row r="6" ht="19.5" customHeight="1" spans="1:14">
      <c r="A6" s="42">
        <v>1</v>
      </c>
      <c r="B6" s="42">
        <v>2</v>
      </c>
      <c r="C6" s="42">
        <v>3</v>
      </c>
      <c r="D6" s="51">
        <v>4</v>
      </c>
      <c r="E6" s="42">
        <v>5</v>
      </c>
      <c r="F6" s="42">
        <v>6</v>
      </c>
      <c r="G6" s="42">
        <v>7</v>
      </c>
      <c r="H6" s="51">
        <v>8</v>
      </c>
      <c r="I6" s="42">
        <v>9</v>
      </c>
      <c r="J6" s="42">
        <v>10</v>
      </c>
      <c r="K6" s="42">
        <v>11</v>
      </c>
      <c r="L6" s="51">
        <v>12</v>
      </c>
      <c r="M6" s="42">
        <v>13</v>
      </c>
      <c r="N6" s="42">
        <v>14</v>
      </c>
    </row>
    <row r="7" ht="20.25" customHeight="1" spans="1:14">
      <c r="A7" s="43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ht="20.25" customHeight="1" spans="1:14">
      <c r="A8" s="43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ht="20.25" customHeight="1" spans="1:14">
      <c r="A9" s="69" t="s">
        <v>30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customHeight="1" spans="1:1">
      <c r="A10" t="s">
        <v>409</v>
      </c>
    </row>
  </sheetData>
  <mergeCells count="6">
    <mergeCell ref="A1:N1"/>
    <mergeCell ref="A2:N2"/>
    <mergeCell ref="A3:I3"/>
    <mergeCell ref="B4:D4"/>
    <mergeCell ref="E4:N4"/>
    <mergeCell ref="A4:A5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C16" sqref="C16"/>
    </sheetView>
  </sheetViews>
  <sheetFormatPr defaultColWidth="9.13888888888889" defaultRowHeight="12" customHeight="1" outlineLevelRow="7"/>
  <cols>
    <col min="1" max="1" width="34.2777777777778" customWidth="1"/>
    <col min="2" max="2" width="29" customWidth="1"/>
    <col min="3" max="3" width="17.1759259259259" customWidth="1"/>
    <col min="4" max="4" width="21.0277777777778" customWidth="1"/>
    <col min="5" max="5" width="23.5740740740741" customWidth="1"/>
    <col min="6" max="6" width="11.2777777777778" customWidth="1"/>
    <col min="7" max="7" width="10.3148148148148" customWidth="1"/>
    <col min="8" max="8" width="9.31481481481481" customWidth="1"/>
    <col min="9" max="9" width="13.4259259259259" customWidth="1"/>
    <col min="10" max="10" width="27.4537037037037" customWidth="1"/>
  </cols>
  <sheetData>
    <row r="1" customHeight="1" spans="1:10">
      <c r="A1" s="30" t="s">
        <v>410</v>
      </c>
      <c r="B1" s="30"/>
      <c r="C1" s="30"/>
      <c r="D1" s="30"/>
      <c r="E1" s="30"/>
      <c r="F1" s="30"/>
      <c r="G1" s="30"/>
      <c r="H1" s="30"/>
      <c r="I1" s="30"/>
      <c r="J1" s="49"/>
    </row>
    <row r="2" ht="28.5" customHeight="1" spans="1:10">
      <c r="A2" s="64" t="s">
        <v>411</v>
      </c>
      <c r="B2" s="65"/>
      <c r="C2" s="65"/>
      <c r="D2" s="65"/>
      <c r="E2" s="65"/>
      <c r="F2" s="66"/>
      <c r="G2" s="65"/>
      <c r="H2" s="66"/>
      <c r="I2" s="66"/>
      <c r="J2" s="65"/>
    </row>
    <row r="3" ht="15" customHeight="1" spans="1:1">
      <c r="A3" s="5" t="str">
        <f>"单位名称："&amp;"玉溪市交通运输综合行政执法支队"</f>
        <v>单位名称：玉溪市交通运输综合行政执法支队</v>
      </c>
    </row>
    <row r="4" ht="14.25" customHeight="1" spans="1:10">
      <c r="A4" s="67" t="s">
        <v>284</v>
      </c>
      <c r="B4" s="67" t="s">
        <v>285</v>
      </c>
      <c r="C4" s="67" t="s">
        <v>286</v>
      </c>
      <c r="D4" s="67" t="s">
        <v>287</v>
      </c>
      <c r="E4" s="67" t="s">
        <v>288</v>
      </c>
      <c r="F4" s="54" t="s">
        <v>289</v>
      </c>
      <c r="G4" s="67" t="s">
        <v>290</v>
      </c>
      <c r="H4" s="54" t="s">
        <v>291</v>
      </c>
      <c r="I4" s="54" t="s">
        <v>292</v>
      </c>
      <c r="J4" s="67" t="s">
        <v>293</v>
      </c>
    </row>
    <row r="5" ht="14.25" customHeight="1" spans="1:10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54">
        <v>6</v>
      </c>
      <c r="G5" s="67">
        <v>7</v>
      </c>
      <c r="H5" s="54">
        <v>8</v>
      </c>
      <c r="I5" s="54">
        <v>9</v>
      </c>
      <c r="J5" s="67">
        <v>10</v>
      </c>
    </row>
    <row r="6" ht="15" customHeight="1" spans="1:10">
      <c r="A6" s="43"/>
      <c r="B6" s="68"/>
      <c r="C6" s="68"/>
      <c r="D6" s="68"/>
      <c r="E6" s="69"/>
      <c r="F6" s="70"/>
      <c r="G6" s="69"/>
      <c r="H6" s="70"/>
      <c r="I6" s="70"/>
      <c r="J6" s="69"/>
    </row>
    <row r="7" ht="33.75" customHeight="1" spans="1:10">
      <c r="A7" s="43"/>
      <c r="B7" s="44"/>
      <c r="C7" s="44"/>
      <c r="D7" s="44"/>
      <c r="E7" s="43"/>
      <c r="F7" s="44"/>
      <c r="G7" s="43"/>
      <c r="H7" s="44"/>
      <c r="I7" s="44"/>
      <c r="J7" s="43"/>
    </row>
    <row r="8" ht="23" customHeight="1" spans="1:1">
      <c r="A8" t="s">
        <v>412</v>
      </c>
    </row>
  </sheetData>
  <mergeCells count="3">
    <mergeCell ref="A1:J1"/>
    <mergeCell ref="A2:J2"/>
    <mergeCell ref="A3:H3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15"/>
  <sheetViews>
    <sheetView showZeros="0" workbookViewId="0">
      <selection activeCell="A2" sqref="A2:H2"/>
    </sheetView>
  </sheetViews>
  <sheetFormatPr defaultColWidth="8.85185185185185" defaultRowHeight="15" customHeight="1" outlineLevelCol="7"/>
  <cols>
    <col min="1" max="1" width="36.0277777777778" customWidth="1"/>
    <col min="2" max="2" width="19.7407407407407" customWidth="1"/>
    <col min="3" max="3" width="33.3148148148148" customWidth="1"/>
    <col min="4" max="4" width="34.7407407407407" customWidth="1"/>
    <col min="5" max="6" width="8.98148148148148" customWidth="1"/>
    <col min="7" max="8" width="15.1296296296296" customWidth="1"/>
  </cols>
  <sheetData>
    <row r="1" ht="18.75" customHeight="1" spans="1:8">
      <c r="A1" s="55" t="s">
        <v>413</v>
      </c>
      <c r="B1" s="55"/>
      <c r="C1" s="55"/>
      <c r="D1" s="55"/>
      <c r="E1" s="55"/>
      <c r="F1" s="55"/>
      <c r="G1" s="55"/>
      <c r="H1" s="55" t="s">
        <v>413</v>
      </c>
    </row>
    <row r="2" ht="28.5" customHeight="1" spans="1:8">
      <c r="A2" s="56" t="s">
        <v>414</v>
      </c>
      <c r="B2" s="56"/>
      <c r="C2" s="56"/>
      <c r="D2" s="56"/>
      <c r="E2" s="56"/>
      <c r="F2" s="56"/>
      <c r="G2" s="56"/>
      <c r="H2" s="56"/>
    </row>
    <row r="3" ht="18.75" customHeight="1" spans="1:8">
      <c r="A3" s="57" t="str">
        <f>"单位名称："&amp;"玉溪市交通运输综合行政执法支队"</f>
        <v>单位名称：玉溪市交通运输综合行政执法支队</v>
      </c>
      <c r="B3" s="57"/>
      <c r="C3" s="57"/>
      <c r="D3" s="57"/>
      <c r="E3" s="57"/>
      <c r="F3" s="57"/>
      <c r="G3" s="57"/>
      <c r="H3" s="57"/>
    </row>
    <row r="4" ht="18.75" customHeight="1" spans="1:8">
      <c r="A4" s="58" t="s">
        <v>129</v>
      </c>
      <c r="B4" s="58" t="s">
        <v>415</v>
      </c>
      <c r="C4" s="58" t="s">
        <v>416</v>
      </c>
      <c r="D4" s="58" t="s">
        <v>417</v>
      </c>
      <c r="E4" s="58" t="s">
        <v>418</v>
      </c>
      <c r="F4" s="58" t="s">
        <v>419</v>
      </c>
      <c r="G4" s="58"/>
      <c r="H4" s="58"/>
    </row>
    <row r="5" ht="18.75" customHeight="1" spans="1:8">
      <c r="A5" s="58"/>
      <c r="B5" s="58"/>
      <c r="C5" s="58"/>
      <c r="D5" s="58"/>
      <c r="E5" s="58"/>
      <c r="F5" s="58" t="s">
        <v>378</v>
      </c>
      <c r="G5" s="58" t="s">
        <v>420</v>
      </c>
      <c r="H5" s="58" t="s">
        <v>421</v>
      </c>
    </row>
    <row r="6" ht="18.75" customHeight="1" spans="1:8">
      <c r="A6" s="59" t="s">
        <v>44</v>
      </c>
      <c r="B6" s="59" t="s">
        <v>45</v>
      </c>
      <c r="C6" s="59" t="s">
        <v>46</v>
      </c>
      <c r="D6" s="59" t="s">
        <v>47</v>
      </c>
      <c r="E6" s="59" t="s">
        <v>48</v>
      </c>
      <c r="F6" s="59" t="s">
        <v>49</v>
      </c>
      <c r="G6" s="59" t="s">
        <v>50</v>
      </c>
      <c r="H6" s="59" t="s">
        <v>51</v>
      </c>
    </row>
    <row r="7" ht="18" customHeight="1" spans="1:8">
      <c r="A7" s="60" t="s">
        <v>64</v>
      </c>
      <c r="B7" s="60" t="s">
        <v>422</v>
      </c>
      <c r="C7" s="60" t="s">
        <v>423</v>
      </c>
      <c r="D7" s="60" t="s">
        <v>424</v>
      </c>
      <c r="E7" s="61" t="s">
        <v>425</v>
      </c>
      <c r="F7" s="62">
        <v>13</v>
      </c>
      <c r="G7" s="63">
        <v>5900</v>
      </c>
      <c r="H7" s="63">
        <v>76700</v>
      </c>
    </row>
    <row r="8" ht="18" customHeight="1" spans="1:8">
      <c r="A8" s="60" t="s">
        <v>64</v>
      </c>
      <c r="B8" s="60" t="s">
        <v>422</v>
      </c>
      <c r="C8" s="60" t="s">
        <v>426</v>
      </c>
      <c r="D8" s="60" t="s">
        <v>427</v>
      </c>
      <c r="E8" s="61" t="s">
        <v>425</v>
      </c>
      <c r="F8" s="62">
        <v>10</v>
      </c>
      <c r="G8" s="63">
        <v>9000</v>
      </c>
      <c r="H8" s="63">
        <v>90000</v>
      </c>
    </row>
    <row r="9" ht="18" customHeight="1" spans="1:8">
      <c r="A9" s="60" t="s">
        <v>64</v>
      </c>
      <c r="B9" s="60" t="s">
        <v>422</v>
      </c>
      <c r="C9" s="60" t="s">
        <v>428</v>
      </c>
      <c r="D9" s="60" t="s">
        <v>429</v>
      </c>
      <c r="E9" s="61" t="s">
        <v>425</v>
      </c>
      <c r="F9" s="62">
        <v>4</v>
      </c>
      <c r="G9" s="63">
        <v>3000</v>
      </c>
      <c r="H9" s="63">
        <v>12000</v>
      </c>
    </row>
    <row r="10" ht="18" customHeight="1" spans="1:8">
      <c r="A10" s="60" t="s">
        <v>64</v>
      </c>
      <c r="B10" s="60" t="s">
        <v>422</v>
      </c>
      <c r="C10" s="60" t="s">
        <v>430</v>
      </c>
      <c r="D10" s="60" t="s">
        <v>431</v>
      </c>
      <c r="E10" s="61" t="s">
        <v>425</v>
      </c>
      <c r="F10" s="62">
        <v>16</v>
      </c>
      <c r="G10" s="63">
        <v>1500</v>
      </c>
      <c r="H10" s="63">
        <v>24000</v>
      </c>
    </row>
    <row r="11" ht="18" customHeight="1" spans="1:8">
      <c r="A11" s="60" t="s">
        <v>64</v>
      </c>
      <c r="B11" s="60" t="s">
        <v>422</v>
      </c>
      <c r="C11" s="60" t="s">
        <v>432</v>
      </c>
      <c r="D11" s="60" t="s">
        <v>433</v>
      </c>
      <c r="E11" s="61" t="s">
        <v>425</v>
      </c>
      <c r="F11" s="62">
        <v>1</v>
      </c>
      <c r="G11" s="63">
        <v>4000</v>
      </c>
      <c r="H11" s="63">
        <v>4000</v>
      </c>
    </row>
    <row r="12" ht="18" customHeight="1" spans="1:8">
      <c r="A12" s="60" t="s">
        <v>64</v>
      </c>
      <c r="B12" s="60" t="s">
        <v>434</v>
      </c>
      <c r="C12" s="60" t="s">
        <v>435</v>
      </c>
      <c r="D12" s="60" t="s">
        <v>436</v>
      </c>
      <c r="E12" s="61" t="s">
        <v>437</v>
      </c>
      <c r="F12" s="62">
        <v>16</v>
      </c>
      <c r="G12" s="63">
        <v>800</v>
      </c>
      <c r="H12" s="63">
        <v>12800</v>
      </c>
    </row>
    <row r="13" ht="18" customHeight="1" spans="1:8">
      <c r="A13" s="60" t="s">
        <v>64</v>
      </c>
      <c r="B13" s="60" t="s">
        <v>434</v>
      </c>
      <c r="C13" s="60" t="s">
        <v>438</v>
      </c>
      <c r="D13" s="60" t="s">
        <v>439</v>
      </c>
      <c r="E13" s="61" t="s">
        <v>440</v>
      </c>
      <c r="F13" s="62">
        <v>22</v>
      </c>
      <c r="G13" s="63">
        <v>800</v>
      </c>
      <c r="H13" s="63">
        <v>17600</v>
      </c>
    </row>
    <row r="14" ht="18" customHeight="1" spans="1:8">
      <c r="A14" s="60" t="s">
        <v>64</v>
      </c>
      <c r="B14" s="60" t="s">
        <v>434</v>
      </c>
      <c r="C14" s="60" t="s">
        <v>441</v>
      </c>
      <c r="D14" s="60" t="s">
        <v>442</v>
      </c>
      <c r="E14" s="61" t="s">
        <v>443</v>
      </c>
      <c r="F14" s="62">
        <v>16</v>
      </c>
      <c r="G14" s="63">
        <v>1000</v>
      </c>
      <c r="H14" s="63">
        <v>16000</v>
      </c>
    </row>
    <row r="15" ht="18" customHeight="1" spans="1:8">
      <c r="A15" s="61" t="s">
        <v>30</v>
      </c>
      <c r="B15" s="61"/>
      <c r="C15" s="61"/>
      <c r="D15" s="61"/>
      <c r="E15" s="61"/>
      <c r="F15" s="62">
        <v>98</v>
      </c>
      <c r="G15" s="63"/>
      <c r="H15" s="63">
        <v>253100</v>
      </c>
    </row>
  </sheetData>
  <mergeCells count="10">
    <mergeCell ref="A1:H1"/>
    <mergeCell ref="A2:H2"/>
    <mergeCell ref="A3:H3"/>
    <mergeCell ref="F4:H4"/>
    <mergeCell ref="A15:E15"/>
    <mergeCell ref="A4:A5"/>
    <mergeCell ref="B4:B5"/>
    <mergeCell ref="C4:C5"/>
    <mergeCell ref="D4:D5"/>
    <mergeCell ref="E4:E5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selection activeCell="A2" sqref="A2:K2"/>
    </sheetView>
  </sheetViews>
  <sheetFormatPr defaultColWidth="9.13888888888889" defaultRowHeight="14.25" customHeight="1"/>
  <cols>
    <col min="1" max="1" width="16.3148148148148" customWidth="1"/>
    <col min="2" max="2" width="29.0277777777778" customWidth="1"/>
    <col min="3" max="3" width="23.8518518518519" customWidth="1"/>
    <col min="4" max="7" width="19.6018518518519" customWidth="1"/>
    <col min="8" max="8" width="15.4259259259259" customWidth="1"/>
    <col min="9" max="11" width="19.6018518518519" customWidth="1"/>
  </cols>
  <sheetData>
    <row r="1" ht="13.5" customHeight="1" spans="1:11">
      <c r="A1" s="30" t="s">
        <v>444</v>
      </c>
      <c r="B1" s="30"/>
      <c r="C1" s="30"/>
      <c r="D1" s="31"/>
      <c r="E1" s="31"/>
      <c r="F1" s="31"/>
      <c r="G1" s="31"/>
      <c r="H1" s="30"/>
      <c r="I1" s="30"/>
      <c r="J1" s="30"/>
      <c r="K1" s="49"/>
    </row>
    <row r="2" ht="28.5" customHeight="1" spans="1:11">
      <c r="A2" s="32" t="s">
        <v>445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13.5" customHeight="1" spans="1:11">
      <c r="A3" s="5" t="str">
        <f>"单位名称："&amp;"玉溪市交通运输综合行政执法支队"</f>
        <v>单位名称：玉溪市交通运输综合行政执法支队</v>
      </c>
      <c r="B3" s="6"/>
      <c r="C3" s="6"/>
      <c r="D3" s="6"/>
      <c r="E3" s="6"/>
      <c r="F3" s="6"/>
      <c r="G3" s="6"/>
      <c r="H3" s="7"/>
      <c r="I3" s="7"/>
      <c r="J3" s="7"/>
      <c r="K3" s="50" t="s">
        <v>2</v>
      </c>
    </row>
    <row r="4" ht="21.75" customHeight="1" spans="1:11">
      <c r="A4" s="33" t="s">
        <v>248</v>
      </c>
      <c r="B4" s="33" t="s">
        <v>131</v>
      </c>
      <c r="C4" s="33" t="s">
        <v>249</v>
      </c>
      <c r="D4" s="34" t="s">
        <v>132</v>
      </c>
      <c r="E4" s="34" t="s">
        <v>133</v>
      </c>
      <c r="F4" s="34" t="s">
        <v>134</v>
      </c>
      <c r="G4" s="34" t="s">
        <v>135</v>
      </c>
      <c r="H4" s="35" t="s">
        <v>30</v>
      </c>
      <c r="I4" s="51" t="s">
        <v>446</v>
      </c>
      <c r="J4" s="52"/>
      <c r="K4" s="53"/>
    </row>
    <row r="5" ht="21.75" customHeight="1" spans="1:11">
      <c r="A5" s="36"/>
      <c r="B5" s="36"/>
      <c r="C5" s="36"/>
      <c r="D5" s="37"/>
      <c r="E5" s="37"/>
      <c r="F5" s="37"/>
      <c r="G5" s="37"/>
      <c r="H5" s="38"/>
      <c r="I5" s="34" t="s">
        <v>33</v>
      </c>
      <c r="J5" s="34" t="s">
        <v>34</v>
      </c>
      <c r="K5" s="34" t="s">
        <v>35</v>
      </c>
    </row>
    <row r="6" ht="40.5" customHeight="1" spans="1:11">
      <c r="A6" s="39"/>
      <c r="B6" s="39"/>
      <c r="C6" s="39"/>
      <c r="D6" s="40"/>
      <c r="E6" s="40"/>
      <c r="F6" s="40"/>
      <c r="G6" s="40"/>
      <c r="H6" s="41"/>
      <c r="I6" s="40" t="s">
        <v>32</v>
      </c>
      <c r="J6" s="40"/>
      <c r="K6" s="40"/>
    </row>
    <row r="7" ht="15" customHeight="1" spans="1:11">
      <c r="A7" s="42">
        <v>1</v>
      </c>
      <c r="B7" s="42">
        <v>2</v>
      </c>
      <c r="C7" s="42">
        <v>3</v>
      </c>
      <c r="D7" s="42">
        <v>4</v>
      </c>
      <c r="E7" s="42">
        <v>5</v>
      </c>
      <c r="F7" s="42">
        <v>6</v>
      </c>
      <c r="G7" s="42">
        <v>7</v>
      </c>
      <c r="H7" s="42">
        <v>8</v>
      </c>
      <c r="I7" s="42">
        <v>9</v>
      </c>
      <c r="J7" s="54">
        <v>10</v>
      </c>
      <c r="K7" s="54">
        <v>11</v>
      </c>
    </row>
    <row r="8" ht="30.65" customHeight="1" spans="1:11">
      <c r="A8" s="43"/>
      <c r="B8" s="44"/>
      <c r="C8" s="43"/>
      <c r="D8" s="43"/>
      <c r="E8" s="43"/>
      <c r="F8" s="43"/>
      <c r="G8" s="43"/>
      <c r="H8" s="45"/>
      <c r="I8" s="45"/>
      <c r="J8" s="45"/>
      <c r="K8" s="45"/>
    </row>
    <row r="9" ht="30.65" customHeight="1" spans="1:11">
      <c r="A9" s="44"/>
      <c r="B9" s="44"/>
      <c r="C9" s="44"/>
      <c r="D9" s="44"/>
      <c r="E9" s="44"/>
      <c r="F9" s="44"/>
      <c r="G9" s="44"/>
      <c r="H9" s="45"/>
      <c r="I9" s="45"/>
      <c r="J9" s="45"/>
      <c r="K9" s="45"/>
    </row>
    <row r="10" ht="18.75" customHeight="1" spans="1:11">
      <c r="A10" s="46" t="s">
        <v>281</v>
      </c>
      <c r="B10" s="47"/>
      <c r="C10" s="47"/>
      <c r="D10" s="47"/>
      <c r="E10" s="47"/>
      <c r="F10" s="47"/>
      <c r="G10" s="48"/>
      <c r="H10" s="45"/>
      <c r="I10" s="45"/>
      <c r="J10" s="45"/>
      <c r="K10" s="45"/>
    </row>
    <row r="11" customHeight="1" spans="1:1">
      <c r="A11" t="s">
        <v>447</v>
      </c>
    </row>
  </sheetData>
  <mergeCells count="16">
    <mergeCell ref="A1:K1"/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3"/>
  <sheetViews>
    <sheetView showZeros="0" workbookViewId="0">
      <selection activeCell="C18" sqref="C18"/>
    </sheetView>
  </sheetViews>
  <sheetFormatPr defaultColWidth="9.13888888888889" defaultRowHeight="14.25" customHeight="1" outlineLevelCol="6"/>
  <cols>
    <col min="1" max="1" width="37.7407407407407" customWidth="1"/>
    <col min="2" max="2" width="15.5648148148148" customWidth="1"/>
    <col min="3" max="3" width="57.4166666666667" customWidth="1"/>
    <col min="4" max="4" width="9.7037037037037" customWidth="1"/>
    <col min="5" max="7" width="19.8425925925926" customWidth="1"/>
  </cols>
  <sheetData>
    <row r="1" ht="13.5" customHeight="1" spans="1:7">
      <c r="A1" s="1" t="s">
        <v>448</v>
      </c>
      <c r="B1" s="1"/>
      <c r="C1" s="1"/>
      <c r="D1" s="2"/>
      <c r="E1" s="1"/>
      <c r="F1" s="1"/>
      <c r="G1" s="3"/>
    </row>
    <row r="2" ht="27.75" customHeight="1" spans="1:7">
      <c r="A2" s="4" t="s">
        <v>449</v>
      </c>
      <c r="B2" s="4"/>
      <c r="C2" s="4"/>
      <c r="D2" s="4"/>
      <c r="E2" s="4"/>
      <c r="F2" s="4"/>
      <c r="G2" s="4"/>
    </row>
    <row r="3" ht="13.5" customHeight="1" spans="1:7">
      <c r="A3" s="5" t="str">
        <f>"单位名称："&amp;"玉溪市交通运输综合行政执法支队"</f>
        <v>单位名称：玉溪市交通运输综合行政执法支队</v>
      </c>
      <c r="B3" s="6"/>
      <c r="C3" s="6"/>
      <c r="D3" s="6"/>
      <c r="E3" s="7"/>
      <c r="F3" s="7"/>
      <c r="G3" s="8" t="s">
        <v>2</v>
      </c>
    </row>
    <row r="4" ht="21.75" customHeight="1" spans="1:7">
      <c r="A4" s="9" t="s">
        <v>249</v>
      </c>
      <c r="B4" s="9" t="s">
        <v>248</v>
      </c>
      <c r="C4" s="9" t="s">
        <v>131</v>
      </c>
      <c r="D4" s="10" t="s">
        <v>450</v>
      </c>
      <c r="E4" s="11" t="s">
        <v>33</v>
      </c>
      <c r="F4" s="12"/>
      <c r="G4" s="13"/>
    </row>
    <row r="5" ht="21.75" customHeight="1" spans="1:7">
      <c r="A5" s="14"/>
      <c r="B5" s="14"/>
      <c r="C5" s="14"/>
      <c r="D5" s="15"/>
      <c r="E5" s="16" t="s">
        <v>451</v>
      </c>
      <c r="F5" s="10" t="s">
        <v>452</v>
      </c>
      <c r="G5" s="10" t="s">
        <v>453</v>
      </c>
    </row>
    <row r="6" ht="40.5" customHeight="1" spans="1:7">
      <c r="A6" s="17"/>
      <c r="B6" s="17"/>
      <c r="C6" s="17"/>
      <c r="D6" s="18"/>
      <c r="E6" s="19"/>
      <c r="F6" s="18" t="s">
        <v>32</v>
      </c>
      <c r="G6" s="18"/>
    </row>
    <row r="7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ht="21" customHeight="1" spans="1:7">
      <c r="A8" s="21" t="s">
        <v>64</v>
      </c>
      <c r="B8" s="22"/>
      <c r="C8" s="22"/>
      <c r="D8" s="23"/>
      <c r="E8" s="24">
        <v>5194352</v>
      </c>
      <c r="F8" s="24">
        <v>2100000</v>
      </c>
      <c r="G8" s="24"/>
    </row>
    <row r="9" ht="21" customHeight="1" spans="1:7">
      <c r="A9" s="21"/>
      <c r="B9" s="21" t="s">
        <v>454</v>
      </c>
      <c r="C9" s="21" t="s">
        <v>267</v>
      </c>
      <c r="D9" s="25" t="s">
        <v>455</v>
      </c>
      <c r="E9" s="24">
        <v>2100000</v>
      </c>
      <c r="F9" s="24">
        <v>2100000</v>
      </c>
      <c r="G9" s="24"/>
    </row>
    <row r="10" ht="21" customHeight="1" spans="1:7">
      <c r="A10" s="26"/>
      <c r="B10" s="21" t="s">
        <v>454</v>
      </c>
      <c r="C10" s="21" t="s">
        <v>277</v>
      </c>
      <c r="D10" s="25" t="s">
        <v>455</v>
      </c>
      <c r="E10" s="24">
        <v>300000</v>
      </c>
      <c r="F10" s="24"/>
      <c r="G10" s="24"/>
    </row>
    <row r="11" ht="21" customHeight="1" spans="1:7">
      <c r="A11" s="26"/>
      <c r="B11" s="21" t="s">
        <v>456</v>
      </c>
      <c r="C11" s="21" t="s">
        <v>271</v>
      </c>
      <c r="D11" s="25" t="s">
        <v>455</v>
      </c>
      <c r="E11" s="24">
        <v>294352</v>
      </c>
      <c r="F11" s="24"/>
      <c r="G11" s="24"/>
    </row>
    <row r="12" ht="21" customHeight="1" spans="1:7">
      <c r="A12" s="26"/>
      <c r="B12" s="21" t="s">
        <v>454</v>
      </c>
      <c r="C12" s="21" t="s">
        <v>263</v>
      </c>
      <c r="D12" s="25" t="s">
        <v>455</v>
      </c>
      <c r="E12" s="24">
        <v>2500000</v>
      </c>
      <c r="F12" s="24"/>
      <c r="G12" s="24"/>
    </row>
    <row r="13" ht="21" customHeight="1" spans="1:7">
      <c r="A13" s="27" t="s">
        <v>30</v>
      </c>
      <c r="B13" s="28" t="s">
        <v>457</v>
      </c>
      <c r="C13" s="28"/>
      <c r="D13" s="29"/>
      <c r="E13" s="24">
        <v>5194352</v>
      </c>
      <c r="F13" s="24">
        <v>2100000</v>
      </c>
      <c r="G13" s="24"/>
    </row>
  </sheetData>
  <mergeCells count="12">
    <mergeCell ref="A1:G1"/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9"/>
  <sheetViews>
    <sheetView showZeros="0" workbookViewId="0">
      <selection activeCell="A2" sqref="A2:S2"/>
    </sheetView>
  </sheetViews>
  <sheetFormatPr defaultColWidth="8.85185185185185" defaultRowHeight="15" customHeight="1"/>
  <cols>
    <col min="1" max="1" width="17.8425925925926" customWidth="1"/>
    <col min="2" max="2" width="53.1296296296296" customWidth="1"/>
    <col min="3" max="3" width="16.2777777777778" customWidth="1"/>
    <col min="4" max="4" width="16.4166666666667" customWidth="1"/>
    <col min="5" max="6" width="16.2777777777778" customWidth="1"/>
    <col min="7" max="11" width="16.4166666666667" customWidth="1"/>
    <col min="12" max="18" width="16.2777777777778" customWidth="1"/>
    <col min="19" max="19" width="16.4166666666667" customWidth="1"/>
  </cols>
  <sheetData>
    <row r="1" customHeight="1" spans="1:19">
      <c r="A1" s="158" t="s">
        <v>26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</row>
    <row r="2" ht="28.5" customHeight="1" spans="1:19">
      <c r="A2" s="148" t="s">
        <v>27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</row>
    <row r="3" ht="20.25" customHeight="1" spans="1:19">
      <c r="A3" s="149" t="str">
        <f>"单位名称："&amp;"玉溪市交通运输综合行政执法支队"</f>
        <v>单位名称：玉溪市交通运输综合行政执法支队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59"/>
      <c r="M3" s="159"/>
      <c r="N3" s="159"/>
      <c r="O3" s="159"/>
      <c r="P3" s="159"/>
      <c r="Q3" s="159"/>
      <c r="R3" s="159"/>
      <c r="S3" s="159" t="s">
        <v>2</v>
      </c>
    </row>
    <row r="4" ht="27" customHeight="1" spans="1:19">
      <c r="A4" s="150" t="s">
        <v>28</v>
      </c>
      <c r="B4" s="150" t="s">
        <v>29</v>
      </c>
      <c r="C4" s="150" t="s">
        <v>30</v>
      </c>
      <c r="D4" s="150" t="s">
        <v>31</v>
      </c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 t="s">
        <v>20</v>
      </c>
      <c r="P4" s="150"/>
      <c r="Q4" s="150"/>
      <c r="R4" s="150"/>
      <c r="S4" s="150"/>
    </row>
    <row r="5" ht="27" customHeight="1" spans="1:19">
      <c r="A5" s="150"/>
      <c r="B5" s="150"/>
      <c r="C5" s="150"/>
      <c r="D5" s="150" t="s">
        <v>32</v>
      </c>
      <c r="E5" s="150" t="s">
        <v>33</v>
      </c>
      <c r="F5" s="150" t="s">
        <v>34</v>
      </c>
      <c r="G5" s="150" t="s">
        <v>35</v>
      </c>
      <c r="H5" s="150" t="s">
        <v>36</v>
      </c>
      <c r="I5" s="150" t="s">
        <v>37</v>
      </c>
      <c r="J5" s="150"/>
      <c r="K5" s="150"/>
      <c r="L5" s="150"/>
      <c r="M5" s="150"/>
      <c r="N5" s="150"/>
      <c r="O5" s="150" t="s">
        <v>32</v>
      </c>
      <c r="P5" s="150" t="s">
        <v>33</v>
      </c>
      <c r="Q5" s="150" t="s">
        <v>34</v>
      </c>
      <c r="R5" s="150" t="s">
        <v>35</v>
      </c>
      <c r="S5" s="150" t="s">
        <v>38</v>
      </c>
    </row>
    <row r="6" ht="27" customHeight="1" spans="1:19">
      <c r="A6" s="150"/>
      <c r="B6" s="150"/>
      <c r="C6" s="150"/>
      <c r="D6" s="150"/>
      <c r="E6" s="150"/>
      <c r="F6" s="150"/>
      <c r="G6" s="150"/>
      <c r="H6" s="150"/>
      <c r="I6" s="150" t="s">
        <v>32</v>
      </c>
      <c r="J6" s="150" t="s">
        <v>39</v>
      </c>
      <c r="K6" s="150" t="s">
        <v>40</v>
      </c>
      <c r="L6" s="150" t="s">
        <v>41</v>
      </c>
      <c r="M6" s="150" t="s">
        <v>42</v>
      </c>
      <c r="N6" s="150" t="s">
        <v>43</v>
      </c>
      <c r="O6" s="150"/>
      <c r="P6" s="150"/>
      <c r="Q6" s="150"/>
      <c r="R6" s="150"/>
      <c r="S6" s="150"/>
    </row>
    <row r="7" ht="20.25" customHeight="1" spans="1:19">
      <c r="A7" s="157" t="s">
        <v>44</v>
      </c>
      <c r="B7" s="157" t="s">
        <v>45</v>
      </c>
      <c r="C7" s="157" t="s">
        <v>46</v>
      </c>
      <c r="D7" s="157" t="s">
        <v>47</v>
      </c>
      <c r="E7" s="157" t="s">
        <v>48</v>
      </c>
      <c r="F7" s="157" t="s">
        <v>49</v>
      </c>
      <c r="G7" s="157" t="s">
        <v>50</v>
      </c>
      <c r="H7" s="157" t="s">
        <v>51</v>
      </c>
      <c r="I7" s="157" t="s">
        <v>52</v>
      </c>
      <c r="J7" s="157" t="s">
        <v>53</v>
      </c>
      <c r="K7" s="157" t="s">
        <v>54</v>
      </c>
      <c r="L7" s="157" t="s">
        <v>55</v>
      </c>
      <c r="M7" s="157" t="s">
        <v>56</v>
      </c>
      <c r="N7" s="157" t="s">
        <v>57</v>
      </c>
      <c r="O7" s="157" t="s">
        <v>58</v>
      </c>
      <c r="P7" s="157" t="s">
        <v>59</v>
      </c>
      <c r="Q7" s="157" t="s">
        <v>60</v>
      </c>
      <c r="R7" s="157" t="s">
        <v>61</v>
      </c>
      <c r="S7" s="157" t="s">
        <v>62</v>
      </c>
    </row>
    <row r="8" ht="20.25" customHeight="1" spans="1:19">
      <c r="A8" s="149" t="s">
        <v>63</v>
      </c>
      <c r="B8" s="149" t="s">
        <v>64</v>
      </c>
      <c r="C8" s="153">
        <v>77405799.46</v>
      </c>
      <c r="D8" s="153">
        <v>76090879.16</v>
      </c>
      <c r="E8" s="63">
        <v>75890879.16</v>
      </c>
      <c r="F8" s="63"/>
      <c r="G8" s="63"/>
      <c r="H8" s="63"/>
      <c r="I8" s="63">
        <v>200000</v>
      </c>
      <c r="J8" s="63"/>
      <c r="K8" s="63"/>
      <c r="L8" s="63"/>
      <c r="M8" s="63"/>
      <c r="N8" s="63">
        <v>200000</v>
      </c>
      <c r="O8" s="153">
        <v>1314920.3</v>
      </c>
      <c r="P8" s="153">
        <v>1314920.3</v>
      </c>
      <c r="Q8" s="153"/>
      <c r="R8" s="153"/>
      <c r="S8" s="153"/>
    </row>
    <row r="9" ht="20.25" customHeight="1" spans="1:19">
      <c r="A9" s="151" t="s">
        <v>30</v>
      </c>
      <c r="B9" s="149"/>
      <c r="C9" s="153">
        <v>77405799.46</v>
      </c>
      <c r="D9" s="153">
        <v>76090879.16</v>
      </c>
      <c r="E9" s="153">
        <v>75890879.16</v>
      </c>
      <c r="F9" s="153"/>
      <c r="G9" s="153"/>
      <c r="H9" s="153"/>
      <c r="I9" s="153">
        <v>200000</v>
      </c>
      <c r="J9" s="153"/>
      <c r="K9" s="153"/>
      <c r="L9" s="153"/>
      <c r="M9" s="153"/>
      <c r="N9" s="153">
        <v>200000</v>
      </c>
      <c r="O9" s="153">
        <v>1314920.3</v>
      </c>
      <c r="P9" s="153">
        <v>1314920.3</v>
      </c>
      <c r="Q9" s="153"/>
      <c r="R9" s="153"/>
      <c r="S9" s="153"/>
    </row>
  </sheetData>
  <mergeCells count="20">
    <mergeCell ref="A1:S1"/>
    <mergeCell ref="A2:S2"/>
    <mergeCell ref="A3:R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30"/>
  <sheetViews>
    <sheetView showZeros="0" tabSelected="1" topLeftCell="C1" workbookViewId="0">
      <selection activeCell="A2" sqref="A2:O2"/>
    </sheetView>
  </sheetViews>
  <sheetFormatPr defaultColWidth="8.85185185185185" defaultRowHeight="15" customHeight="1"/>
  <cols>
    <col min="1" max="1" width="17.8425925925926" customWidth="1"/>
    <col min="2" max="2" width="53.1296296296296" customWidth="1"/>
    <col min="3" max="15" width="15.1296296296296" customWidth="1"/>
  </cols>
  <sheetData>
    <row r="1" customHeight="1" spans="1:15">
      <c r="A1" s="158" t="s">
        <v>65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</row>
    <row r="2" ht="28.5" customHeight="1" spans="1:15">
      <c r="A2" s="148" t="s">
        <v>66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</row>
    <row r="3" ht="20.25" customHeight="1" spans="1:15">
      <c r="A3" s="149" t="str">
        <f>"单位名称："&amp;"玉溪市交通运输综合行政执法支队"</f>
        <v>单位名称：玉溪市交通运输综合行政执法支队</v>
      </c>
      <c r="B3" s="149"/>
      <c r="C3" s="149"/>
      <c r="D3" s="149"/>
      <c r="E3" s="149"/>
      <c r="F3" s="149"/>
      <c r="G3" s="149"/>
      <c r="H3" s="149"/>
      <c r="I3" s="149"/>
      <c r="J3" s="159"/>
      <c r="K3" s="159"/>
      <c r="L3" s="159"/>
      <c r="M3" s="159"/>
      <c r="N3" s="159"/>
      <c r="O3" s="159" t="s">
        <v>2</v>
      </c>
    </row>
    <row r="4" ht="27" customHeight="1" spans="1:15">
      <c r="A4" s="150" t="s">
        <v>67</v>
      </c>
      <c r="B4" s="150" t="s">
        <v>68</v>
      </c>
      <c r="C4" s="150" t="s">
        <v>30</v>
      </c>
      <c r="D4" s="150" t="s">
        <v>33</v>
      </c>
      <c r="E4" s="150"/>
      <c r="F4" s="150"/>
      <c r="G4" s="150" t="s">
        <v>34</v>
      </c>
      <c r="H4" s="150" t="s">
        <v>35</v>
      </c>
      <c r="I4" s="150" t="s">
        <v>69</v>
      </c>
      <c r="J4" s="150" t="s">
        <v>70</v>
      </c>
      <c r="K4" s="150"/>
      <c r="L4" s="150"/>
      <c r="M4" s="150"/>
      <c r="N4" s="150"/>
      <c r="O4" s="150"/>
    </row>
    <row r="5" ht="27" customHeight="1" spans="1:15">
      <c r="A5" s="150"/>
      <c r="B5" s="150"/>
      <c r="C5" s="150"/>
      <c r="D5" s="150" t="s">
        <v>32</v>
      </c>
      <c r="E5" s="150" t="s">
        <v>71</v>
      </c>
      <c r="F5" s="150" t="s">
        <v>72</v>
      </c>
      <c r="G5" s="150"/>
      <c r="H5" s="150"/>
      <c r="I5" s="150"/>
      <c r="J5" s="150" t="s">
        <v>32</v>
      </c>
      <c r="K5" s="150" t="s">
        <v>73</v>
      </c>
      <c r="L5" s="150" t="s">
        <v>74</v>
      </c>
      <c r="M5" s="150" t="s">
        <v>75</v>
      </c>
      <c r="N5" s="150" t="s">
        <v>76</v>
      </c>
      <c r="O5" s="150" t="s">
        <v>77</v>
      </c>
    </row>
    <row r="6" ht="20.25" customHeight="1" spans="1:15">
      <c r="A6" s="157" t="s">
        <v>44</v>
      </c>
      <c r="B6" s="157" t="s">
        <v>45</v>
      </c>
      <c r="C6" s="157" t="s">
        <v>46</v>
      </c>
      <c r="D6" s="157" t="s">
        <v>47</v>
      </c>
      <c r="E6" s="157" t="s">
        <v>48</v>
      </c>
      <c r="F6" s="157" t="s">
        <v>49</v>
      </c>
      <c r="G6" s="157" t="s">
        <v>50</v>
      </c>
      <c r="H6" s="157" t="s">
        <v>51</v>
      </c>
      <c r="I6" s="157" t="s">
        <v>52</v>
      </c>
      <c r="J6" s="157" t="s">
        <v>53</v>
      </c>
      <c r="K6" s="157" t="s">
        <v>54</v>
      </c>
      <c r="L6" s="157" t="s">
        <v>55</v>
      </c>
      <c r="M6" s="157" t="s">
        <v>56</v>
      </c>
      <c r="N6" s="157" t="s">
        <v>57</v>
      </c>
      <c r="O6" s="157" t="s">
        <v>58</v>
      </c>
    </row>
    <row r="7" ht="20.25" customHeight="1" spans="1:15">
      <c r="A7" s="149" t="s">
        <v>78</v>
      </c>
      <c r="B7" s="149" t="str">
        <f>"        "&amp;"社会保障和就业支出"</f>
        <v>        社会保障和就业支出</v>
      </c>
      <c r="C7" s="63">
        <v>12110506</v>
      </c>
      <c r="D7" s="63">
        <v>12110506</v>
      </c>
      <c r="E7" s="63">
        <v>11816154</v>
      </c>
      <c r="F7" s="63">
        <v>294352</v>
      </c>
      <c r="G7" s="63"/>
      <c r="H7" s="63"/>
      <c r="I7" s="63"/>
      <c r="J7" s="63"/>
      <c r="K7" s="63"/>
      <c r="L7" s="63"/>
      <c r="M7" s="63"/>
      <c r="N7" s="63"/>
      <c r="O7" s="63"/>
    </row>
    <row r="8" ht="20.25" customHeight="1" spans="1:15">
      <c r="A8" s="160" t="s">
        <v>79</v>
      </c>
      <c r="B8" s="160" t="str">
        <f>"        "&amp;"行政事业单位养老支出"</f>
        <v>        行政事业单位养老支出</v>
      </c>
      <c r="C8" s="63">
        <v>11816154</v>
      </c>
      <c r="D8" s="63">
        <v>11816154</v>
      </c>
      <c r="E8" s="63">
        <v>11816154</v>
      </c>
      <c r="F8" s="63"/>
      <c r="G8" s="63"/>
      <c r="H8" s="63"/>
      <c r="I8" s="63"/>
      <c r="J8" s="63"/>
      <c r="K8" s="63"/>
      <c r="L8" s="63"/>
      <c r="M8" s="63"/>
      <c r="N8" s="63"/>
      <c r="O8" s="63"/>
    </row>
    <row r="9" ht="20.25" customHeight="1" spans="1:15">
      <c r="A9" s="161" t="s">
        <v>80</v>
      </c>
      <c r="B9" s="161" t="str">
        <f>"        "&amp;"行政单位离退休"</f>
        <v>        行政单位离退休</v>
      </c>
      <c r="C9" s="63">
        <v>3851378.8</v>
      </c>
      <c r="D9" s="63">
        <v>3851378.8</v>
      </c>
      <c r="E9" s="63">
        <v>3851378.8</v>
      </c>
      <c r="F9" s="63"/>
      <c r="G9" s="63"/>
      <c r="H9" s="63"/>
      <c r="I9" s="63"/>
      <c r="J9" s="63"/>
      <c r="K9" s="63"/>
      <c r="L9" s="63"/>
      <c r="M9" s="63"/>
      <c r="N9" s="63"/>
      <c r="O9" s="63"/>
    </row>
    <row r="10" ht="20.25" customHeight="1" spans="1:15">
      <c r="A10" s="161" t="s">
        <v>81</v>
      </c>
      <c r="B10" s="161" t="str">
        <f>"        "&amp;"事业单位离退休"</f>
        <v>        事业单位离退休</v>
      </c>
      <c r="C10" s="63">
        <v>1080000</v>
      </c>
      <c r="D10" s="63">
        <v>1080000</v>
      </c>
      <c r="E10" s="63">
        <v>1080000</v>
      </c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ht="20.25" customHeight="1" spans="1:15">
      <c r="A11" s="161" t="s">
        <v>82</v>
      </c>
      <c r="B11" s="161" t="str">
        <f>"        "&amp;"机关事业单位基本养老保险缴费支出"</f>
        <v>        机关事业单位基本养老保险缴费支出</v>
      </c>
      <c r="C11" s="63">
        <v>5584775.2</v>
      </c>
      <c r="D11" s="63">
        <v>5584775.2</v>
      </c>
      <c r="E11" s="63">
        <v>5584775.2</v>
      </c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ht="20.25" customHeight="1" spans="1:15">
      <c r="A12" s="161" t="s">
        <v>83</v>
      </c>
      <c r="B12" s="161" t="str">
        <f>"        "&amp;"机关事业单位职业年金缴费支出"</f>
        <v>        机关事业单位职业年金缴费支出</v>
      </c>
      <c r="C12" s="63">
        <v>1300000</v>
      </c>
      <c r="D12" s="63">
        <v>1300000</v>
      </c>
      <c r="E12" s="63">
        <v>1300000</v>
      </c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ht="20.25" customHeight="1" spans="1:15">
      <c r="A13" s="160" t="s">
        <v>84</v>
      </c>
      <c r="B13" s="160" t="str">
        <f>"        "&amp;"抚恤"</f>
        <v>        抚恤</v>
      </c>
      <c r="C13" s="63">
        <v>294352</v>
      </c>
      <c r="D13" s="63">
        <v>294352</v>
      </c>
      <c r="E13" s="63"/>
      <c r="F13" s="63">
        <v>294352</v>
      </c>
      <c r="G13" s="63"/>
      <c r="H13" s="63"/>
      <c r="I13" s="63"/>
      <c r="J13" s="63"/>
      <c r="K13" s="63"/>
      <c r="L13" s="63"/>
      <c r="M13" s="63"/>
      <c r="N13" s="63"/>
      <c r="O13" s="63"/>
    </row>
    <row r="14" ht="20.25" customHeight="1" spans="1:15">
      <c r="A14" s="161" t="s">
        <v>85</v>
      </c>
      <c r="B14" s="161" t="s">
        <v>86</v>
      </c>
      <c r="C14" s="63">
        <v>294352</v>
      </c>
      <c r="D14" s="63">
        <v>294352</v>
      </c>
      <c r="E14" s="63"/>
      <c r="F14" s="63">
        <v>294352</v>
      </c>
      <c r="G14" s="63"/>
      <c r="H14" s="63"/>
      <c r="I14" s="63"/>
      <c r="J14" s="63"/>
      <c r="K14" s="63"/>
      <c r="L14" s="63"/>
      <c r="M14" s="63"/>
      <c r="N14" s="63"/>
      <c r="O14" s="63"/>
    </row>
    <row r="15" ht="20.25" customHeight="1" spans="1:15">
      <c r="A15" s="149" t="s">
        <v>87</v>
      </c>
      <c r="B15" s="149" t="str">
        <f>"        "&amp;"卫生健康支出"</f>
        <v>        卫生健康支出</v>
      </c>
      <c r="C15" s="63">
        <v>5325402.25</v>
      </c>
      <c r="D15" s="63">
        <v>5325402.25</v>
      </c>
      <c r="E15" s="63">
        <v>5325402.25</v>
      </c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ht="20.25" customHeight="1" spans="1:15">
      <c r="A16" s="160" t="s">
        <v>88</v>
      </c>
      <c r="B16" s="160" t="str">
        <f>"        "&amp;"行政事业单位医疗"</f>
        <v>        行政事业单位医疗</v>
      </c>
      <c r="C16" s="63">
        <v>5325402.25</v>
      </c>
      <c r="D16" s="63">
        <v>5325402.25</v>
      </c>
      <c r="E16" s="63">
        <v>5325402.25</v>
      </c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ht="20.25" customHeight="1" spans="1:15">
      <c r="A17" s="161" t="s">
        <v>89</v>
      </c>
      <c r="B17" s="161" t="str">
        <f>"        "&amp;"行政单位医疗"</f>
        <v>        行政单位医疗</v>
      </c>
      <c r="C17" s="63">
        <v>3062102.14</v>
      </c>
      <c r="D17" s="63">
        <v>3062102.14</v>
      </c>
      <c r="E17" s="63">
        <v>3062102.14</v>
      </c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ht="20.25" customHeight="1" spans="1:15">
      <c r="A18" s="161" t="s">
        <v>90</v>
      </c>
      <c r="B18" s="161" t="str">
        <f>"        "&amp;"事业单位医疗"</f>
        <v>        事业单位医疗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</row>
    <row r="19" ht="20.25" customHeight="1" spans="1:15">
      <c r="A19" s="161" t="s">
        <v>91</v>
      </c>
      <c r="B19" s="161" t="str">
        <f>"        "&amp;"公务员医疗补助"</f>
        <v>        公务员医疗补助</v>
      </c>
      <c r="C19" s="63">
        <v>1972270.25</v>
      </c>
      <c r="D19" s="63">
        <v>1972270.25</v>
      </c>
      <c r="E19" s="63">
        <v>1972270.25</v>
      </c>
      <c r="F19" s="63"/>
      <c r="G19" s="63"/>
      <c r="H19" s="63"/>
      <c r="I19" s="63"/>
      <c r="J19" s="63"/>
      <c r="K19" s="63"/>
      <c r="L19" s="63"/>
      <c r="M19" s="63"/>
      <c r="N19" s="63"/>
      <c r="O19" s="63"/>
    </row>
    <row r="20" ht="20.25" customHeight="1" spans="1:15">
      <c r="A20" s="161" t="s">
        <v>92</v>
      </c>
      <c r="B20" s="161" t="str">
        <f>"        "&amp;"其他行政事业单位医疗支出"</f>
        <v>        其他行政事业单位医疗支出</v>
      </c>
      <c r="C20" s="63">
        <v>291029.86</v>
      </c>
      <c r="D20" s="63">
        <v>291029.86</v>
      </c>
      <c r="E20" s="63">
        <v>291029.86</v>
      </c>
      <c r="F20" s="63"/>
      <c r="G20" s="63"/>
      <c r="H20" s="63"/>
      <c r="I20" s="63"/>
      <c r="J20" s="63"/>
      <c r="K20" s="63"/>
      <c r="L20" s="63"/>
      <c r="M20" s="63"/>
      <c r="N20" s="63"/>
      <c r="O20" s="63"/>
    </row>
    <row r="21" ht="20.25" customHeight="1" spans="1:15">
      <c r="A21" s="149" t="s">
        <v>93</v>
      </c>
      <c r="B21" s="149" t="str">
        <f>"        "&amp;"交通运输支出"</f>
        <v>        交通运输支出</v>
      </c>
      <c r="C21" s="63">
        <v>55095733.25</v>
      </c>
      <c r="D21" s="63">
        <v>54895733.25</v>
      </c>
      <c r="E21" s="63">
        <v>48680812.95</v>
      </c>
      <c r="F21" s="63">
        <v>6214920.3</v>
      </c>
      <c r="G21" s="63"/>
      <c r="H21" s="63"/>
      <c r="I21" s="63"/>
      <c r="J21" s="63">
        <v>200000</v>
      </c>
      <c r="K21" s="63"/>
      <c r="L21" s="63"/>
      <c r="M21" s="63"/>
      <c r="N21" s="63"/>
      <c r="O21" s="63">
        <v>200000</v>
      </c>
    </row>
    <row r="22" ht="20.25" customHeight="1" spans="1:15">
      <c r="A22" s="160" t="s">
        <v>94</v>
      </c>
      <c r="B22" s="160" t="str">
        <f>"        "&amp;"公路水路运输"</f>
        <v>        公路水路运输</v>
      </c>
      <c r="C22" s="63">
        <v>53780812.95</v>
      </c>
      <c r="D22" s="63">
        <v>53580812.95</v>
      </c>
      <c r="E22" s="63">
        <v>48680812.95</v>
      </c>
      <c r="F22" s="63">
        <v>4900000</v>
      </c>
      <c r="G22" s="63"/>
      <c r="H22" s="63"/>
      <c r="I22" s="63"/>
      <c r="J22" s="63">
        <v>200000</v>
      </c>
      <c r="K22" s="63"/>
      <c r="L22" s="63"/>
      <c r="M22" s="63"/>
      <c r="N22" s="63"/>
      <c r="O22" s="63">
        <v>200000</v>
      </c>
    </row>
    <row r="23" ht="20.25" customHeight="1" spans="1:15">
      <c r="A23" s="161" t="s">
        <v>95</v>
      </c>
      <c r="B23" s="161" t="str">
        <f>"        "&amp;"公路运输管理"</f>
        <v>        公路运输管理</v>
      </c>
      <c r="C23" s="63">
        <v>53780812.95</v>
      </c>
      <c r="D23" s="63">
        <v>53580812.95</v>
      </c>
      <c r="E23" s="63">
        <v>48680812.95</v>
      </c>
      <c r="F23" s="63">
        <v>4900000</v>
      </c>
      <c r="G23" s="63"/>
      <c r="H23" s="63"/>
      <c r="I23" s="63"/>
      <c r="J23" s="63">
        <v>200000</v>
      </c>
      <c r="K23" s="63"/>
      <c r="L23" s="63"/>
      <c r="M23" s="63"/>
      <c r="N23" s="63"/>
      <c r="O23" s="63">
        <v>200000</v>
      </c>
    </row>
    <row r="24" ht="20.25" customHeight="1" spans="1:15">
      <c r="A24" s="160" t="s">
        <v>96</v>
      </c>
      <c r="B24" s="160" t="str">
        <f>"        "&amp;"其他交通运输支出"</f>
        <v>        其他交通运输支出</v>
      </c>
      <c r="C24" s="63">
        <v>1314920.3</v>
      </c>
      <c r="D24" s="63">
        <v>1314920.3</v>
      </c>
      <c r="E24" s="63"/>
      <c r="F24" s="63">
        <v>1314920.3</v>
      </c>
      <c r="G24" s="63"/>
      <c r="H24" s="63"/>
      <c r="I24" s="63"/>
      <c r="J24" s="63"/>
      <c r="K24" s="63"/>
      <c r="L24" s="63"/>
      <c r="M24" s="63"/>
      <c r="N24" s="63"/>
      <c r="O24" s="63"/>
    </row>
    <row r="25" ht="20.25" customHeight="1" spans="1:15">
      <c r="A25" s="161" t="s">
        <v>97</v>
      </c>
      <c r="B25" s="161" t="s">
        <v>98</v>
      </c>
      <c r="C25" s="63">
        <v>1314920.3</v>
      </c>
      <c r="D25" s="63">
        <v>1314920.3</v>
      </c>
      <c r="E25" s="63"/>
      <c r="F25" s="63">
        <v>1314920.3</v>
      </c>
      <c r="G25" s="63"/>
      <c r="H25" s="63"/>
      <c r="I25" s="63"/>
      <c r="J25" s="63"/>
      <c r="K25" s="63"/>
      <c r="L25" s="63"/>
      <c r="M25" s="63"/>
      <c r="N25" s="63"/>
      <c r="O25" s="63"/>
    </row>
    <row r="26" ht="20.25" customHeight="1" spans="1:15">
      <c r="A26" s="149" t="s">
        <v>99</v>
      </c>
      <c r="B26" s="149" t="str">
        <f>"        "&amp;"住房保障支出"</f>
        <v>        住房保障支出</v>
      </c>
      <c r="C26" s="63">
        <v>4874157.96</v>
      </c>
      <c r="D26" s="63">
        <v>4874157.96</v>
      </c>
      <c r="E26" s="63">
        <v>4874157.96</v>
      </c>
      <c r="F26" s="63"/>
      <c r="G26" s="63"/>
      <c r="H26" s="63"/>
      <c r="I26" s="63"/>
      <c r="J26" s="63"/>
      <c r="K26" s="63"/>
      <c r="L26" s="63"/>
      <c r="M26" s="63"/>
      <c r="N26" s="63"/>
      <c r="O26" s="63"/>
    </row>
    <row r="27" ht="20.25" customHeight="1" spans="1:15">
      <c r="A27" s="160" t="s">
        <v>100</v>
      </c>
      <c r="B27" s="160" t="str">
        <f>"        "&amp;"住房改革支出"</f>
        <v>        住房改革支出</v>
      </c>
      <c r="C27" s="63">
        <v>4874157.96</v>
      </c>
      <c r="D27" s="63">
        <v>4874157.96</v>
      </c>
      <c r="E27" s="63">
        <v>4874157.96</v>
      </c>
      <c r="F27" s="63"/>
      <c r="G27" s="63"/>
      <c r="H27" s="63"/>
      <c r="I27" s="63"/>
      <c r="J27" s="63"/>
      <c r="K27" s="63"/>
      <c r="L27" s="63"/>
      <c r="M27" s="63"/>
      <c r="N27" s="63"/>
      <c r="O27" s="63"/>
    </row>
    <row r="28" ht="20.25" customHeight="1" spans="1:15">
      <c r="A28" s="161" t="s">
        <v>101</v>
      </c>
      <c r="B28" s="161" t="str">
        <f>"        "&amp;"住房公积金"</f>
        <v>        住房公积金</v>
      </c>
      <c r="C28" s="63">
        <v>4617864</v>
      </c>
      <c r="D28" s="63">
        <v>4617864</v>
      </c>
      <c r="E28" s="63">
        <v>4617864</v>
      </c>
      <c r="F28" s="63"/>
      <c r="G28" s="63"/>
      <c r="H28" s="63"/>
      <c r="I28" s="63"/>
      <c r="J28" s="63"/>
      <c r="K28" s="63"/>
      <c r="L28" s="63"/>
      <c r="M28" s="63"/>
      <c r="N28" s="63"/>
      <c r="O28" s="63"/>
    </row>
    <row r="29" ht="20.25" customHeight="1" spans="1:15">
      <c r="A29" s="161" t="s">
        <v>102</v>
      </c>
      <c r="B29" s="161" t="str">
        <f>"        "&amp;"购房补贴"</f>
        <v>        购房补贴</v>
      </c>
      <c r="C29" s="63">
        <v>256293.96</v>
      </c>
      <c r="D29" s="63">
        <v>256293.96</v>
      </c>
      <c r="E29" s="63">
        <v>256293.96</v>
      </c>
      <c r="F29" s="63"/>
      <c r="G29" s="63"/>
      <c r="H29" s="63"/>
      <c r="I29" s="63"/>
      <c r="J29" s="63"/>
      <c r="K29" s="63"/>
      <c r="L29" s="63"/>
      <c r="M29" s="63"/>
      <c r="N29" s="63"/>
      <c r="O29" s="63"/>
    </row>
    <row r="30" ht="20.25" customHeight="1" spans="1:15">
      <c r="A30" s="151" t="s">
        <v>30</v>
      </c>
      <c r="B30" s="149"/>
      <c r="C30" s="153">
        <v>77405799.46</v>
      </c>
      <c r="D30" s="153">
        <v>77205799.46</v>
      </c>
      <c r="E30" s="153">
        <v>70696527.16</v>
      </c>
      <c r="F30" s="153">
        <v>6509272.3</v>
      </c>
      <c r="G30" s="153"/>
      <c r="H30" s="153"/>
      <c r="I30" s="153"/>
      <c r="J30" s="153">
        <v>200000</v>
      </c>
      <c r="K30" s="153"/>
      <c r="L30" s="153"/>
      <c r="M30" s="153"/>
      <c r="N30" s="153"/>
      <c r="O30" s="153">
        <v>200000</v>
      </c>
    </row>
  </sheetData>
  <mergeCells count="12">
    <mergeCell ref="A1:O1"/>
    <mergeCell ref="A2:O2"/>
    <mergeCell ref="A3:N3"/>
    <mergeCell ref="D4:F4"/>
    <mergeCell ref="J4:O4"/>
    <mergeCell ref="A30:B30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5"/>
  <sheetViews>
    <sheetView showZeros="0" workbookViewId="0">
      <selection activeCell="A2" sqref="A2:D2"/>
    </sheetView>
  </sheetViews>
  <sheetFormatPr defaultColWidth="8.85185185185185" defaultRowHeight="15" customHeight="1" outlineLevelCol="3"/>
  <cols>
    <col min="1" max="2" width="28.5740740740741" customWidth="1"/>
    <col min="3" max="3" width="35.7037037037037" customWidth="1"/>
    <col min="4" max="4" width="28.5740740740741" customWidth="1"/>
  </cols>
  <sheetData>
    <row r="1" ht="18.75" customHeight="1" spans="1:4">
      <c r="A1" s="147" t="s">
        <v>103</v>
      </c>
      <c r="B1" s="162"/>
      <c r="C1" s="162"/>
      <c r="D1" s="162"/>
    </row>
    <row r="2" ht="28.5" customHeight="1" spans="1:4">
      <c r="A2" s="163" t="s">
        <v>104</v>
      </c>
      <c r="B2" s="163"/>
      <c r="C2" s="163"/>
      <c r="D2" s="163"/>
    </row>
    <row r="3" ht="18.75" customHeight="1" spans="1:4">
      <c r="A3" s="149" t="str">
        <f>"单位名称："&amp;"玉溪市交通运输综合行政执法支队"</f>
        <v>单位名称：玉溪市交通运输综合行政执法支队</v>
      </c>
      <c r="B3" s="149"/>
      <c r="C3" s="149"/>
      <c r="D3" s="147" t="s">
        <v>2</v>
      </c>
    </row>
    <row r="4" ht="18.75" customHeight="1" spans="1:4">
      <c r="A4" s="58" t="s">
        <v>3</v>
      </c>
      <c r="B4" s="58"/>
      <c r="C4" s="58" t="s">
        <v>4</v>
      </c>
      <c r="D4" s="58"/>
    </row>
    <row r="5" ht="18.75" customHeight="1" spans="1:4">
      <c r="A5" s="58" t="s">
        <v>5</v>
      </c>
      <c r="B5" s="58" t="s">
        <v>6</v>
      </c>
      <c r="C5" s="58" t="s">
        <v>105</v>
      </c>
      <c r="D5" s="58" t="s">
        <v>6</v>
      </c>
    </row>
    <row r="6" ht="18.75" customHeight="1" spans="1:4">
      <c r="A6" s="164" t="s">
        <v>106</v>
      </c>
      <c r="B6" s="165"/>
      <c r="C6" s="166" t="s">
        <v>107</v>
      </c>
      <c r="D6" s="165"/>
    </row>
    <row r="7" ht="18.75" customHeight="1" spans="1:4">
      <c r="A7" s="149" t="s">
        <v>108</v>
      </c>
      <c r="B7" s="167">
        <v>75890879.16</v>
      </c>
      <c r="C7" s="168" t="str">
        <f>"（一）"&amp;"社会保障和就业支出"</f>
        <v>（一）社会保障和就业支出</v>
      </c>
      <c r="D7" s="167">
        <v>12110506</v>
      </c>
    </row>
    <row r="8" ht="18.75" customHeight="1" spans="1:4">
      <c r="A8" s="149" t="s">
        <v>109</v>
      </c>
      <c r="B8" s="167"/>
      <c r="C8" s="168" t="str">
        <f>"（二）"&amp;"卫生健康支出"</f>
        <v>（二）卫生健康支出</v>
      </c>
      <c r="D8" s="167">
        <v>5325402.25</v>
      </c>
    </row>
    <row r="9" ht="18.75" customHeight="1" spans="1:4">
      <c r="A9" s="149" t="s">
        <v>110</v>
      </c>
      <c r="B9" s="167"/>
      <c r="C9" s="168" t="str">
        <f>"（三）"&amp;"交通运输支出"</f>
        <v>（三）交通运输支出</v>
      </c>
      <c r="D9" s="167">
        <v>54895733.25</v>
      </c>
    </row>
    <row r="10" ht="18.75" customHeight="1" spans="1:4">
      <c r="A10" s="149" t="s">
        <v>111</v>
      </c>
      <c r="B10" s="167"/>
      <c r="C10" s="168" t="str">
        <f>"（四）"&amp;"住房保障支出"</f>
        <v>（四）住房保障支出</v>
      </c>
      <c r="D10" s="167">
        <v>4874157.96</v>
      </c>
    </row>
    <row r="11" ht="18.75" customHeight="1" spans="1:4">
      <c r="A11" s="60" t="s">
        <v>108</v>
      </c>
      <c r="B11" s="167">
        <v>1314920.3</v>
      </c>
      <c r="C11" s="149"/>
      <c r="D11" s="149"/>
    </row>
    <row r="12" ht="18.75" customHeight="1" spans="1:4">
      <c r="A12" s="60" t="s">
        <v>109</v>
      </c>
      <c r="B12" s="167"/>
      <c r="C12" s="149"/>
      <c r="D12" s="149"/>
    </row>
    <row r="13" ht="18.75" customHeight="1" spans="1:4">
      <c r="A13" s="60" t="s">
        <v>110</v>
      </c>
      <c r="B13" s="167"/>
      <c r="C13" s="149"/>
      <c r="D13" s="149"/>
    </row>
    <row r="14" ht="18.75" customHeight="1" spans="1:4">
      <c r="A14" s="149"/>
      <c r="B14" s="149"/>
      <c r="C14" s="149" t="s">
        <v>112</v>
      </c>
      <c r="D14" s="149"/>
    </row>
    <row r="15" ht="18.75" customHeight="1" spans="1:4">
      <c r="A15" s="169" t="s">
        <v>24</v>
      </c>
      <c r="B15" s="167">
        <v>77205799.46</v>
      </c>
      <c r="C15" s="169" t="s">
        <v>25</v>
      </c>
      <c r="D15" s="167">
        <v>77205799.46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9"/>
  <sheetViews>
    <sheetView showZeros="0" workbookViewId="0">
      <selection activeCell="A2" sqref="A2:G2"/>
    </sheetView>
  </sheetViews>
  <sheetFormatPr defaultColWidth="8.85185185185185" defaultRowHeight="15" customHeight="1" outlineLevelCol="6"/>
  <cols>
    <col min="1" max="1" width="17.8425925925926" customWidth="1"/>
    <col min="2" max="2" width="53.1296296296296" customWidth="1"/>
    <col min="3" max="7" width="15.1296296296296" customWidth="1"/>
  </cols>
  <sheetData>
    <row r="1" customHeight="1" spans="1:7">
      <c r="A1" s="158" t="s">
        <v>113</v>
      </c>
      <c r="B1" s="158"/>
      <c r="C1" s="158"/>
      <c r="D1" s="158"/>
      <c r="E1" s="158"/>
      <c r="F1" s="158"/>
      <c r="G1" s="158"/>
    </row>
    <row r="2" ht="28.5" customHeight="1" spans="1:7">
      <c r="A2" s="148" t="s">
        <v>114</v>
      </c>
      <c r="B2" s="148"/>
      <c r="C2" s="148"/>
      <c r="D2" s="148"/>
      <c r="E2" s="148"/>
      <c r="F2" s="148"/>
      <c r="G2" s="148"/>
    </row>
    <row r="3" ht="20.25" customHeight="1" spans="1:7">
      <c r="A3" s="149" t="str">
        <f>"单位名称："&amp;"玉溪市交通运输综合行政执法支队"</f>
        <v>单位名称：玉溪市交通运输综合行政执法支队</v>
      </c>
      <c r="B3" s="149"/>
      <c r="C3" s="149"/>
      <c r="D3" s="149"/>
      <c r="E3" s="149"/>
      <c r="F3" s="149"/>
      <c r="G3" s="159" t="s">
        <v>2</v>
      </c>
    </row>
    <row r="4" ht="27" customHeight="1" spans="1:7">
      <c r="A4" s="150" t="s">
        <v>115</v>
      </c>
      <c r="B4" s="150"/>
      <c r="C4" s="150" t="s">
        <v>30</v>
      </c>
      <c r="D4" s="150" t="s">
        <v>33</v>
      </c>
      <c r="E4" s="150"/>
      <c r="F4" s="150"/>
      <c r="G4" s="150" t="s">
        <v>72</v>
      </c>
    </row>
    <row r="5" ht="27" customHeight="1" spans="1:7">
      <c r="A5" s="150" t="s">
        <v>67</v>
      </c>
      <c r="B5" s="150" t="s">
        <v>68</v>
      </c>
      <c r="C5" s="150"/>
      <c r="D5" s="150" t="s">
        <v>32</v>
      </c>
      <c r="E5" s="150" t="s">
        <v>116</v>
      </c>
      <c r="F5" s="150" t="s">
        <v>117</v>
      </c>
      <c r="G5" s="150"/>
    </row>
    <row r="6" ht="20.25" customHeight="1" spans="1:7">
      <c r="A6" s="157" t="s">
        <v>44</v>
      </c>
      <c r="B6" s="157" t="s">
        <v>45</v>
      </c>
      <c r="C6" s="157" t="s">
        <v>46</v>
      </c>
      <c r="D6" s="157" t="s">
        <v>47</v>
      </c>
      <c r="E6" s="157" t="s">
        <v>48</v>
      </c>
      <c r="F6" s="157" t="s">
        <v>49</v>
      </c>
      <c r="G6" s="157">
        <v>7</v>
      </c>
    </row>
    <row r="7" ht="20.25" customHeight="1" spans="1:7">
      <c r="A7" s="149" t="s">
        <v>78</v>
      </c>
      <c r="B7" s="149" t="str">
        <f>"        "&amp;"社会保障和就业支出"</f>
        <v>        社会保障和就业支出</v>
      </c>
      <c r="C7" s="63">
        <v>12110506</v>
      </c>
      <c r="D7" s="63">
        <v>12110506</v>
      </c>
      <c r="E7" s="63">
        <v>11720954</v>
      </c>
      <c r="F7" s="63">
        <v>95200</v>
      </c>
      <c r="G7" s="63">
        <v>294352</v>
      </c>
    </row>
    <row r="8" ht="20.25" customHeight="1" spans="1:7">
      <c r="A8" s="160" t="s">
        <v>79</v>
      </c>
      <c r="B8" s="160" t="str">
        <f>"        "&amp;"行政事业单位养老支出"</f>
        <v>        行政事业单位养老支出</v>
      </c>
      <c r="C8" s="63">
        <v>11816154</v>
      </c>
      <c r="D8" s="63">
        <v>11816154</v>
      </c>
      <c r="E8" s="63">
        <v>11720954</v>
      </c>
      <c r="F8" s="63">
        <v>95200</v>
      </c>
      <c r="G8" s="63"/>
    </row>
    <row r="9" ht="20.25" customHeight="1" spans="1:7">
      <c r="A9" s="161" t="s">
        <v>80</v>
      </c>
      <c r="B9" s="161" t="str">
        <f>"        "&amp;"行政单位离退休"</f>
        <v>        行政单位离退休</v>
      </c>
      <c r="C9" s="63">
        <v>3851378.8</v>
      </c>
      <c r="D9" s="63">
        <v>3851378.8</v>
      </c>
      <c r="E9" s="63">
        <v>3780178.8</v>
      </c>
      <c r="F9" s="63">
        <v>71200</v>
      </c>
      <c r="G9" s="63"/>
    </row>
    <row r="10" ht="20.25" customHeight="1" spans="1:7">
      <c r="A10" s="161" t="s">
        <v>81</v>
      </c>
      <c r="B10" s="161" t="str">
        <f>"        "&amp;"事业单位离退休"</f>
        <v>        事业单位离退休</v>
      </c>
      <c r="C10" s="63">
        <v>1080000</v>
      </c>
      <c r="D10" s="63">
        <v>1080000</v>
      </c>
      <c r="E10" s="63">
        <v>1056000</v>
      </c>
      <c r="F10" s="63">
        <v>24000</v>
      </c>
      <c r="G10" s="63"/>
    </row>
    <row r="11" ht="20.25" customHeight="1" spans="1:7">
      <c r="A11" s="161" t="s">
        <v>82</v>
      </c>
      <c r="B11" s="161" t="str">
        <f>"        "&amp;"机关事业单位基本养老保险缴费支出"</f>
        <v>        机关事业单位基本养老保险缴费支出</v>
      </c>
      <c r="C11" s="63">
        <v>5584775.2</v>
      </c>
      <c r="D11" s="63">
        <v>5584775.2</v>
      </c>
      <c r="E11" s="63">
        <v>5584775.2</v>
      </c>
      <c r="F11" s="63"/>
      <c r="G11" s="63"/>
    </row>
    <row r="12" ht="20.25" customHeight="1" spans="1:7">
      <c r="A12" s="161" t="s">
        <v>83</v>
      </c>
      <c r="B12" s="161" t="str">
        <f>"        "&amp;"机关事业单位职业年金缴费支出"</f>
        <v>        机关事业单位职业年金缴费支出</v>
      </c>
      <c r="C12" s="63">
        <v>1300000</v>
      </c>
      <c r="D12" s="63">
        <v>1300000</v>
      </c>
      <c r="E12" s="63">
        <v>1300000</v>
      </c>
      <c r="F12" s="63"/>
      <c r="G12" s="63"/>
    </row>
    <row r="13" ht="20.25" customHeight="1" spans="1:7">
      <c r="A13" s="160" t="s">
        <v>84</v>
      </c>
      <c r="B13" s="160" t="str">
        <f>"        "&amp;"抚恤"</f>
        <v>        抚恤</v>
      </c>
      <c r="C13" s="63">
        <v>294352</v>
      </c>
      <c r="D13" s="63">
        <v>294352</v>
      </c>
      <c r="E13" s="63"/>
      <c r="F13" s="63"/>
      <c r="G13" s="63">
        <v>294352</v>
      </c>
    </row>
    <row r="14" ht="20.25" customHeight="1" spans="1:7">
      <c r="A14" s="161" t="s">
        <v>85</v>
      </c>
      <c r="B14" s="161" t="str">
        <f>"        "&amp;"死亡抚恤"</f>
        <v>        死亡抚恤</v>
      </c>
      <c r="C14" s="63">
        <v>294352</v>
      </c>
      <c r="D14" s="63">
        <v>294352</v>
      </c>
      <c r="E14" s="63"/>
      <c r="F14" s="63"/>
      <c r="G14" s="63">
        <v>294352</v>
      </c>
    </row>
    <row r="15" ht="20.25" customHeight="1" spans="1:7">
      <c r="A15" s="149" t="s">
        <v>87</v>
      </c>
      <c r="B15" s="149" t="str">
        <f>"        "&amp;"卫生健康支出"</f>
        <v>        卫生健康支出</v>
      </c>
      <c r="C15" s="63">
        <v>5325402.25</v>
      </c>
      <c r="D15" s="63">
        <v>5325402.25</v>
      </c>
      <c r="E15" s="63">
        <v>5325402.25</v>
      </c>
      <c r="F15" s="63"/>
      <c r="G15" s="63"/>
    </row>
    <row r="16" ht="20.25" customHeight="1" spans="1:7">
      <c r="A16" s="160" t="s">
        <v>88</v>
      </c>
      <c r="B16" s="160" t="str">
        <f>"        "&amp;"行政事业单位医疗"</f>
        <v>        行政事业单位医疗</v>
      </c>
      <c r="C16" s="63">
        <v>5325402.25</v>
      </c>
      <c r="D16" s="63">
        <v>5325402.25</v>
      </c>
      <c r="E16" s="63">
        <v>5325402.25</v>
      </c>
      <c r="F16" s="63"/>
      <c r="G16" s="63"/>
    </row>
    <row r="17" ht="20.25" customHeight="1" spans="1:7">
      <c r="A17" s="161" t="s">
        <v>89</v>
      </c>
      <c r="B17" s="161" t="str">
        <f>"        "&amp;"行政单位医疗"</f>
        <v>        行政单位医疗</v>
      </c>
      <c r="C17" s="63">
        <v>3062102.14</v>
      </c>
      <c r="D17" s="63">
        <v>3062102.14</v>
      </c>
      <c r="E17" s="63">
        <v>3062102.14</v>
      </c>
      <c r="F17" s="63"/>
      <c r="G17" s="63"/>
    </row>
    <row r="18" ht="20.25" customHeight="1" spans="1:7">
      <c r="A18" s="161" t="s">
        <v>91</v>
      </c>
      <c r="B18" s="161" t="str">
        <f>"        "&amp;"公务员医疗补助"</f>
        <v>        公务员医疗补助</v>
      </c>
      <c r="C18" s="63">
        <v>1972270.25</v>
      </c>
      <c r="D18" s="63">
        <v>1972270.25</v>
      </c>
      <c r="E18" s="63">
        <v>1972270.25</v>
      </c>
      <c r="F18" s="63"/>
      <c r="G18" s="63"/>
    </row>
    <row r="19" ht="20.25" customHeight="1" spans="1:7">
      <c r="A19" s="161" t="s">
        <v>92</v>
      </c>
      <c r="B19" s="161" t="str">
        <f>"        "&amp;"其他行政事业单位医疗支出"</f>
        <v>        其他行政事业单位医疗支出</v>
      </c>
      <c r="C19" s="63">
        <v>291029.86</v>
      </c>
      <c r="D19" s="63">
        <v>291029.86</v>
      </c>
      <c r="E19" s="63">
        <v>291029.86</v>
      </c>
      <c r="F19" s="63"/>
      <c r="G19" s="63"/>
    </row>
    <row r="20" ht="20.25" customHeight="1" spans="1:7">
      <c r="A20" s="149" t="s">
        <v>93</v>
      </c>
      <c r="B20" s="149" t="str">
        <f>"        "&amp;"交通运输支出"</f>
        <v>        交通运输支出</v>
      </c>
      <c r="C20" s="63">
        <v>54895733.25</v>
      </c>
      <c r="D20" s="63">
        <v>54895733.25</v>
      </c>
      <c r="E20" s="63">
        <v>38312646.99</v>
      </c>
      <c r="F20" s="63">
        <v>10368165.96</v>
      </c>
      <c r="G20" s="63">
        <v>6214920.3</v>
      </c>
    </row>
    <row r="21" ht="20.25" customHeight="1" spans="1:7">
      <c r="A21" s="160" t="s">
        <v>94</v>
      </c>
      <c r="B21" s="160" t="str">
        <f>"        "&amp;"公路水路运输"</f>
        <v>        公路水路运输</v>
      </c>
      <c r="C21" s="63">
        <v>53580812.95</v>
      </c>
      <c r="D21" s="63">
        <v>53580812.95</v>
      </c>
      <c r="E21" s="63">
        <v>38312646.99</v>
      </c>
      <c r="F21" s="63">
        <v>10368165.96</v>
      </c>
      <c r="G21" s="63">
        <v>4900000</v>
      </c>
    </row>
    <row r="22" ht="20.25" customHeight="1" spans="1:7">
      <c r="A22" s="161" t="s">
        <v>95</v>
      </c>
      <c r="B22" s="161" t="str">
        <f>"        "&amp;"公路运输管理"</f>
        <v>        公路运输管理</v>
      </c>
      <c r="C22" s="63">
        <v>53580812.95</v>
      </c>
      <c r="D22" s="63">
        <v>53580812.95</v>
      </c>
      <c r="E22" s="63">
        <v>38312646.99</v>
      </c>
      <c r="F22" s="63">
        <v>10368165.96</v>
      </c>
      <c r="G22" s="63">
        <v>4900000</v>
      </c>
    </row>
    <row r="23" ht="20.25" customHeight="1" spans="1:7">
      <c r="A23" s="160" t="s">
        <v>96</v>
      </c>
      <c r="B23" s="160" t="str">
        <f>"        "&amp;"其他交通运输支出"</f>
        <v>        其他交通运输支出</v>
      </c>
      <c r="C23" s="63">
        <v>1314920.3</v>
      </c>
      <c r="D23" s="63">
        <v>1314920.3</v>
      </c>
      <c r="E23" s="63"/>
      <c r="F23" s="63"/>
      <c r="G23" s="63">
        <v>1314920.3</v>
      </c>
    </row>
    <row r="24" ht="20.25" customHeight="1" spans="1:7">
      <c r="A24" s="161" t="s">
        <v>97</v>
      </c>
      <c r="B24" s="161" t="str">
        <f>"        "&amp;"公共交通运营补助"</f>
        <v>        公共交通运营补助</v>
      </c>
      <c r="C24" s="63">
        <v>1314920.3</v>
      </c>
      <c r="D24" s="63">
        <v>1314920.3</v>
      </c>
      <c r="E24" s="63"/>
      <c r="F24" s="63"/>
      <c r="G24" s="63">
        <v>1314920.3</v>
      </c>
    </row>
    <row r="25" ht="20.25" customHeight="1" spans="1:7">
      <c r="A25" s="149" t="s">
        <v>99</v>
      </c>
      <c r="B25" s="149" t="str">
        <f>"        "&amp;"住房保障支出"</f>
        <v>        住房保障支出</v>
      </c>
      <c r="C25" s="63">
        <v>4874157.96</v>
      </c>
      <c r="D25" s="63">
        <v>4874157.96</v>
      </c>
      <c r="E25" s="63">
        <v>4874157.96</v>
      </c>
      <c r="F25" s="63"/>
      <c r="G25" s="63"/>
    </row>
    <row r="26" ht="20.25" customHeight="1" spans="1:7">
      <c r="A26" s="160" t="s">
        <v>100</v>
      </c>
      <c r="B26" s="160" t="str">
        <f>"        "&amp;"住房改革支出"</f>
        <v>        住房改革支出</v>
      </c>
      <c r="C26" s="63">
        <v>4874157.96</v>
      </c>
      <c r="D26" s="63">
        <v>4874157.96</v>
      </c>
      <c r="E26" s="63">
        <v>4874157.96</v>
      </c>
      <c r="F26" s="63"/>
      <c r="G26" s="63"/>
    </row>
    <row r="27" ht="20.25" customHeight="1" spans="1:7">
      <c r="A27" s="161" t="s">
        <v>101</v>
      </c>
      <c r="B27" s="161" t="str">
        <f>"        "&amp;"住房公积金"</f>
        <v>        住房公积金</v>
      </c>
      <c r="C27" s="63">
        <v>4617864</v>
      </c>
      <c r="D27" s="63">
        <v>4617864</v>
      </c>
      <c r="E27" s="63">
        <v>4617864</v>
      </c>
      <c r="F27" s="63"/>
      <c r="G27" s="63"/>
    </row>
    <row r="28" ht="20.25" customHeight="1" spans="1:7">
      <c r="A28" s="161" t="s">
        <v>102</v>
      </c>
      <c r="B28" s="161" t="str">
        <f>"        "&amp;"购房补贴"</f>
        <v>        购房补贴</v>
      </c>
      <c r="C28" s="63">
        <v>256293.96</v>
      </c>
      <c r="D28" s="63">
        <v>256293.96</v>
      </c>
      <c r="E28" s="63">
        <v>256293.96</v>
      </c>
      <c r="F28" s="63"/>
      <c r="G28" s="63"/>
    </row>
    <row r="29" ht="20.25" customHeight="1" spans="1:7">
      <c r="A29" s="151" t="s">
        <v>30</v>
      </c>
      <c r="B29" s="149"/>
      <c r="C29" s="153">
        <v>77205799.46</v>
      </c>
      <c r="D29" s="153">
        <v>77205799.46</v>
      </c>
      <c r="E29" s="153">
        <v>60233161.2</v>
      </c>
      <c r="F29" s="153">
        <v>10463365.96</v>
      </c>
      <c r="G29" s="153">
        <v>6509272.3</v>
      </c>
    </row>
  </sheetData>
  <mergeCells count="8">
    <mergeCell ref="A1:G1"/>
    <mergeCell ref="A2:G2"/>
    <mergeCell ref="A3:F3"/>
    <mergeCell ref="A4:B4"/>
    <mergeCell ref="D4:F4"/>
    <mergeCell ref="A29:B29"/>
    <mergeCell ref="C4:C5"/>
    <mergeCell ref="G4:G5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2" sqref="A2:F2"/>
    </sheetView>
  </sheetViews>
  <sheetFormatPr defaultColWidth="8.85185185185185" defaultRowHeight="15" customHeight="1" outlineLevelRow="6" outlineLevelCol="5"/>
  <cols>
    <col min="1" max="6" width="25.1296296296296" customWidth="1"/>
  </cols>
  <sheetData>
    <row r="1" customHeight="1" spans="1:6">
      <c r="A1" s="147" t="s">
        <v>118</v>
      </c>
      <c r="B1" s="147"/>
      <c r="C1" s="147"/>
      <c r="D1" s="147"/>
      <c r="E1" s="147"/>
      <c r="F1" s="147"/>
    </row>
    <row r="2" ht="28.5" customHeight="1" spans="1:6">
      <c r="A2" s="148" t="s">
        <v>119</v>
      </c>
      <c r="B2" s="148"/>
      <c r="C2" s="148"/>
      <c r="D2" s="148"/>
      <c r="E2" s="148"/>
      <c r="F2" s="148"/>
    </row>
    <row r="3" ht="20.25" customHeight="1" spans="1:6">
      <c r="A3" s="149" t="str">
        <f>"单位名称："&amp;"玉溪市交通运输综合行政执法支队"</f>
        <v>单位名称：玉溪市交通运输综合行政执法支队</v>
      </c>
      <c r="B3" s="149"/>
      <c r="C3" s="149"/>
      <c r="D3" s="149"/>
      <c r="E3" s="149"/>
      <c r="F3" s="147" t="s">
        <v>2</v>
      </c>
    </row>
    <row r="4" ht="20.25" customHeight="1" spans="1:6">
      <c r="A4" s="150" t="s">
        <v>120</v>
      </c>
      <c r="B4" s="150" t="s">
        <v>121</v>
      </c>
      <c r="C4" s="150" t="s">
        <v>122</v>
      </c>
      <c r="D4" s="150"/>
      <c r="E4" s="150"/>
      <c r="F4" s="150"/>
    </row>
    <row r="5" ht="35.25" customHeight="1" spans="1:6">
      <c r="A5" s="150"/>
      <c r="B5" s="150"/>
      <c r="C5" s="150" t="s">
        <v>32</v>
      </c>
      <c r="D5" s="150" t="s">
        <v>123</v>
      </c>
      <c r="E5" s="150" t="s">
        <v>124</v>
      </c>
      <c r="F5" s="150" t="s">
        <v>125</v>
      </c>
    </row>
    <row r="6" ht="20.25" customHeight="1" spans="1:6">
      <c r="A6" s="157" t="s">
        <v>44</v>
      </c>
      <c r="B6" s="157">
        <v>2</v>
      </c>
      <c r="C6" s="157">
        <v>3</v>
      </c>
      <c r="D6" s="157">
        <v>4</v>
      </c>
      <c r="E6" s="157">
        <v>5</v>
      </c>
      <c r="F6" s="157">
        <v>6</v>
      </c>
    </row>
    <row r="7" ht="20.25" customHeight="1" spans="1:6">
      <c r="A7" s="63">
        <v>469500</v>
      </c>
      <c r="B7" s="63"/>
      <c r="C7" s="63">
        <v>400000</v>
      </c>
      <c r="D7" s="63"/>
      <c r="E7" s="153">
        <v>400000</v>
      </c>
      <c r="F7" s="63">
        <v>69500</v>
      </c>
    </row>
  </sheetData>
  <mergeCells count="6">
    <mergeCell ref="A1:F1"/>
    <mergeCell ref="A2:F2"/>
    <mergeCell ref="A3:E3"/>
    <mergeCell ref="C4:E4"/>
    <mergeCell ref="A4:A5"/>
    <mergeCell ref="B4:B5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49"/>
  <sheetViews>
    <sheetView showZeros="0" topLeftCell="B1" workbookViewId="0">
      <selection activeCell="A2" sqref="A2:W2"/>
    </sheetView>
  </sheetViews>
  <sheetFormatPr defaultColWidth="8.85185185185185" defaultRowHeight="15" customHeight="1"/>
  <cols>
    <col min="1" max="1" width="31.5555555555556" style="146" customWidth="1"/>
    <col min="2" max="2" width="20.8425925925926" style="146" customWidth="1"/>
    <col min="3" max="3" width="22.7037037037037" style="146" customWidth="1"/>
    <col min="4" max="4" width="11.1296296296296" style="146" customWidth="1"/>
    <col min="5" max="5" width="22.7037037037037" style="146" customWidth="1"/>
    <col min="6" max="6" width="11.1296296296296" style="146" customWidth="1"/>
    <col min="7" max="7" width="22.7037037037037" style="146" customWidth="1"/>
    <col min="8" max="8" width="16.2777777777778" style="146" customWidth="1"/>
    <col min="9" max="9" width="16.4166666666667" style="146" customWidth="1"/>
    <col min="10" max="13" width="16.2777777777778" style="146" customWidth="1"/>
    <col min="14" max="16" width="16.4166666666667" style="146" customWidth="1"/>
    <col min="17" max="22" width="16.2777777777778" style="146" customWidth="1"/>
    <col min="23" max="23" width="16.4166666666667" style="146" customWidth="1"/>
    <col min="24" max="16384" width="8.85185185185185" style="146"/>
  </cols>
  <sheetData>
    <row r="1" customHeight="1" spans="1:23">
      <c r="A1" s="147" t="s">
        <v>126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</row>
    <row r="2" ht="28.5" customHeight="1" spans="1:23">
      <c r="A2" s="148" t="s">
        <v>127</v>
      </c>
      <c r="B2" s="148"/>
      <c r="C2" s="148" t="s">
        <v>128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</row>
    <row r="3" ht="19.5" customHeight="1" spans="1:23">
      <c r="A3" s="149" t="str">
        <f>"单位名称："&amp;"玉溪市交通运输综合行政执法支队"</f>
        <v>单位名称：玉溪市交通运输综合行政执法支队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7"/>
      <c r="S3" s="147"/>
      <c r="T3" s="147"/>
      <c r="U3" s="147"/>
      <c r="V3" s="147"/>
      <c r="W3" s="147" t="s">
        <v>2</v>
      </c>
    </row>
    <row r="4" ht="19.5" customHeight="1" spans="1:23">
      <c r="A4" s="150" t="s">
        <v>129</v>
      </c>
      <c r="B4" s="150" t="s">
        <v>130</v>
      </c>
      <c r="C4" s="150" t="s">
        <v>131</v>
      </c>
      <c r="D4" s="150" t="s">
        <v>132</v>
      </c>
      <c r="E4" s="150" t="s">
        <v>133</v>
      </c>
      <c r="F4" s="150" t="s">
        <v>134</v>
      </c>
      <c r="G4" s="150" t="s">
        <v>135</v>
      </c>
      <c r="H4" s="150" t="s">
        <v>136</v>
      </c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</row>
    <row r="5" ht="19.5" customHeight="1" spans="1:23">
      <c r="A5" s="150"/>
      <c r="B5" s="150"/>
      <c r="C5" s="150"/>
      <c r="D5" s="150"/>
      <c r="E5" s="150"/>
      <c r="F5" s="150"/>
      <c r="G5" s="150"/>
      <c r="H5" s="150" t="s">
        <v>30</v>
      </c>
      <c r="I5" s="150" t="s">
        <v>33</v>
      </c>
      <c r="J5" s="150"/>
      <c r="K5" s="150"/>
      <c r="L5" s="150"/>
      <c r="M5" s="150"/>
      <c r="N5" s="150" t="s">
        <v>137</v>
      </c>
      <c r="O5" s="150"/>
      <c r="P5" s="150"/>
      <c r="Q5" s="150" t="s">
        <v>36</v>
      </c>
      <c r="R5" s="150" t="s">
        <v>70</v>
      </c>
      <c r="S5" s="150"/>
      <c r="T5" s="150"/>
      <c r="U5" s="150"/>
      <c r="V5" s="150"/>
      <c r="W5" s="150"/>
    </row>
    <row r="6" ht="41.25" customHeight="1" spans="1:23">
      <c r="A6" s="150"/>
      <c r="B6" s="150"/>
      <c r="C6" s="150"/>
      <c r="D6" s="150"/>
      <c r="E6" s="150"/>
      <c r="F6" s="150"/>
      <c r="G6" s="150"/>
      <c r="H6" s="150"/>
      <c r="I6" s="150" t="s">
        <v>138</v>
      </c>
      <c r="J6" s="150" t="s">
        <v>139</v>
      </c>
      <c r="K6" s="150" t="s">
        <v>140</v>
      </c>
      <c r="L6" s="150" t="s">
        <v>141</v>
      </c>
      <c r="M6" s="150" t="s">
        <v>142</v>
      </c>
      <c r="N6" s="150" t="s">
        <v>33</v>
      </c>
      <c r="O6" s="150" t="s">
        <v>34</v>
      </c>
      <c r="P6" s="150" t="s">
        <v>35</v>
      </c>
      <c r="Q6" s="150"/>
      <c r="R6" s="150" t="s">
        <v>32</v>
      </c>
      <c r="S6" s="150" t="s">
        <v>39</v>
      </c>
      <c r="T6" s="150" t="s">
        <v>143</v>
      </c>
      <c r="U6" s="150" t="s">
        <v>41</v>
      </c>
      <c r="V6" s="150" t="s">
        <v>42</v>
      </c>
      <c r="W6" s="150" t="s">
        <v>43</v>
      </c>
    </row>
    <row r="7" ht="20.25" customHeight="1" spans="1:23">
      <c r="A7" s="151" t="s">
        <v>44</v>
      </c>
      <c r="B7" s="151" t="s">
        <v>45</v>
      </c>
      <c r="C7" s="151" t="s">
        <v>46</v>
      </c>
      <c r="D7" s="151" t="s">
        <v>47</v>
      </c>
      <c r="E7" s="151" t="s">
        <v>48</v>
      </c>
      <c r="F7" s="151" t="s">
        <v>49</v>
      </c>
      <c r="G7" s="151" t="s">
        <v>50</v>
      </c>
      <c r="H7" s="151" t="s">
        <v>51</v>
      </c>
      <c r="I7" s="151" t="s">
        <v>52</v>
      </c>
      <c r="J7" s="151" t="s">
        <v>53</v>
      </c>
      <c r="K7" s="151" t="s">
        <v>54</v>
      </c>
      <c r="L7" s="151" t="s">
        <v>55</v>
      </c>
      <c r="M7" s="151" t="s">
        <v>56</v>
      </c>
      <c r="N7" s="151" t="s">
        <v>57</v>
      </c>
      <c r="O7" s="151" t="s">
        <v>58</v>
      </c>
      <c r="P7" s="151" t="s">
        <v>59</v>
      </c>
      <c r="Q7" s="151" t="s">
        <v>60</v>
      </c>
      <c r="R7" s="151" t="s">
        <v>61</v>
      </c>
      <c r="S7" s="151" t="s">
        <v>62</v>
      </c>
      <c r="T7" s="151" t="s">
        <v>144</v>
      </c>
      <c r="U7" s="151" t="s">
        <v>145</v>
      </c>
      <c r="V7" s="151" t="s">
        <v>146</v>
      </c>
      <c r="W7" s="151" t="s">
        <v>147</v>
      </c>
    </row>
    <row r="8" ht="20.25" customHeight="1" spans="1:23">
      <c r="A8" s="152" t="s">
        <v>64</v>
      </c>
      <c r="C8" s="149"/>
      <c r="D8" s="149"/>
      <c r="E8" s="149"/>
      <c r="G8" s="149"/>
      <c r="H8" s="153">
        <v>70696527.16</v>
      </c>
      <c r="I8" s="63">
        <v>70696527.16</v>
      </c>
      <c r="J8" s="63">
        <v>25720281.17</v>
      </c>
      <c r="K8" s="63"/>
      <c r="L8" s="63">
        <v>44976245.99</v>
      </c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</row>
    <row r="9" ht="20.25" customHeight="1" spans="1:23">
      <c r="A9" s="154" t="s">
        <v>148</v>
      </c>
      <c r="B9" s="155" t="s">
        <v>149</v>
      </c>
      <c r="C9" s="149" t="s">
        <v>150</v>
      </c>
      <c r="D9" s="149" t="s">
        <v>95</v>
      </c>
      <c r="E9" s="149" t="s">
        <v>151</v>
      </c>
      <c r="F9" s="149" t="s">
        <v>152</v>
      </c>
      <c r="G9" s="149" t="s">
        <v>153</v>
      </c>
      <c r="H9" s="153">
        <v>11359164</v>
      </c>
      <c r="I9" s="63">
        <v>11359164</v>
      </c>
      <c r="J9" s="63">
        <v>4969634.25</v>
      </c>
      <c r="K9" s="63"/>
      <c r="L9" s="63">
        <v>6389529.75</v>
      </c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</row>
    <row r="10" ht="20.25" customHeight="1" spans="1:23">
      <c r="A10" s="154" t="s">
        <v>148</v>
      </c>
      <c r="B10" s="155" t="s">
        <v>149</v>
      </c>
      <c r="C10" s="149" t="s">
        <v>150</v>
      </c>
      <c r="D10" s="149" t="s">
        <v>95</v>
      </c>
      <c r="E10" s="149" t="s">
        <v>151</v>
      </c>
      <c r="F10" s="149" t="s">
        <v>154</v>
      </c>
      <c r="G10" s="149" t="s">
        <v>155</v>
      </c>
      <c r="H10" s="153">
        <v>16701840</v>
      </c>
      <c r="I10" s="63">
        <v>16701840</v>
      </c>
      <c r="J10" s="63">
        <v>7307055</v>
      </c>
      <c r="K10" s="149"/>
      <c r="L10" s="63">
        <v>9394785</v>
      </c>
      <c r="M10" s="149"/>
      <c r="N10" s="63"/>
      <c r="O10" s="63"/>
      <c r="P10" s="149"/>
      <c r="Q10" s="63"/>
      <c r="R10" s="63"/>
      <c r="S10" s="63"/>
      <c r="T10" s="63"/>
      <c r="U10" s="63"/>
      <c r="V10" s="63"/>
      <c r="W10" s="63"/>
    </row>
    <row r="11" ht="20.25" customHeight="1" spans="1:23">
      <c r="A11" s="154" t="s">
        <v>148</v>
      </c>
      <c r="B11" s="155" t="s">
        <v>149</v>
      </c>
      <c r="C11" s="149" t="s">
        <v>150</v>
      </c>
      <c r="D11" s="149" t="s">
        <v>102</v>
      </c>
      <c r="E11" s="149" t="s">
        <v>156</v>
      </c>
      <c r="F11" s="149" t="s">
        <v>154</v>
      </c>
      <c r="G11" s="149" t="s">
        <v>155</v>
      </c>
      <c r="H11" s="153">
        <v>256293.96</v>
      </c>
      <c r="I11" s="63">
        <v>256293.96</v>
      </c>
      <c r="J11" s="63"/>
      <c r="K11" s="149"/>
      <c r="L11" s="63">
        <v>256293.96</v>
      </c>
      <c r="M11" s="149"/>
      <c r="N11" s="63"/>
      <c r="O11" s="63"/>
      <c r="P11" s="149"/>
      <c r="Q11" s="63"/>
      <c r="R11" s="63"/>
      <c r="S11" s="63"/>
      <c r="T11" s="63"/>
      <c r="U11" s="63"/>
      <c r="V11" s="63"/>
      <c r="W11" s="63"/>
    </row>
    <row r="12" ht="28" customHeight="1" spans="1:23">
      <c r="A12" s="154" t="s">
        <v>148</v>
      </c>
      <c r="B12" s="155" t="s">
        <v>157</v>
      </c>
      <c r="C12" s="149" t="s">
        <v>158</v>
      </c>
      <c r="D12" s="149" t="s">
        <v>82</v>
      </c>
      <c r="E12" s="149" t="s">
        <v>159</v>
      </c>
      <c r="F12" s="149" t="s">
        <v>160</v>
      </c>
      <c r="G12" s="149" t="s">
        <v>161</v>
      </c>
      <c r="H12" s="153">
        <v>5584775.2</v>
      </c>
      <c r="I12" s="63">
        <v>5584775.2</v>
      </c>
      <c r="J12" s="63">
        <v>1396193.8</v>
      </c>
      <c r="K12" s="149"/>
      <c r="L12" s="63">
        <v>4188581.4</v>
      </c>
      <c r="M12" s="149"/>
      <c r="N12" s="63"/>
      <c r="O12" s="63"/>
      <c r="P12" s="149"/>
      <c r="Q12" s="63"/>
      <c r="R12" s="63"/>
      <c r="S12" s="63"/>
      <c r="T12" s="63"/>
      <c r="U12" s="63"/>
      <c r="V12" s="63"/>
      <c r="W12" s="63"/>
    </row>
    <row r="13" ht="20.25" customHeight="1" spans="1:23">
      <c r="A13" s="154" t="s">
        <v>148</v>
      </c>
      <c r="B13" s="155" t="s">
        <v>157</v>
      </c>
      <c r="C13" s="149" t="s">
        <v>158</v>
      </c>
      <c r="D13" s="149" t="s">
        <v>89</v>
      </c>
      <c r="E13" s="149" t="s">
        <v>162</v>
      </c>
      <c r="F13" s="149" t="s">
        <v>163</v>
      </c>
      <c r="G13" s="149" t="s">
        <v>164</v>
      </c>
      <c r="H13" s="153">
        <v>2897102.14</v>
      </c>
      <c r="I13" s="63">
        <v>2897102.14</v>
      </c>
      <c r="J13" s="63">
        <v>724275.54</v>
      </c>
      <c r="K13" s="149"/>
      <c r="L13" s="63">
        <v>2172826.6</v>
      </c>
      <c r="M13" s="149"/>
      <c r="N13" s="63"/>
      <c r="O13" s="63"/>
      <c r="P13" s="149"/>
      <c r="Q13" s="63"/>
      <c r="R13" s="63"/>
      <c r="S13" s="63"/>
      <c r="T13" s="63"/>
      <c r="U13" s="63"/>
      <c r="V13" s="63"/>
      <c r="W13" s="63"/>
    </row>
    <row r="14" ht="20.25" customHeight="1" spans="1:23">
      <c r="A14" s="154" t="s">
        <v>148</v>
      </c>
      <c r="B14" s="155" t="s">
        <v>157</v>
      </c>
      <c r="C14" s="149" t="s">
        <v>158</v>
      </c>
      <c r="D14" s="149" t="s">
        <v>89</v>
      </c>
      <c r="E14" s="149" t="s">
        <v>162</v>
      </c>
      <c r="F14" s="149" t="s">
        <v>165</v>
      </c>
      <c r="G14" s="149" t="s">
        <v>166</v>
      </c>
      <c r="H14" s="153">
        <v>165000</v>
      </c>
      <c r="I14" s="63">
        <v>165000</v>
      </c>
      <c r="J14" s="63">
        <v>41250</v>
      </c>
      <c r="K14" s="149"/>
      <c r="L14" s="63">
        <v>123750</v>
      </c>
      <c r="M14" s="149"/>
      <c r="N14" s="63"/>
      <c r="O14" s="63"/>
      <c r="P14" s="149"/>
      <c r="Q14" s="63"/>
      <c r="R14" s="63"/>
      <c r="S14" s="63"/>
      <c r="T14" s="63"/>
      <c r="U14" s="63"/>
      <c r="V14" s="63"/>
      <c r="W14" s="63"/>
    </row>
    <row r="15" ht="20.25" customHeight="1" spans="1:23">
      <c r="A15" s="154" t="s">
        <v>148</v>
      </c>
      <c r="B15" s="155" t="s">
        <v>157</v>
      </c>
      <c r="C15" s="149" t="s">
        <v>158</v>
      </c>
      <c r="D15" s="149" t="s">
        <v>91</v>
      </c>
      <c r="E15" s="149" t="s">
        <v>167</v>
      </c>
      <c r="F15" s="149" t="s">
        <v>168</v>
      </c>
      <c r="G15" s="149" t="s">
        <v>169</v>
      </c>
      <c r="H15" s="153">
        <v>1972270.25</v>
      </c>
      <c r="I15" s="63">
        <v>1972270.25</v>
      </c>
      <c r="J15" s="63">
        <v>493067.56</v>
      </c>
      <c r="K15" s="149"/>
      <c r="L15" s="63">
        <v>1479202.69</v>
      </c>
      <c r="M15" s="149"/>
      <c r="N15" s="63"/>
      <c r="O15" s="63"/>
      <c r="P15" s="149"/>
      <c r="Q15" s="63"/>
      <c r="R15" s="63"/>
      <c r="S15" s="63"/>
      <c r="T15" s="63"/>
      <c r="U15" s="63"/>
      <c r="V15" s="63"/>
      <c r="W15" s="63"/>
    </row>
    <row r="16" ht="20.25" customHeight="1" spans="1:23">
      <c r="A16" s="154" t="s">
        <v>148</v>
      </c>
      <c r="B16" s="155" t="s">
        <v>157</v>
      </c>
      <c r="C16" s="149" t="s">
        <v>158</v>
      </c>
      <c r="D16" s="149" t="s">
        <v>92</v>
      </c>
      <c r="E16" s="149" t="s">
        <v>170</v>
      </c>
      <c r="F16" s="149" t="s">
        <v>171</v>
      </c>
      <c r="G16" s="149" t="s">
        <v>172</v>
      </c>
      <c r="H16" s="153">
        <v>291029.86</v>
      </c>
      <c r="I16" s="63">
        <v>291029.86</v>
      </c>
      <c r="J16" s="63">
        <v>183697.47</v>
      </c>
      <c r="K16" s="149"/>
      <c r="L16" s="63">
        <v>107332.39</v>
      </c>
      <c r="M16" s="149"/>
      <c r="N16" s="63"/>
      <c r="O16" s="63"/>
      <c r="P16" s="149"/>
      <c r="Q16" s="63"/>
      <c r="R16" s="63"/>
      <c r="S16" s="63"/>
      <c r="T16" s="63"/>
      <c r="U16" s="63"/>
      <c r="V16" s="63"/>
      <c r="W16" s="63"/>
    </row>
    <row r="17" ht="20.25" customHeight="1" spans="1:23">
      <c r="A17" s="154" t="s">
        <v>148</v>
      </c>
      <c r="B17" s="155" t="s">
        <v>157</v>
      </c>
      <c r="C17" s="149" t="s">
        <v>158</v>
      </c>
      <c r="D17" s="149" t="s">
        <v>95</v>
      </c>
      <c r="E17" s="149" t="s">
        <v>151</v>
      </c>
      <c r="F17" s="149" t="s">
        <v>171</v>
      </c>
      <c r="G17" s="149" t="s">
        <v>172</v>
      </c>
      <c r="H17" s="153">
        <v>83645.99</v>
      </c>
      <c r="I17" s="63">
        <v>83645.99</v>
      </c>
      <c r="J17" s="63">
        <v>20911.5</v>
      </c>
      <c r="K17" s="149"/>
      <c r="L17" s="63">
        <v>62734.49</v>
      </c>
      <c r="M17" s="149"/>
      <c r="N17" s="63"/>
      <c r="O17" s="63"/>
      <c r="P17" s="149"/>
      <c r="Q17" s="63"/>
      <c r="R17" s="63"/>
      <c r="S17" s="63"/>
      <c r="T17" s="63"/>
      <c r="U17" s="63"/>
      <c r="V17" s="63"/>
      <c r="W17" s="63"/>
    </row>
    <row r="18" ht="20.25" customHeight="1" spans="1:23">
      <c r="A18" s="154" t="s">
        <v>148</v>
      </c>
      <c r="B18" s="155" t="s">
        <v>173</v>
      </c>
      <c r="C18" s="149" t="s">
        <v>174</v>
      </c>
      <c r="D18" s="149" t="s">
        <v>101</v>
      </c>
      <c r="E18" s="149" t="s">
        <v>174</v>
      </c>
      <c r="F18" s="149" t="s">
        <v>175</v>
      </c>
      <c r="G18" s="149" t="s">
        <v>174</v>
      </c>
      <c r="H18" s="153">
        <v>4617864</v>
      </c>
      <c r="I18" s="63">
        <v>4617864</v>
      </c>
      <c r="J18" s="63">
        <v>1154466</v>
      </c>
      <c r="K18" s="149"/>
      <c r="L18" s="63">
        <v>3463398</v>
      </c>
      <c r="M18" s="149"/>
      <c r="N18" s="63"/>
      <c r="O18" s="63"/>
      <c r="P18" s="149"/>
      <c r="Q18" s="63"/>
      <c r="R18" s="63"/>
      <c r="S18" s="63"/>
      <c r="T18" s="63"/>
      <c r="U18" s="63"/>
      <c r="V18" s="63"/>
      <c r="W18" s="63"/>
    </row>
    <row r="19" ht="20.25" customHeight="1" spans="1:23">
      <c r="A19" s="154" t="s">
        <v>148</v>
      </c>
      <c r="B19" s="155" t="s">
        <v>176</v>
      </c>
      <c r="C19" s="149" t="s">
        <v>177</v>
      </c>
      <c r="D19" s="149" t="s">
        <v>80</v>
      </c>
      <c r="E19" s="149" t="s">
        <v>178</v>
      </c>
      <c r="F19" s="149" t="s">
        <v>179</v>
      </c>
      <c r="G19" s="149" t="s">
        <v>180</v>
      </c>
      <c r="H19" s="153">
        <v>367378.8</v>
      </c>
      <c r="I19" s="63">
        <v>367378.8</v>
      </c>
      <c r="J19" s="63">
        <v>367378.8</v>
      </c>
      <c r="K19" s="149"/>
      <c r="L19" s="63"/>
      <c r="M19" s="149"/>
      <c r="N19" s="63"/>
      <c r="O19" s="63"/>
      <c r="P19" s="149"/>
      <c r="Q19" s="63"/>
      <c r="R19" s="63"/>
      <c r="S19" s="63"/>
      <c r="T19" s="63"/>
      <c r="U19" s="63"/>
      <c r="V19" s="63"/>
      <c r="W19" s="63"/>
    </row>
    <row r="20" ht="20.25" customHeight="1" spans="1:23">
      <c r="A20" s="154" t="s">
        <v>148</v>
      </c>
      <c r="B20" s="155" t="s">
        <v>176</v>
      </c>
      <c r="C20" s="149" t="s">
        <v>177</v>
      </c>
      <c r="D20" s="149" t="s">
        <v>80</v>
      </c>
      <c r="E20" s="149" t="s">
        <v>178</v>
      </c>
      <c r="F20" s="149" t="s">
        <v>181</v>
      </c>
      <c r="G20" s="149" t="s">
        <v>182</v>
      </c>
      <c r="H20" s="153">
        <v>3412800</v>
      </c>
      <c r="I20" s="63">
        <v>3412800</v>
      </c>
      <c r="J20" s="63">
        <v>3412800</v>
      </c>
      <c r="K20" s="149"/>
      <c r="L20" s="63"/>
      <c r="M20" s="149"/>
      <c r="N20" s="63"/>
      <c r="O20" s="63"/>
      <c r="P20" s="149"/>
      <c r="Q20" s="63"/>
      <c r="R20" s="63"/>
      <c r="S20" s="63"/>
      <c r="T20" s="63"/>
      <c r="U20" s="63"/>
      <c r="V20" s="63"/>
      <c r="W20" s="63"/>
    </row>
    <row r="21" ht="20.25" customHeight="1" spans="1:23">
      <c r="A21" s="154" t="s">
        <v>148</v>
      </c>
      <c r="B21" s="155" t="s">
        <v>176</v>
      </c>
      <c r="C21" s="149" t="s">
        <v>177</v>
      </c>
      <c r="D21" s="149" t="s">
        <v>81</v>
      </c>
      <c r="E21" s="149" t="s">
        <v>183</v>
      </c>
      <c r="F21" s="149" t="s">
        <v>181</v>
      </c>
      <c r="G21" s="149" t="s">
        <v>182</v>
      </c>
      <c r="H21" s="153">
        <v>1056000</v>
      </c>
      <c r="I21" s="63">
        <v>1056000</v>
      </c>
      <c r="J21" s="63">
        <v>1056000</v>
      </c>
      <c r="K21" s="149"/>
      <c r="L21" s="63"/>
      <c r="M21" s="149"/>
      <c r="N21" s="63"/>
      <c r="O21" s="63"/>
      <c r="P21" s="149"/>
      <c r="Q21" s="63"/>
      <c r="R21" s="63"/>
      <c r="S21" s="63"/>
      <c r="T21" s="63"/>
      <c r="U21" s="63"/>
      <c r="V21" s="63"/>
      <c r="W21" s="63"/>
    </row>
    <row r="22" ht="20.25" customHeight="1" spans="1:23">
      <c r="A22" s="154" t="s">
        <v>148</v>
      </c>
      <c r="B22" s="155" t="s">
        <v>184</v>
      </c>
      <c r="C22" s="149" t="s">
        <v>185</v>
      </c>
      <c r="D22" s="149" t="s">
        <v>95</v>
      </c>
      <c r="E22" s="149" t="s">
        <v>151</v>
      </c>
      <c r="F22" s="149" t="s">
        <v>186</v>
      </c>
      <c r="G22" s="149" t="s">
        <v>187</v>
      </c>
      <c r="H22" s="153">
        <v>9221400</v>
      </c>
      <c r="I22" s="63">
        <v>9221400</v>
      </c>
      <c r="J22" s="63">
        <v>2581005</v>
      </c>
      <c r="K22" s="149"/>
      <c r="L22" s="63">
        <v>6640395</v>
      </c>
      <c r="M22" s="149"/>
      <c r="N22" s="63"/>
      <c r="O22" s="63"/>
      <c r="P22" s="149"/>
      <c r="Q22" s="63"/>
      <c r="R22" s="63"/>
      <c r="S22" s="63"/>
      <c r="T22" s="63"/>
      <c r="U22" s="63"/>
      <c r="V22" s="63"/>
      <c r="W22" s="63"/>
    </row>
    <row r="23" ht="20.25" customHeight="1" spans="1:23">
      <c r="A23" s="154" t="s">
        <v>148</v>
      </c>
      <c r="B23" s="155" t="s">
        <v>188</v>
      </c>
      <c r="C23" s="149" t="s">
        <v>189</v>
      </c>
      <c r="D23" s="149" t="s">
        <v>95</v>
      </c>
      <c r="E23" s="149" t="s">
        <v>151</v>
      </c>
      <c r="F23" s="149" t="s">
        <v>190</v>
      </c>
      <c r="G23" s="149" t="s">
        <v>191</v>
      </c>
      <c r="H23" s="153">
        <v>400000</v>
      </c>
      <c r="I23" s="63">
        <v>400000</v>
      </c>
      <c r="J23" s="63"/>
      <c r="K23" s="149"/>
      <c r="L23" s="63">
        <v>400000</v>
      </c>
      <c r="M23" s="149"/>
      <c r="N23" s="63"/>
      <c r="O23" s="63"/>
      <c r="P23" s="149"/>
      <c r="Q23" s="63"/>
      <c r="R23" s="63"/>
      <c r="S23" s="63"/>
      <c r="T23" s="63"/>
      <c r="U23" s="63"/>
      <c r="V23" s="63"/>
      <c r="W23" s="63"/>
    </row>
    <row r="24" ht="20.25" customHeight="1" spans="1:23">
      <c r="A24" s="154" t="s">
        <v>148</v>
      </c>
      <c r="B24" s="155" t="s">
        <v>192</v>
      </c>
      <c r="C24" s="149" t="s">
        <v>193</v>
      </c>
      <c r="D24" s="149" t="s">
        <v>95</v>
      </c>
      <c r="E24" s="149" t="s">
        <v>151</v>
      </c>
      <c r="F24" s="149" t="s">
        <v>194</v>
      </c>
      <c r="G24" s="149" t="s">
        <v>195</v>
      </c>
      <c r="H24" s="153">
        <v>2412000</v>
      </c>
      <c r="I24" s="63">
        <v>2412000</v>
      </c>
      <c r="J24" s="63">
        <v>1055250</v>
      </c>
      <c r="K24" s="149"/>
      <c r="L24" s="63">
        <v>1356750</v>
      </c>
      <c r="M24" s="149"/>
      <c r="N24" s="63"/>
      <c r="O24" s="63"/>
      <c r="P24" s="149"/>
      <c r="Q24" s="63"/>
      <c r="R24" s="63"/>
      <c r="S24" s="63"/>
      <c r="T24" s="63"/>
      <c r="U24" s="63"/>
      <c r="V24" s="63"/>
      <c r="W24" s="63"/>
    </row>
    <row r="25" s="146" customFormat="1" ht="20.25" customHeight="1" spans="1:23">
      <c r="A25" s="154" t="s">
        <v>148</v>
      </c>
      <c r="B25" s="155" t="s">
        <v>196</v>
      </c>
      <c r="C25" s="149" t="s">
        <v>197</v>
      </c>
      <c r="D25" s="149" t="s">
        <v>95</v>
      </c>
      <c r="E25" s="149" t="s">
        <v>151</v>
      </c>
      <c r="F25" s="149" t="s">
        <v>198</v>
      </c>
      <c r="G25" s="149" t="s">
        <v>197</v>
      </c>
      <c r="H25" s="153">
        <v>566345.96</v>
      </c>
      <c r="I25" s="63">
        <v>566345.96</v>
      </c>
      <c r="J25" s="63"/>
      <c r="K25" s="149"/>
      <c r="L25" s="63">
        <v>566345.96</v>
      </c>
      <c r="M25" s="149"/>
      <c r="N25" s="63"/>
      <c r="O25" s="63"/>
      <c r="P25" s="149"/>
      <c r="Q25" s="63"/>
      <c r="R25" s="63"/>
      <c r="S25" s="63"/>
      <c r="T25" s="63"/>
      <c r="U25" s="63"/>
      <c r="V25" s="63"/>
      <c r="W25" s="63"/>
    </row>
    <row r="26" ht="20.25" customHeight="1" spans="1:23">
      <c r="A26" s="154" t="s">
        <v>148</v>
      </c>
      <c r="B26" s="155" t="s">
        <v>199</v>
      </c>
      <c r="C26" s="149" t="s">
        <v>200</v>
      </c>
      <c r="D26" s="149" t="s">
        <v>80</v>
      </c>
      <c r="E26" s="149" t="s">
        <v>178</v>
      </c>
      <c r="F26" s="149" t="s">
        <v>201</v>
      </c>
      <c r="G26" s="149" t="s">
        <v>202</v>
      </c>
      <c r="H26" s="153">
        <v>71200</v>
      </c>
      <c r="I26" s="63">
        <v>71200</v>
      </c>
      <c r="J26" s="63">
        <v>71200</v>
      </c>
      <c r="K26" s="149"/>
      <c r="L26" s="63"/>
      <c r="M26" s="149"/>
      <c r="N26" s="63"/>
      <c r="O26" s="63"/>
      <c r="P26" s="149"/>
      <c r="Q26" s="63"/>
      <c r="R26" s="63"/>
      <c r="S26" s="63"/>
      <c r="T26" s="63"/>
      <c r="U26" s="63"/>
      <c r="V26" s="63"/>
      <c r="W26" s="63"/>
    </row>
    <row r="27" ht="20.25" customHeight="1" spans="1:23">
      <c r="A27" s="154" t="s">
        <v>148</v>
      </c>
      <c r="B27" s="155" t="s">
        <v>199</v>
      </c>
      <c r="C27" s="149" t="s">
        <v>200</v>
      </c>
      <c r="D27" s="149" t="s">
        <v>81</v>
      </c>
      <c r="E27" s="149" t="s">
        <v>183</v>
      </c>
      <c r="F27" s="149" t="s">
        <v>201</v>
      </c>
      <c r="G27" s="149" t="s">
        <v>202</v>
      </c>
      <c r="H27" s="153">
        <v>24000</v>
      </c>
      <c r="I27" s="63">
        <v>24000</v>
      </c>
      <c r="J27" s="63">
        <v>24000</v>
      </c>
      <c r="K27" s="149"/>
      <c r="L27" s="63"/>
      <c r="M27" s="149"/>
      <c r="N27" s="63"/>
      <c r="O27" s="63"/>
      <c r="P27" s="149"/>
      <c r="Q27" s="63"/>
      <c r="R27" s="63"/>
      <c r="S27" s="63"/>
      <c r="T27" s="63"/>
      <c r="U27" s="63"/>
      <c r="V27" s="63"/>
      <c r="W27" s="63"/>
    </row>
    <row r="28" s="146" customFormat="1" ht="20.25" customHeight="1" spans="1:23">
      <c r="A28" s="154" t="s">
        <v>148</v>
      </c>
      <c r="B28" s="155" t="s">
        <v>199</v>
      </c>
      <c r="C28" s="149" t="s">
        <v>200</v>
      </c>
      <c r="D28" s="149" t="s">
        <v>95</v>
      </c>
      <c r="E28" s="149" t="s">
        <v>151</v>
      </c>
      <c r="F28" s="149" t="s">
        <v>203</v>
      </c>
      <c r="G28" s="149" t="s">
        <v>204</v>
      </c>
      <c r="H28" s="153">
        <v>912565</v>
      </c>
      <c r="I28" s="63">
        <v>912565</v>
      </c>
      <c r="J28" s="63">
        <v>175937.5</v>
      </c>
      <c r="K28" s="149"/>
      <c r="L28" s="63">
        <v>736627.5</v>
      </c>
      <c r="M28" s="149"/>
      <c r="N28" s="63"/>
      <c r="O28" s="63"/>
      <c r="P28" s="149"/>
      <c r="Q28" s="63"/>
      <c r="R28" s="63"/>
      <c r="S28" s="63"/>
      <c r="T28" s="63"/>
      <c r="U28" s="63"/>
      <c r="V28" s="63"/>
      <c r="W28" s="63"/>
    </row>
    <row r="29" s="146" customFormat="1" ht="20.25" customHeight="1" spans="1:23">
      <c r="A29" s="154" t="s">
        <v>148</v>
      </c>
      <c r="B29" s="155" t="s">
        <v>199</v>
      </c>
      <c r="C29" s="149" t="s">
        <v>200</v>
      </c>
      <c r="D29" s="149" t="s">
        <v>95</v>
      </c>
      <c r="E29" s="149" t="s">
        <v>151</v>
      </c>
      <c r="F29" s="149" t="s">
        <v>205</v>
      </c>
      <c r="G29" s="149" t="s">
        <v>206</v>
      </c>
      <c r="H29" s="153">
        <v>47760</v>
      </c>
      <c r="I29" s="63">
        <v>47760</v>
      </c>
      <c r="J29" s="63">
        <v>11940</v>
      </c>
      <c r="K29" s="149"/>
      <c r="L29" s="63">
        <v>35820</v>
      </c>
      <c r="M29" s="149"/>
      <c r="N29" s="63"/>
      <c r="O29" s="63"/>
      <c r="P29" s="149"/>
      <c r="Q29" s="63"/>
      <c r="R29" s="63"/>
      <c r="S29" s="63"/>
      <c r="T29" s="63"/>
      <c r="U29" s="63"/>
      <c r="V29" s="63"/>
      <c r="W29" s="63"/>
    </row>
    <row r="30" s="146" customFormat="1" ht="20.25" customHeight="1" spans="1:23">
      <c r="A30" s="154" t="s">
        <v>148</v>
      </c>
      <c r="B30" s="155" t="s">
        <v>199</v>
      </c>
      <c r="C30" s="149" t="s">
        <v>200</v>
      </c>
      <c r="D30" s="149" t="s">
        <v>95</v>
      </c>
      <c r="E30" s="149" t="s">
        <v>151</v>
      </c>
      <c r="F30" s="149" t="s">
        <v>207</v>
      </c>
      <c r="G30" s="149" t="s">
        <v>208</v>
      </c>
      <c r="H30" s="153">
        <v>112000</v>
      </c>
      <c r="I30" s="63">
        <v>112000</v>
      </c>
      <c r="J30" s="63">
        <v>28000</v>
      </c>
      <c r="K30" s="149"/>
      <c r="L30" s="63">
        <v>84000</v>
      </c>
      <c r="M30" s="149"/>
      <c r="N30" s="63"/>
      <c r="O30" s="63"/>
      <c r="P30" s="149"/>
      <c r="Q30" s="63"/>
      <c r="R30" s="63"/>
      <c r="S30" s="63"/>
      <c r="T30" s="63"/>
      <c r="U30" s="63"/>
      <c r="V30" s="63"/>
      <c r="W30" s="63"/>
    </row>
    <row r="31" s="146" customFormat="1" ht="20.25" customHeight="1" spans="1:23">
      <c r="A31" s="154" t="s">
        <v>148</v>
      </c>
      <c r="B31" s="155" t="s">
        <v>199</v>
      </c>
      <c r="C31" s="149" t="s">
        <v>200</v>
      </c>
      <c r="D31" s="149" t="s">
        <v>95</v>
      </c>
      <c r="E31" s="149" t="s">
        <v>151</v>
      </c>
      <c r="F31" s="149" t="s">
        <v>209</v>
      </c>
      <c r="G31" s="149" t="s">
        <v>210</v>
      </c>
      <c r="H31" s="153">
        <v>132000</v>
      </c>
      <c r="I31" s="63">
        <v>132000</v>
      </c>
      <c r="J31" s="63">
        <v>33000</v>
      </c>
      <c r="K31" s="149"/>
      <c r="L31" s="63">
        <v>99000</v>
      </c>
      <c r="M31" s="149"/>
      <c r="N31" s="63"/>
      <c r="O31" s="63"/>
      <c r="P31" s="149"/>
      <c r="Q31" s="63"/>
      <c r="R31" s="63"/>
      <c r="S31" s="63"/>
      <c r="T31" s="63"/>
      <c r="U31" s="63"/>
      <c r="V31" s="63"/>
      <c r="W31" s="63"/>
    </row>
    <row r="32" s="146" customFormat="1" ht="20.25" customHeight="1" spans="1:23">
      <c r="A32" s="154" t="s">
        <v>148</v>
      </c>
      <c r="B32" s="155" t="s">
        <v>199</v>
      </c>
      <c r="C32" s="149" t="s">
        <v>200</v>
      </c>
      <c r="D32" s="149" t="s">
        <v>95</v>
      </c>
      <c r="E32" s="149" t="s">
        <v>151</v>
      </c>
      <c r="F32" s="149" t="s">
        <v>211</v>
      </c>
      <c r="G32" s="149" t="s">
        <v>212</v>
      </c>
      <c r="H32" s="153">
        <v>369000</v>
      </c>
      <c r="I32" s="63">
        <v>369000</v>
      </c>
      <c r="J32" s="63">
        <v>92250</v>
      </c>
      <c r="K32" s="149"/>
      <c r="L32" s="63">
        <v>276750</v>
      </c>
      <c r="M32" s="149"/>
      <c r="N32" s="63"/>
      <c r="O32" s="63"/>
      <c r="P32" s="149"/>
      <c r="Q32" s="63"/>
      <c r="R32" s="63"/>
      <c r="S32" s="63"/>
      <c r="T32" s="63"/>
      <c r="U32" s="63"/>
      <c r="V32" s="63"/>
      <c r="W32" s="63"/>
    </row>
    <row r="33" s="146" customFormat="1" ht="20.25" customHeight="1" spans="1:23">
      <c r="A33" s="154" t="s">
        <v>148</v>
      </c>
      <c r="B33" s="155" t="s">
        <v>199</v>
      </c>
      <c r="C33" s="149" t="s">
        <v>200</v>
      </c>
      <c r="D33" s="149" t="s">
        <v>95</v>
      </c>
      <c r="E33" s="149" t="s">
        <v>151</v>
      </c>
      <c r="F33" s="149" t="s">
        <v>213</v>
      </c>
      <c r="G33" s="149" t="s">
        <v>214</v>
      </c>
      <c r="H33" s="153">
        <v>500000</v>
      </c>
      <c r="I33" s="63">
        <v>500000</v>
      </c>
      <c r="J33" s="63">
        <v>125000</v>
      </c>
      <c r="K33" s="149"/>
      <c r="L33" s="63">
        <v>375000</v>
      </c>
      <c r="M33" s="149"/>
      <c r="N33" s="63"/>
      <c r="O33" s="63"/>
      <c r="P33" s="149"/>
      <c r="Q33" s="63"/>
      <c r="R33" s="63"/>
      <c r="S33" s="63"/>
      <c r="T33" s="63"/>
      <c r="U33" s="63"/>
      <c r="V33" s="63"/>
      <c r="W33" s="63"/>
    </row>
    <row r="34" s="146" customFormat="1" ht="20.25" customHeight="1" spans="1:23">
      <c r="A34" s="154" t="s">
        <v>148</v>
      </c>
      <c r="B34" s="155" t="s">
        <v>199</v>
      </c>
      <c r="C34" s="149" t="s">
        <v>200</v>
      </c>
      <c r="D34" s="149" t="s">
        <v>95</v>
      </c>
      <c r="E34" s="149" t="s">
        <v>151</v>
      </c>
      <c r="F34" s="149" t="s">
        <v>215</v>
      </c>
      <c r="G34" s="149" t="s">
        <v>216</v>
      </c>
      <c r="H34" s="153">
        <v>303255</v>
      </c>
      <c r="I34" s="63">
        <v>303255</v>
      </c>
      <c r="J34" s="63">
        <v>75813.75</v>
      </c>
      <c r="K34" s="149"/>
      <c r="L34" s="63">
        <v>227441.25</v>
      </c>
      <c r="M34" s="149"/>
      <c r="N34" s="63"/>
      <c r="O34" s="63"/>
      <c r="P34" s="149"/>
      <c r="Q34" s="63"/>
      <c r="R34" s="63"/>
      <c r="S34" s="63"/>
      <c r="T34" s="63"/>
      <c r="U34" s="63"/>
      <c r="V34" s="63"/>
      <c r="W34" s="63"/>
    </row>
    <row r="35" s="146" customFormat="1" ht="20.25" customHeight="1" spans="1:23">
      <c r="A35" s="154" t="s">
        <v>148</v>
      </c>
      <c r="B35" s="155" t="s">
        <v>199</v>
      </c>
      <c r="C35" s="149" t="s">
        <v>200</v>
      </c>
      <c r="D35" s="149" t="s">
        <v>95</v>
      </c>
      <c r="E35" s="149" t="s">
        <v>151</v>
      </c>
      <c r="F35" s="149" t="s">
        <v>217</v>
      </c>
      <c r="G35" s="149" t="s">
        <v>218</v>
      </c>
      <c r="H35" s="153">
        <v>20000</v>
      </c>
      <c r="I35" s="63">
        <v>20000</v>
      </c>
      <c r="J35" s="63">
        <v>5000</v>
      </c>
      <c r="K35" s="149"/>
      <c r="L35" s="63">
        <v>15000</v>
      </c>
      <c r="M35" s="149"/>
      <c r="N35" s="63"/>
      <c r="O35" s="63"/>
      <c r="P35" s="149"/>
      <c r="Q35" s="63"/>
      <c r="R35" s="63"/>
      <c r="S35" s="63"/>
      <c r="T35" s="63"/>
      <c r="U35" s="63"/>
      <c r="V35" s="63"/>
      <c r="W35" s="63"/>
    </row>
    <row r="36" s="146" customFormat="1" ht="20.25" customHeight="1" spans="1:23">
      <c r="A36" s="154" t="s">
        <v>148</v>
      </c>
      <c r="B36" s="155" t="s">
        <v>199</v>
      </c>
      <c r="C36" s="149" t="s">
        <v>200</v>
      </c>
      <c r="D36" s="149" t="s">
        <v>95</v>
      </c>
      <c r="E36" s="149" t="s">
        <v>151</v>
      </c>
      <c r="F36" s="149" t="s">
        <v>219</v>
      </c>
      <c r="G36" s="149" t="s">
        <v>220</v>
      </c>
      <c r="H36" s="153">
        <v>26000</v>
      </c>
      <c r="I36" s="63">
        <v>26000</v>
      </c>
      <c r="J36" s="63">
        <v>6500</v>
      </c>
      <c r="K36" s="149"/>
      <c r="L36" s="63">
        <v>19500</v>
      </c>
      <c r="M36" s="149"/>
      <c r="N36" s="63"/>
      <c r="O36" s="63"/>
      <c r="P36" s="149"/>
      <c r="Q36" s="63"/>
      <c r="R36" s="63"/>
      <c r="S36" s="63"/>
      <c r="T36" s="63"/>
      <c r="U36" s="63"/>
      <c r="V36" s="63"/>
      <c r="W36" s="63"/>
    </row>
    <row r="37" s="146" customFormat="1" ht="20.25" customHeight="1" spans="1:23">
      <c r="A37" s="154" t="s">
        <v>148</v>
      </c>
      <c r="B37" s="155" t="s">
        <v>199</v>
      </c>
      <c r="C37" s="149" t="s">
        <v>200</v>
      </c>
      <c r="D37" s="149" t="s">
        <v>95</v>
      </c>
      <c r="E37" s="149" t="s">
        <v>151</v>
      </c>
      <c r="F37" s="149" t="s">
        <v>221</v>
      </c>
      <c r="G37" s="149" t="s">
        <v>222</v>
      </c>
      <c r="H37" s="153">
        <v>234800</v>
      </c>
      <c r="I37" s="63">
        <v>234800</v>
      </c>
      <c r="J37" s="63">
        <v>58700</v>
      </c>
      <c r="K37" s="149"/>
      <c r="L37" s="63">
        <v>176100</v>
      </c>
      <c r="M37" s="149"/>
      <c r="N37" s="63"/>
      <c r="O37" s="63"/>
      <c r="P37" s="149"/>
      <c r="Q37" s="63"/>
      <c r="R37" s="63"/>
      <c r="S37" s="63"/>
      <c r="T37" s="63"/>
      <c r="U37" s="63"/>
      <c r="V37" s="63"/>
      <c r="W37" s="63"/>
    </row>
    <row r="38" s="146" customFormat="1" ht="20.25" customHeight="1" spans="1:23">
      <c r="A38" s="154" t="s">
        <v>148</v>
      </c>
      <c r="B38" s="155" t="s">
        <v>199</v>
      </c>
      <c r="C38" s="149" t="s">
        <v>200</v>
      </c>
      <c r="D38" s="149" t="s">
        <v>95</v>
      </c>
      <c r="E38" s="149" t="s">
        <v>151</v>
      </c>
      <c r="F38" s="149" t="s">
        <v>223</v>
      </c>
      <c r="G38" s="149" t="s">
        <v>224</v>
      </c>
      <c r="H38" s="153">
        <v>115000</v>
      </c>
      <c r="I38" s="63">
        <v>115000</v>
      </c>
      <c r="J38" s="63">
        <v>28750</v>
      </c>
      <c r="K38" s="149"/>
      <c r="L38" s="63">
        <v>86250</v>
      </c>
      <c r="M38" s="149"/>
      <c r="N38" s="63"/>
      <c r="O38" s="63"/>
      <c r="P38" s="149"/>
      <c r="Q38" s="63"/>
      <c r="R38" s="63"/>
      <c r="S38" s="63"/>
      <c r="T38" s="63"/>
      <c r="U38" s="63"/>
      <c r="V38" s="63"/>
      <c r="W38" s="63"/>
    </row>
    <row r="39" s="146" customFormat="1" ht="20.25" customHeight="1" spans="1:23">
      <c r="A39" s="154" t="s">
        <v>148</v>
      </c>
      <c r="B39" s="155" t="s">
        <v>199</v>
      </c>
      <c r="C39" s="149" t="s">
        <v>200</v>
      </c>
      <c r="D39" s="149" t="s">
        <v>95</v>
      </c>
      <c r="E39" s="149" t="s">
        <v>151</v>
      </c>
      <c r="F39" s="149" t="s">
        <v>225</v>
      </c>
      <c r="G39" s="149" t="s">
        <v>226</v>
      </c>
      <c r="H39" s="153">
        <v>282000</v>
      </c>
      <c r="I39" s="63">
        <v>282000</v>
      </c>
      <c r="J39" s="63">
        <v>70500</v>
      </c>
      <c r="K39" s="149"/>
      <c r="L39" s="63">
        <v>211500</v>
      </c>
      <c r="M39" s="149"/>
      <c r="N39" s="63"/>
      <c r="O39" s="63"/>
      <c r="P39" s="149"/>
      <c r="Q39" s="63"/>
      <c r="R39" s="63"/>
      <c r="S39" s="63"/>
      <c r="T39" s="63"/>
      <c r="U39" s="63"/>
      <c r="V39" s="63"/>
      <c r="W39" s="63"/>
    </row>
    <row r="40" ht="20.25" customHeight="1" spans="1:23">
      <c r="A40" s="154" t="s">
        <v>148</v>
      </c>
      <c r="B40" s="155" t="s">
        <v>199</v>
      </c>
      <c r="C40" s="149" t="s">
        <v>200</v>
      </c>
      <c r="D40" s="149" t="s">
        <v>95</v>
      </c>
      <c r="E40" s="149" t="s">
        <v>151</v>
      </c>
      <c r="F40" s="149" t="s">
        <v>194</v>
      </c>
      <c r="G40" s="149" t="s">
        <v>195</v>
      </c>
      <c r="H40" s="153">
        <v>281200</v>
      </c>
      <c r="I40" s="63">
        <v>281200</v>
      </c>
      <c r="J40" s="63">
        <v>70300</v>
      </c>
      <c r="K40" s="149"/>
      <c r="L40" s="63">
        <v>210900</v>
      </c>
      <c r="M40" s="149"/>
      <c r="N40" s="63"/>
      <c r="O40" s="63"/>
      <c r="P40" s="149"/>
      <c r="Q40" s="63"/>
      <c r="R40" s="63"/>
      <c r="S40" s="63"/>
      <c r="T40" s="63"/>
      <c r="U40" s="63"/>
      <c r="V40" s="63"/>
      <c r="W40" s="63"/>
    </row>
    <row r="41" ht="20.25" customHeight="1" spans="1:23">
      <c r="A41" s="154" t="s">
        <v>148</v>
      </c>
      <c r="B41" s="155" t="s">
        <v>199</v>
      </c>
      <c r="C41" s="149" t="s">
        <v>200</v>
      </c>
      <c r="D41" s="149" t="s">
        <v>95</v>
      </c>
      <c r="E41" s="149" t="s">
        <v>151</v>
      </c>
      <c r="F41" s="149" t="s">
        <v>201</v>
      </c>
      <c r="G41" s="149" t="s">
        <v>202</v>
      </c>
      <c r="H41" s="153">
        <v>386200</v>
      </c>
      <c r="I41" s="63">
        <v>386200</v>
      </c>
      <c r="J41" s="63">
        <v>1450</v>
      </c>
      <c r="K41" s="149"/>
      <c r="L41" s="63">
        <v>384750</v>
      </c>
      <c r="M41" s="149"/>
      <c r="N41" s="63"/>
      <c r="O41" s="63"/>
      <c r="P41" s="149"/>
      <c r="Q41" s="63"/>
      <c r="R41" s="63"/>
      <c r="S41" s="63"/>
      <c r="T41" s="63"/>
      <c r="U41" s="63"/>
      <c r="V41" s="63"/>
      <c r="W41" s="63"/>
    </row>
    <row r="42" s="146" customFormat="1" ht="20.25" customHeight="1" spans="1:23">
      <c r="A42" s="154" t="s">
        <v>148</v>
      </c>
      <c r="B42" s="155" t="s">
        <v>199</v>
      </c>
      <c r="C42" s="149" t="s">
        <v>200</v>
      </c>
      <c r="D42" s="149" t="s">
        <v>95</v>
      </c>
      <c r="E42" s="149" t="s">
        <v>151</v>
      </c>
      <c r="F42" s="149" t="s">
        <v>227</v>
      </c>
      <c r="G42" s="149" t="s">
        <v>228</v>
      </c>
      <c r="H42" s="153">
        <v>385820</v>
      </c>
      <c r="I42" s="63">
        <v>385820</v>
      </c>
      <c r="J42" s="63">
        <v>78955</v>
      </c>
      <c r="K42" s="149"/>
      <c r="L42" s="63">
        <v>306865</v>
      </c>
      <c r="M42" s="149"/>
      <c r="N42" s="63"/>
      <c r="O42" s="63"/>
      <c r="P42" s="149"/>
      <c r="Q42" s="63"/>
      <c r="R42" s="63"/>
      <c r="S42" s="63"/>
      <c r="T42" s="63"/>
      <c r="U42" s="63"/>
      <c r="V42" s="63"/>
      <c r="W42" s="63"/>
    </row>
    <row r="43" s="146" customFormat="1" ht="20.25" customHeight="1" spans="1:23">
      <c r="A43" s="154" t="s">
        <v>148</v>
      </c>
      <c r="B43" s="155" t="s">
        <v>229</v>
      </c>
      <c r="C43" s="149" t="s">
        <v>125</v>
      </c>
      <c r="D43" s="149" t="s">
        <v>95</v>
      </c>
      <c r="E43" s="149" t="s">
        <v>151</v>
      </c>
      <c r="F43" s="149" t="s">
        <v>230</v>
      </c>
      <c r="G43" s="149" t="s">
        <v>125</v>
      </c>
      <c r="H43" s="153">
        <v>69500</v>
      </c>
      <c r="I43" s="63">
        <v>69500</v>
      </c>
      <c r="J43" s="63"/>
      <c r="K43" s="149"/>
      <c r="L43" s="63">
        <v>69500</v>
      </c>
      <c r="M43" s="149"/>
      <c r="N43" s="63"/>
      <c r="O43" s="63"/>
      <c r="P43" s="149"/>
      <c r="Q43" s="63"/>
      <c r="R43" s="63"/>
      <c r="S43" s="63"/>
      <c r="T43" s="63"/>
      <c r="U43" s="63"/>
      <c r="V43" s="63"/>
      <c r="W43" s="63"/>
    </row>
    <row r="44" ht="30" customHeight="1" spans="1:23">
      <c r="A44" s="154" t="s">
        <v>148</v>
      </c>
      <c r="B44" s="155" t="s">
        <v>231</v>
      </c>
      <c r="C44" s="149" t="s">
        <v>232</v>
      </c>
      <c r="D44" s="149" t="s">
        <v>83</v>
      </c>
      <c r="E44" s="149" t="s">
        <v>233</v>
      </c>
      <c r="F44" s="149" t="s">
        <v>234</v>
      </c>
      <c r="G44" s="149" t="s">
        <v>235</v>
      </c>
      <c r="H44" s="153">
        <v>1300000</v>
      </c>
      <c r="I44" s="63">
        <v>1300000</v>
      </c>
      <c r="J44" s="63"/>
      <c r="K44" s="149"/>
      <c r="L44" s="63">
        <v>1300000</v>
      </c>
      <c r="M44" s="149"/>
      <c r="N44" s="63"/>
      <c r="O44" s="63"/>
      <c r="P44" s="149"/>
      <c r="Q44" s="63"/>
      <c r="R44" s="63"/>
      <c r="S44" s="63"/>
      <c r="T44" s="63"/>
      <c r="U44" s="63"/>
      <c r="V44" s="63"/>
      <c r="W44" s="63"/>
    </row>
    <row r="45" s="146" customFormat="1" ht="20.25" customHeight="1" spans="1:23">
      <c r="A45" s="154" t="s">
        <v>148</v>
      </c>
      <c r="B45" s="155" t="s">
        <v>236</v>
      </c>
      <c r="C45" s="149" t="s">
        <v>237</v>
      </c>
      <c r="D45" s="149" t="s">
        <v>95</v>
      </c>
      <c r="E45" s="149" t="s">
        <v>151</v>
      </c>
      <c r="F45" s="149" t="s">
        <v>223</v>
      </c>
      <c r="G45" s="149" t="s">
        <v>224</v>
      </c>
      <c r="H45" s="153">
        <v>1866000</v>
      </c>
      <c r="I45" s="63">
        <v>1866000</v>
      </c>
      <c r="J45" s="63"/>
      <c r="K45" s="149"/>
      <c r="L45" s="63">
        <v>1866000</v>
      </c>
      <c r="M45" s="149"/>
      <c r="N45" s="63"/>
      <c r="O45" s="63"/>
      <c r="P45" s="149"/>
      <c r="Q45" s="63"/>
      <c r="R45" s="63"/>
      <c r="S45" s="63"/>
      <c r="T45" s="63"/>
      <c r="U45" s="63"/>
      <c r="V45" s="63"/>
      <c r="W45" s="63"/>
    </row>
    <row r="46" ht="20.25" customHeight="1" spans="1:23">
      <c r="A46" s="154" t="s">
        <v>148</v>
      </c>
      <c r="B46" s="155" t="s">
        <v>238</v>
      </c>
      <c r="C46" s="149" t="s">
        <v>239</v>
      </c>
      <c r="D46" s="149" t="s">
        <v>95</v>
      </c>
      <c r="E46" s="149" t="s">
        <v>151</v>
      </c>
      <c r="F46" s="149" t="s">
        <v>186</v>
      </c>
      <c r="G46" s="149" t="s">
        <v>187</v>
      </c>
      <c r="H46" s="153">
        <v>946597</v>
      </c>
      <c r="I46" s="63">
        <v>946597</v>
      </c>
      <c r="J46" s="63"/>
      <c r="K46" s="149"/>
      <c r="L46" s="63">
        <v>946597</v>
      </c>
      <c r="M46" s="149"/>
      <c r="N46" s="63"/>
      <c r="O46" s="63"/>
      <c r="P46" s="149"/>
      <c r="Q46" s="63"/>
      <c r="R46" s="63"/>
      <c r="S46" s="63"/>
      <c r="T46" s="63"/>
      <c r="U46" s="63"/>
      <c r="V46" s="63"/>
      <c r="W46" s="63"/>
    </row>
    <row r="47" s="146" customFormat="1" ht="20.25" customHeight="1" spans="1:23">
      <c r="A47" s="154" t="s">
        <v>148</v>
      </c>
      <c r="B47" s="155" t="s">
        <v>240</v>
      </c>
      <c r="C47" s="149" t="s">
        <v>241</v>
      </c>
      <c r="D47" s="149" t="s">
        <v>95</v>
      </c>
      <c r="E47" s="149" t="s">
        <v>151</v>
      </c>
      <c r="F47" s="149" t="s">
        <v>242</v>
      </c>
      <c r="G47" s="149" t="s">
        <v>241</v>
      </c>
      <c r="H47" s="153">
        <v>786720</v>
      </c>
      <c r="I47" s="63">
        <v>786720</v>
      </c>
      <c r="J47" s="63"/>
      <c r="K47" s="149"/>
      <c r="L47" s="63">
        <v>786720</v>
      </c>
      <c r="M47" s="149"/>
      <c r="N47" s="63"/>
      <c r="O47" s="63"/>
      <c r="P47" s="149"/>
      <c r="Q47" s="63"/>
      <c r="R47" s="63"/>
      <c r="S47" s="63"/>
      <c r="T47" s="63"/>
      <c r="U47" s="63"/>
      <c r="V47" s="63"/>
      <c r="W47" s="63"/>
    </row>
    <row r="48" ht="20.25" customHeight="1" spans="1:23">
      <c r="A48" s="156" t="s">
        <v>148</v>
      </c>
      <c r="B48" s="155" t="s">
        <v>243</v>
      </c>
      <c r="C48" s="149" t="s">
        <v>244</v>
      </c>
      <c r="D48" s="149" t="s">
        <v>95</v>
      </c>
      <c r="E48" s="149" t="s">
        <v>151</v>
      </c>
      <c r="F48" s="149" t="s">
        <v>245</v>
      </c>
      <c r="G48" s="149" t="s">
        <v>244</v>
      </c>
      <c r="H48" s="153">
        <v>160000</v>
      </c>
      <c r="I48" s="63">
        <v>160000</v>
      </c>
      <c r="J48" s="63"/>
      <c r="K48" s="149"/>
      <c r="L48" s="63">
        <v>160000</v>
      </c>
      <c r="M48" s="149"/>
      <c r="N48" s="63"/>
      <c r="O48" s="63"/>
      <c r="P48" s="149"/>
      <c r="Q48" s="63"/>
      <c r="R48" s="63"/>
      <c r="S48" s="63"/>
      <c r="T48" s="63"/>
      <c r="U48" s="63"/>
      <c r="V48" s="63"/>
      <c r="W48" s="63"/>
    </row>
    <row r="49" ht="20.25" customHeight="1" spans="1:23">
      <c r="A49" s="151" t="s">
        <v>30</v>
      </c>
      <c r="B49" s="151"/>
      <c r="C49" s="151"/>
      <c r="D49" s="151"/>
      <c r="E49" s="151"/>
      <c r="F49" s="151"/>
      <c r="G49" s="151"/>
      <c r="H49" s="63">
        <v>70696527.16</v>
      </c>
      <c r="I49" s="63">
        <v>70696527.16</v>
      </c>
      <c r="J49" s="63">
        <v>25720281.17</v>
      </c>
      <c r="K49" s="63"/>
      <c r="L49" s="63">
        <v>44976245.99</v>
      </c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</row>
  </sheetData>
  <mergeCells count="17">
    <mergeCell ref="A1:W1"/>
    <mergeCell ref="A2:W2"/>
    <mergeCell ref="A3:V3"/>
    <mergeCell ref="H4:W4"/>
    <mergeCell ref="I5:M5"/>
    <mergeCell ref="N5:P5"/>
    <mergeCell ref="R5:W5"/>
    <mergeCell ref="A49:G49"/>
    <mergeCell ref="A4:A6"/>
    <mergeCell ref="B4:B6"/>
    <mergeCell ref="C4:C6"/>
    <mergeCell ref="D4:D6"/>
    <mergeCell ref="E4:E6"/>
    <mergeCell ref="F4:F6"/>
    <mergeCell ref="G4:G6"/>
    <mergeCell ref="H5:H6"/>
    <mergeCell ref="Q5:Q6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9"/>
  <sheetViews>
    <sheetView showZeros="0" topLeftCell="C36" workbookViewId="0">
      <selection activeCell="A2" sqref="A2:W2"/>
    </sheetView>
  </sheetViews>
  <sheetFormatPr defaultColWidth="9.13888888888889" defaultRowHeight="14.25" customHeight="1"/>
  <cols>
    <col min="1" max="1" width="14.5740740740741" customWidth="1"/>
    <col min="2" max="2" width="21.0277777777778" customWidth="1"/>
    <col min="3" max="3" width="31.3148148148148" customWidth="1"/>
    <col min="4" max="4" width="23.8518518518519" customWidth="1"/>
    <col min="5" max="5" width="15.6018518518519" customWidth="1"/>
    <col min="6" max="6" width="19.7407407407407" customWidth="1"/>
    <col min="7" max="7" width="14.8796296296296" customWidth="1"/>
    <col min="8" max="8" width="19.7407407407407" customWidth="1"/>
    <col min="9" max="16" width="14.1759259259259" customWidth="1"/>
    <col min="17" max="17" width="13.6018518518519" customWidth="1"/>
    <col min="18" max="23" width="15.1759259259259" customWidth="1"/>
  </cols>
  <sheetData>
    <row r="1" ht="13.5" customHeight="1" spans="2:23">
      <c r="B1" s="130"/>
      <c r="E1" s="140"/>
      <c r="F1" s="140"/>
      <c r="G1" s="140"/>
      <c r="H1" s="140"/>
      <c r="K1" s="130"/>
      <c r="N1" s="130"/>
      <c r="O1" s="130"/>
      <c r="P1" s="130"/>
      <c r="U1" s="145"/>
      <c r="W1" s="131" t="s">
        <v>246</v>
      </c>
    </row>
    <row r="2" ht="27.75" customHeight="1" spans="1:23">
      <c r="A2" s="32" t="s">
        <v>247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ht="13.5" customHeight="1" spans="1:23">
      <c r="A3" s="5" t="str">
        <f>"单位名称："&amp;"玉溪市交通运输综合行政执法支队"</f>
        <v>单位名称：玉溪市交通运输综合行政执法支队</v>
      </c>
      <c r="B3" s="141" t="str">
        <f>"单位名称："&amp;"玉溪市交通运输综合行政执法支队"</f>
        <v>单位名称：玉溪市交通运输综合行政执法支队</v>
      </c>
      <c r="C3" s="141"/>
      <c r="D3" s="141"/>
      <c r="E3" s="141"/>
      <c r="F3" s="141"/>
      <c r="G3" s="141"/>
      <c r="H3" s="141"/>
      <c r="I3" s="141"/>
      <c r="J3" s="7"/>
      <c r="K3" s="7"/>
      <c r="L3" s="7"/>
      <c r="M3" s="7"/>
      <c r="N3" s="7"/>
      <c r="O3" s="7"/>
      <c r="P3" s="7"/>
      <c r="Q3" s="7"/>
      <c r="U3" s="145"/>
      <c r="W3" s="134" t="s">
        <v>2</v>
      </c>
    </row>
    <row r="4" ht="21.75" customHeight="1" spans="1:23">
      <c r="A4" s="9" t="s">
        <v>248</v>
      </c>
      <c r="B4" s="9" t="s">
        <v>130</v>
      </c>
      <c r="C4" s="9" t="s">
        <v>131</v>
      </c>
      <c r="D4" s="9" t="s">
        <v>249</v>
      </c>
      <c r="E4" s="10" t="s">
        <v>132</v>
      </c>
      <c r="F4" s="10" t="s">
        <v>133</v>
      </c>
      <c r="G4" s="10" t="s">
        <v>134</v>
      </c>
      <c r="H4" s="10" t="s">
        <v>135</v>
      </c>
      <c r="I4" s="20" t="s">
        <v>30</v>
      </c>
      <c r="J4" s="20" t="s">
        <v>250</v>
      </c>
      <c r="K4" s="20"/>
      <c r="L4" s="20"/>
      <c r="M4" s="20"/>
      <c r="N4" s="20" t="s">
        <v>137</v>
      </c>
      <c r="O4" s="20"/>
      <c r="P4" s="20"/>
      <c r="Q4" s="10" t="s">
        <v>36</v>
      </c>
      <c r="R4" s="11" t="s">
        <v>251</v>
      </c>
      <c r="S4" s="12"/>
      <c r="T4" s="12"/>
      <c r="U4" s="12"/>
      <c r="V4" s="12"/>
      <c r="W4" s="13"/>
    </row>
    <row r="5" ht="21.75" customHeight="1" spans="1:23">
      <c r="A5" s="14"/>
      <c r="B5" s="14"/>
      <c r="C5" s="14"/>
      <c r="D5" s="14"/>
      <c r="E5" s="15"/>
      <c r="F5" s="15"/>
      <c r="G5" s="15"/>
      <c r="H5" s="15"/>
      <c r="I5" s="20"/>
      <c r="J5" s="144" t="s">
        <v>33</v>
      </c>
      <c r="K5" s="144"/>
      <c r="L5" s="144" t="s">
        <v>34</v>
      </c>
      <c r="M5" s="144" t="s">
        <v>35</v>
      </c>
      <c r="N5" s="10" t="s">
        <v>33</v>
      </c>
      <c r="O5" s="10" t="s">
        <v>34</v>
      </c>
      <c r="P5" s="10" t="s">
        <v>35</v>
      </c>
      <c r="Q5" s="15"/>
      <c r="R5" s="10" t="s">
        <v>32</v>
      </c>
      <c r="S5" s="10" t="s">
        <v>39</v>
      </c>
      <c r="T5" s="10" t="s">
        <v>143</v>
      </c>
      <c r="U5" s="10" t="s">
        <v>41</v>
      </c>
      <c r="V5" s="10" t="s">
        <v>42</v>
      </c>
      <c r="W5" s="10" t="s">
        <v>43</v>
      </c>
    </row>
    <row r="6" ht="40.5" customHeight="1" spans="1:23">
      <c r="A6" s="17"/>
      <c r="B6" s="17"/>
      <c r="C6" s="17"/>
      <c r="D6" s="17"/>
      <c r="E6" s="18"/>
      <c r="F6" s="18"/>
      <c r="G6" s="18"/>
      <c r="H6" s="18"/>
      <c r="I6" s="20"/>
      <c r="J6" s="144" t="s">
        <v>32</v>
      </c>
      <c r="K6" s="144" t="s">
        <v>252</v>
      </c>
      <c r="L6" s="144"/>
      <c r="M6" s="144"/>
      <c r="N6" s="18"/>
      <c r="O6" s="18"/>
      <c r="P6" s="18"/>
      <c r="Q6" s="18"/>
      <c r="R6" s="18"/>
      <c r="S6" s="18"/>
      <c r="T6" s="18"/>
      <c r="U6" s="19"/>
      <c r="V6" s="18"/>
      <c r="W6" s="18"/>
    </row>
    <row r="7" ht="15" customHeight="1" spans="1:23">
      <c r="A7" s="142">
        <v>1</v>
      </c>
      <c r="B7" s="142">
        <v>2</v>
      </c>
      <c r="C7" s="142">
        <v>3</v>
      </c>
      <c r="D7" s="142">
        <v>4</v>
      </c>
      <c r="E7" s="142">
        <v>5</v>
      </c>
      <c r="F7" s="142">
        <v>6</v>
      </c>
      <c r="G7" s="142">
        <v>7</v>
      </c>
      <c r="H7" s="142">
        <v>8</v>
      </c>
      <c r="I7" s="142">
        <v>9</v>
      </c>
      <c r="J7" s="142">
        <v>10</v>
      </c>
      <c r="K7" s="142">
        <v>11</v>
      </c>
      <c r="L7" s="142">
        <v>12</v>
      </c>
      <c r="M7" s="142">
        <v>13</v>
      </c>
      <c r="N7" s="142">
        <v>14</v>
      </c>
      <c r="O7" s="142">
        <v>15</v>
      </c>
      <c r="P7" s="142">
        <v>16</v>
      </c>
      <c r="Q7" s="142">
        <v>17</v>
      </c>
      <c r="R7" s="142">
        <v>18</v>
      </c>
      <c r="S7" s="142">
        <v>19</v>
      </c>
      <c r="T7" s="142">
        <v>20</v>
      </c>
      <c r="U7" s="142">
        <v>21</v>
      </c>
      <c r="V7" s="142">
        <v>22</v>
      </c>
      <c r="W7" s="142">
        <v>23</v>
      </c>
    </row>
    <row r="8" ht="32.9" customHeight="1" spans="1:23">
      <c r="A8" s="26"/>
      <c r="B8" s="143"/>
      <c r="C8" s="26" t="s">
        <v>253</v>
      </c>
      <c r="D8" s="26"/>
      <c r="E8" s="26"/>
      <c r="F8" s="26"/>
      <c r="G8" s="26"/>
      <c r="H8" s="26"/>
      <c r="I8" s="45">
        <v>100000</v>
      </c>
      <c r="J8" s="45"/>
      <c r="K8" s="45"/>
      <c r="L8" s="45"/>
      <c r="M8" s="45"/>
      <c r="N8" s="45"/>
      <c r="O8" s="45"/>
      <c r="P8" s="45"/>
      <c r="Q8" s="45"/>
      <c r="R8" s="45">
        <v>100000</v>
      </c>
      <c r="S8" s="45"/>
      <c r="T8" s="45"/>
      <c r="U8" s="45"/>
      <c r="V8" s="45"/>
      <c r="W8" s="45">
        <v>100000</v>
      </c>
    </row>
    <row r="9" ht="32.9" customHeight="1" spans="1:23">
      <c r="A9" s="26" t="s">
        <v>254</v>
      </c>
      <c r="B9" s="143" t="s">
        <v>255</v>
      </c>
      <c r="C9" s="26" t="s">
        <v>253</v>
      </c>
      <c r="D9" s="26" t="s">
        <v>64</v>
      </c>
      <c r="E9" s="26" t="s">
        <v>95</v>
      </c>
      <c r="F9" s="26" t="s">
        <v>151</v>
      </c>
      <c r="G9" s="26" t="s">
        <v>203</v>
      </c>
      <c r="H9" s="26" t="s">
        <v>204</v>
      </c>
      <c r="I9" s="45">
        <v>30000</v>
      </c>
      <c r="J9" s="45"/>
      <c r="K9" s="45"/>
      <c r="L9" s="45"/>
      <c r="M9" s="45"/>
      <c r="N9" s="45"/>
      <c r="O9" s="45"/>
      <c r="P9" s="45"/>
      <c r="Q9" s="45"/>
      <c r="R9" s="45">
        <v>30000</v>
      </c>
      <c r="S9" s="45"/>
      <c r="T9" s="45"/>
      <c r="U9" s="45"/>
      <c r="V9" s="45"/>
      <c r="W9" s="45">
        <v>30000</v>
      </c>
    </row>
    <row r="10" ht="32.9" customHeight="1" spans="1:23">
      <c r="A10" s="26" t="s">
        <v>254</v>
      </c>
      <c r="B10" s="143" t="s">
        <v>255</v>
      </c>
      <c r="C10" s="26" t="s">
        <v>253</v>
      </c>
      <c r="D10" s="26" t="s">
        <v>64</v>
      </c>
      <c r="E10" s="26" t="s">
        <v>95</v>
      </c>
      <c r="F10" s="26" t="s">
        <v>151</v>
      </c>
      <c r="G10" s="26" t="s">
        <v>256</v>
      </c>
      <c r="H10" s="26" t="s">
        <v>257</v>
      </c>
      <c r="I10" s="45">
        <v>70000</v>
      </c>
      <c r="J10" s="45"/>
      <c r="K10" s="45"/>
      <c r="L10" s="45"/>
      <c r="M10" s="45"/>
      <c r="N10" s="45"/>
      <c r="O10" s="45"/>
      <c r="P10" s="45"/>
      <c r="Q10" s="45"/>
      <c r="R10" s="45">
        <v>70000</v>
      </c>
      <c r="S10" s="45"/>
      <c r="T10" s="45"/>
      <c r="U10" s="45"/>
      <c r="V10" s="45"/>
      <c r="W10" s="45">
        <v>70000</v>
      </c>
    </row>
    <row r="11" ht="32.9" customHeight="1" spans="1:23">
      <c r="A11" s="26"/>
      <c r="B11" s="26"/>
      <c r="C11" s="26" t="s">
        <v>258</v>
      </c>
      <c r="D11" s="26"/>
      <c r="E11" s="26"/>
      <c r="F11" s="26"/>
      <c r="G11" s="26"/>
      <c r="H11" s="26"/>
      <c r="I11" s="45">
        <v>1314920.3</v>
      </c>
      <c r="J11" s="45"/>
      <c r="K11" s="45"/>
      <c r="L11" s="45"/>
      <c r="M11" s="45"/>
      <c r="N11" s="45">
        <v>1314920.3</v>
      </c>
      <c r="O11" s="45"/>
      <c r="P11" s="45"/>
      <c r="Q11" s="45"/>
      <c r="R11" s="45"/>
      <c r="S11" s="45"/>
      <c r="T11" s="45"/>
      <c r="U11" s="45"/>
      <c r="V11" s="45"/>
      <c r="W11" s="45"/>
    </row>
    <row r="12" ht="32.9" customHeight="1" spans="1:23">
      <c r="A12" s="26" t="s">
        <v>254</v>
      </c>
      <c r="B12" s="143" t="s">
        <v>259</v>
      </c>
      <c r="C12" s="26" t="s">
        <v>258</v>
      </c>
      <c r="D12" s="26" t="s">
        <v>64</v>
      </c>
      <c r="E12" s="26" t="s">
        <v>97</v>
      </c>
      <c r="F12" s="26" t="s">
        <v>260</v>
      </c>
      <c r="G12" s="26" t="s">
        <v>261</v>
      </c>
      <c r="H12" s="26" t="s">
        <v>262</v>
      </c>
      <c r="I12" s="45">
        <v>1314920.3</v>
      </c>
      <c r="J12" s="45"/>
      <c r="K12" s="45"/>
      <c r="L12" s="45"/>
      <c r="M12" s="45"/>
      <c r="N12" s="45">
        <v>1314920.3</v>
      </c>
      <c r="O12" s="45"/>
      <c r="P12" s="45"/>
      <c r="Q12" s="45"/>
      <c r="R12" s="45"/>
      <c r="S12" s="45"/>
      <c r="T12" s="45"/>
      <c r="U12" s="45"/>
      <c r="V12" s="45"/>
      <c r="W12" s="45"/>
    </row>
    <row r="13" ht="32.9" customHeight="1" spans="1:23">
      <c r="A13" s="26"/>
      <c r="B13" s="26"/>
      <c r="C13" s="26" t="s">
        <v>263</v>
      </c>
      <c r="D13" s="26"/>
      <c r="E13" s="26"/>
      <c r="F13" s="26"/>
      <c r="G13" s="26"/>
      <c r="H13" s="26"/>
      <c r="I13" s="45">
        <v>2500000</v>
      </c>
      <c r="J13" s="45">
        <v>2500000</v>
      </c>
      <c r="K13" s="45">
        <v>2500000</v>
      </c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</row>
    <row r="14" ht="32.9" customHeight="1" spans="1:23">
      <c r="A14" s="26" t="s">
        <v>254</v>
      </c>
      <c r="B14" s="143" t="s">
        <v>264</v>
      </c>
      <c r="C14" s="26" t="s">
        <v>263</v>
      </c>
      <c r="D14" s="26" t="s">
        <v>64</v>
      </c>
      <c r="E14" s="26" t="s">
        <v>95</v>
      </c>
      <c r="F14" s="26" t="s">
        <v>151</v>
      </c>
      <c r="G14" s="26" t="s">
        <v>245</v>
      </c>
      <c r="H14" s="26" t="s">
        <v>244</v>
      </c>
      <c r="I14" s="45">
        <v>144000</v>
      </c>
      <c r="J14" s="45">
        <v>144000</v>
      </c>
      <c r="K14" s="45">
        <v>144000</v>
      </c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</row>
    <row r="15" ht="32.9" customHeight="1" spans="1:23">
      <c r="A15" s="26" t="s">
        <v>254</v>
      </c>
      <c r="B15" s="143" t="s">
        <v>264</v>
      </c>
      <c r="C15" s="26" t="s">
        <v>263</v>
      </c>
      <c r="D15" s="26" t="s">
        <v>64</v>
      </c>
      <c r="E15" s="26" t="s">
        <v>95</v>
      </c>
      <c r="F15" s="26" t="s">
        <v>151</v>
      </c>
      <c r="G15" s="26" t="s">
        <v>219</v>
      </c>
      <c r="H15" s="26" t="s">
        <v>220</v>
      </c>
      <c r="I15" s="45">
        <v>38000</v>
      </c>
      <c r="J15" s="45">
        <v>38000</v>
      </c>
      <c r="K15" s="45">
        <v>38000</v>
      </c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</row>
    <row r="16" ht="32.9" customHeight="1" spans="1:23">
      <c r="A16" s="26" t="s">
        <v>254</v>
      </c>
      <c r="B16" s="143" t="s">
        <v>264</v>
      </c>
      <c r="C16" s="26" t="s">
        <v>263</v>
      </c>
      <c r="D16" s="26" t="s">
        <v>64</v>
      </c>
      <c r="E16" s="26" t="s">
        <v>95</v>
      </c>
      <c r="F16" s="26" t="s">
        <v>151</v>
      </c>
      <c r="G16" s="26" t="s">
        <v>265</v>
      </c>
      <c r="H16" s="26" t="s">
        <v>266</v>
      </c>
      <c r="I16" s="45">
        <v>63000</v>
      </c>
      <c r="J16" s="45">
        <v>63000</v>
      </c>
      <c r="K16" s="45">
        <v>63000</v>
      </c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</row>
    <row r="17" ht="32.9" customHeight="1" spans="1:23">
      <c r="A17" s="26" t="s">
        <v>254</v>
      </c>
      <c r="B17" s="143" t="s">
        <v>264</v>
      </c>
      <c r="C17" s="26" t="s">
        <v>263</v>
      </c>
      <c r="D17" s="26" t="s">
        <v>64</v>
      </c>
      <c r="E17" s="26" t="s">
        <v>95</v>
      </c>
      <c r="F17" s="26" t="s">
        <v>151</v>
      </c>
      <c r="G17" s="26" t="s">
        <v>221</v>
      </c>
      <c r="H17" s="26" t="s">
        <v>222</v>
      </c>
      <c r="I17" s="45">
        <v>2249000</v>
      </c>
      <c r="J17" s="45">
        <v>2249000</v>
      </c>
      <c r="K17" s="45">
        <v>2249000</v>
      </c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</row>
    <row r="18" ht="32.9" customHeight="1" spans="1:23">
      <c r="A18" s="26" t="s">
        <v>254</v>
      </c>
      <c r="B18" s="143" t="s">
        <v>264</v>
      </c>
      <c r="C18" s="26" t="s">
        <v>263</v>
      </c>
      <c r="D18" s="26" t="s">
        <v>64</v>
      </c>
      <c r="E18" s="26" t="s">
        <v>95</v>
      </c>
      <c r="F18" s="26" t="s">
        <v>151</v>
      </c>
      <c r="G18" s="26" t="s">
        <v>194</v>
      </c>
      <c r="H18" s="26" t="s">
        <v>195</v>
      </c>
      <c r="I18" s="45">
        <v>6000</v>
      </c>
      <c r="J18" s="45">
        <v>6000</v>
      </c>
      <c r="K18" s="45">
        <v>6000</v>
      </c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</row>
    <row r="19" ht="32.9" customHeight="1" spans="1:23">
      <c r="A19" s="26"/>
      <c r="B19" s="26"/>
      <c r="C19" s="26" t="s">
        <v>267</v>
      </c>
      <c r="D19" s="26"/>
      <c r="E19" s="26"/>
      <c r="F19" s="26"/>
      <c r="G19" s="26"/>
      <c r="H19" s="26"/>
      <c r="I19" s="45">
        <v>2100000</v>
      </c>
      <c r="J19" s="45">
        <v>2100000</v>
      </c>
      <c r="K19" s="45">
        <v>2100000</v>
      </c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</row>
    <row r="20" ht="32.9" customHeight="1" spans="1:23">
      <c r="A20" s="26" t="s">
        <v>254</v>
      </c>
      <c r="B20" s="143" t="s">
        <v>268</v>
      </c>
      <c r="C20" s="26" t="s">
        <v>267</v>
      </c>
      <c r="D20" s="26" t="s">
        <v>64</v>
      </c>
      <c r="E20" s="26" t="s">
        <v>95</v>
      </c>
      <c r="F20" s="26" t="s">
        <v>151</v>
      </c>
      <c r="G20" s="26" t="s">
        <v>203</v>
      </c>
      <c r="H20" s="26" t="s">
        <v>204</v>
      </c>
      <c r="I20" s="45">
        <v>158589.6</v>
      </c>
      <c r="J20" s="45">
        <v>158589.6</v>
      </c>
      <c r="K20" s="45">
        <v>158589.6</v>
      </c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</row>
    <row r="21" ht="32.9" customHeight="1" spans="1:23">
      <c r="A21" s="26" t="s">
        <v>254</v>
      </c>
      <c r="B21" s="143" t="s">
        <v>268</v>
      </c>
      <c r="C21" s="26" t="s">
        <v>267</v>
      </c>
      <c r="D21" s="26" t="s">
        <v>64</v>
      </c>
      <c r="E21" s="26" t="s">
        <v>95</v>
      </c>
      <c r="F21" s="26" t="s">
        <v>151</v>
      </c>
      <c r="G21" s="26" t="s">
        <v>211</v>
      </c>
      <c r="H21" s="26" t="s">
        <v>212</v>
      </c>
      <c r="I21" s="45">
        <v>68360</v>
      </c>
      <c r="J21" s="45">
        <v>68360</v>
      </c>
      <c r="K21" s="45">
        <v>68360</v>
      </c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</row>
    <row r="22" ht="32.9" customHeight="1" spans="1:23">
      <c r="A22" s="26" t="s">
        <v>254</v>
      </c>
      <c r="B22" s="143" t="s">
        <v>268</v>
      </c>
      <c r="C22" s="26" t="s">
        <v>267</v>
      </c>
      <c r="D22" s="26" t="s">
        <v>64</v>
      </c>
      <c r="E22" s="26" t="s">
        <v>95</v>
      </c>
      <c r="F22" s="26" t="s">
        <v>151</v>
      </c>
      <c r="G22" s="26" t="s">
        <v>215</v>
      </c>
      <c r="H22" s="26" t="s">
        <v>216</v>
      </c>
      <c r="I22" s="45">
        <v>490000</v>
      </c>
      <c r="J22" s="45">
        <v>490000</v>
      </c>
      <c r="K22" s="45">
        <v>490000</v>
      </c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</row>
    <row r="23" ht="32.9" customHeight="1" spans="1:23">
      <c r="A23" s="26" t="s">
        <v>254</v>
      </c>
      <c r="B23" s="143" t="s">
        <v>268</v>
      </c>
      <c r="C23" s="26" t="s">
        <v>267</v>
      </c>
      <c r="D23" s="26" t="s">
        <v>64</v>
      </c>
      <c r="E23" s="26" t="s">
        <v>95</v>
      </c>
      <c r="F23" s="26" t="s">
        <v>151</v>
      </c>
      <c r="G23" s="26" t="s">
        <v>217</v>
      </c>
      <c r="H23" s="26" t="s">
        <v>218</v>
      </c>
      <c r="I23" s="45">
        <v>7000</v>
      </c>
      <c r="J23" s="45">
        <v>7000</v>
      </c>
      <c r="K23" s="45">
        <v>7000</v>
      </c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</row>
    <row r="24" ht="32.9" customHeight="1" spans="1:23">
      <c r="A24" s="26" t="s">
        <v>254</v>
      </c>
      <c r="B24" s="143" t="s">
        <v>268</v>
      </c>
      <c r="C24" s="26" t="s">
        <v>267</v>
      </c>
      <c r="D24" s="26" t="s">
        <v>64</v>
      </c>
      <c r="E24" s="26" t="s">
        <v>95</v>
      </c>
      <c r="F24" s="26" t="s">
        <v>151</v>
      </c>
      <c r="G24" s="26" t="s">
        <v>219</v>
      </c>
      <c r="H24" s="26" t="s">
        <v>220</v>
      </c>
      <c r="I24" s="45">
        <v>178000</v>
      </c>
      <c r="J24" s="45">
        <v>178000</v>
      </c>
      <c r="K24" s="45">
        <v>178000</v>
      </c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</row>
    <row r="25" ht="32.9" customHeight="1" spans="1:23">
      <c r="A25" s="26" t="s">
        <v>254</v>
      </c>
      <c r="B25" s="143" t="s">
        <v>268</v>
      </c>
      <c r="C25" s="26" t="s">
        <v>267</v>
      </c>
      <c r="D25" s="26" t="s">
        <v>64</v>
      </c>
      <c r="E25" s="26" t="s">
        <v>95</v>
      </c>
      <c r="F25" s="26" t="s">
        <v>151</v>
      </c>
      <c r="G25" s="26" t="s">
        <v>265</v>
      </c>
      <c r="H25" s="26" t="s">
        <v>266</v>
      </c>
      <c r="I25" s="45">
        <v>285550.4</v>
      </c>
      <c r="J25" s="45">
        <v>285550.4</v>
      </c>
      <c r="K25" s="45">
        <v>285550.4</v>
      </c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</row>
    <row r="26" ht="32.9" customHeight="1" spans="1:23">
      <c r="A26" s="26" t="s">
        <v>254</v>
      </c>
      <c r="B26" s="143" t="s">
        <v>268</v>
      </c>
      <c r="C26" s="26" t="s">
        <v>267</v>
      </c>
      <c r="D26" s="26" t="s">
        <v>64</v>
      </c>
      <c r="E26" s="26" t="s">
        <v>95</v>
      </c>
      <c r="F26" s="26" t="s">
        <v>151</v>
      </c>
      <c r="G26" s="26" t="s">
        <v>223</v>
      </c>
      <c r="H26" s="26" t="s">
        <v>224</v>
      </c>
      <c r="I26" s="45">
        <v>120000</v>
      </c>
      <c r="J26" s="45">
        <v>120000</v>
      </c>
      <c r="K26" s="45">
        <v>120000</v>
      </c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</row>
    <row r="27" ht="32.9" customHeight="1" spans="1:23">
      <c r="A27" s="26" t="s">
        <v>254</v>
      </c>
      <c r="B27" s="143" t="s">
        <v>268</v>
      </c>
      <c r="C27" s="26" t="s">
        <v>267</v>
      </c>
      <c r="D27" s="26" t="s">
        <v>64</v>
      </c>
      <c r="E27" s="26" t="s">
        <v>95</v>
      </c>
      <c r="F27" s="26" t="s">
        <v>151</v>
      </c>
      <c r="G27" s="26" t="s">
        <v>227</v>
      </c>
      <c r="H27" s="26" t="s">
        <v>228</v>
      </c>
      <c r="I27" s="45">
        <v>392500</v>
      </c>
      <c r="J27" s="45">
        <v>392500</v>
      </c>
      <c r="K27" s="45">
        <v>392500</v>
      </c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</row>
    <row r="28" ht="32.9" customHeight="1" spans="1:23">
      <c r="A28" s="26" t="s">
        <v>254</v>
      </c>
      <c r="B28" s="143" t="s">
        <v>268</v>
      </c>
      <c r="C28" s="26" t="s">
        <v>267</v>
      </c>
      <c r="D28" s="26" t="s">
        <v>64</v>
      </c>
      <c r="E28" s="26" t="s">
        <v>95</v>
      </c>
      <c r="F28" s="26" t="s">
        <v>151</v>
      </c>
      <c r="G28" s="26" t="s">
        <v>269</v>
      </c>
      <c r="H28" s="26" t="s">
        <v>270</v>
      </c>
      <c r="I28" s="45">
        <v>400000</v>
      </c>
      <c r="J28" s="45">
        <v>400000</v>
      </c>
      <c r="K28" s="45">
        <v>400000</v>
      </c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</row>
    <row r="29" ht="32.9" customHeight="1" spans="1:23">
      <c r="A29" s="26"/>
      <c r="B29" s="26"/>
      <c r="C29" s="26" t="s">
        <v>271</v>
      </c>
      <c r="D29" s="26"/>
      <c r="E29" s="26"/>
      <c r="F29" s="26"/>
      <c r="G29" s="26"/>
      <c r="H29" s="26"/>
      <c r="I29" s="45">
        <v>294352</v>
      </c>
      <c r="J29" s="45">
        <v>294352</v>
      </c>
      <c r="K29" s="45">
        <v>294352</v>
      </c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</row>
    <row r="30" ht="32.9" customHeight="1" spans="1:23">
      <c r="A30" s="26" t="s">
        <v>272</v>
      </c>
      <c r="B30" s="143" t="s">
        <v>273</v>
      </c>
      <c r="C30" s="26" t="s">
        <v>271</v>
      </c>
      <c r="D30" s="26" t="s">
        <v>64</v>
      </c>
      <c r="E30" s="26" t="s">
        <v>85</v>
      </c>
      <c r="F30" s="26" t="s">
        <v>274</v>
      </c>
      <c r="G30" s="26" t="s">
        <v>181</v>
      </c>
      <c r="H30" s="26" t="s">
        <v>182</v>
      </c>
      <c r="I30" s="45">
        <v>294352</v>
      </c>
      <c r="J30" s="45">
        <v>294352</v>
      </c>
      <c r="K30" s="45">
        <v>294352</v>
      </c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</row>
    <row r="31" ht="32.9" customHeight="1" spans="1:23">
      <c r="A31" s="26"/>
      <c r="B31" s="26"/>
      <c r="C31" s="26" t="s">
        <v>275</v>
      </c>
      <c r="D31" s="26"/>
      <c r="E31" s="26"/>
      <c r="F31" s="26"/>
      <c r="G31" s="26"/>
      <c r="H31" s="26"/>
      <c r="I31" s="45">
        <v>100000</v>
      </c>
      <c r="J31" s="45"/>
      <c r="K31" s="45"/>
      <c r="L31" s="45"/>
      <c r="M31" s="45"/>
      <c r="N31" s="45"/>
      <c r="O31" s="45"/>
      <c r="P31" s="45"/>
      <c r="Q31" s="45"/>
      <c r="R31" s="45">
        <v>100000</v>
      </c>
      <c r="S31" s="45"/>
      <c r="T31" s="45"/>
      <c r="U31" s="45"/>
      <c r="V31" s="45"/>
      <c r="W31" s="45">
        <v>100000</v>
      </c>
    </row>
    <row r="32" ht="32.9" customHeight="1" spans="1:23">
      <c r="A32" s="26" t="s">
        <v>254</v>
      </c>
      <c r="B32" s="143" t="s">
        <v>276</v>
      </c>
      <c r="C32" s="26" t="s">
        <v>275</v>
      </c>
      <c r="D32" s="26" t="s">
        <v>64</v>
      </c>
      <c r="E32" s="26" t="s">
        <v>95</v>
      </c>
      <c r="F32" s="26" t="s">
        <v>151</v>
      </c>
      <c r="G32" s="26" t="s">
        <v>203</v>
      </c>
      <c r="H32" s="26" t="s">
        <v>204</v>
      </c>
      <c r="I32" s="45">
        <v>100000</v>
      </c>
      <c r="J32" s="45"/>
      <c r="K32" s="45"/>
      <c r="L32" s="45"/>
      <c r="M32" s="45"/>
      <c r="N32" s="45"/>
      <c r="O32" s="45"/>
      <c r="P32" s="45"/>
      <c r="Q32" s="45"/>
      <c r="R32" s="45">
        <v>100000</v>
      </c>
      <c r="S32" s="45"/>
      <c r="T32" s="45"/>
      <c r="U32" s="45"/>
      <c r="V32" s="45"/>
      <c r="W32" s="45">
        <v>100000</v>
      </c>
    </row>
    <row r="33" ht="32.9" customHeight="1" spans="1:23">
      <c r="A33" s="26"/>
      <c r="B33" s="26"/>
      <c r="C33" s="26" t="s">
        <v>277</v>
      </c>
      <c r="D33" s="26"/>
      <c r="E33" s="26"/>
      <c r="F33" s="26"/>
      <c r="G33" s="26"/>
      <c r="H33" s="26"/>
      <c r="I33" s="45">
        <v>300000</v>
      </c>
      <c r="J33" s="45">
        <v>300000</v>
      </c>
      <c r="K33" s="45">
        <v>300000</v>
      </c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</row>
    <row r="34" ht="32.9" customHeight="1" spans="1:23">
      <c r="A34" s="26" t="s">
        <v>254</v>
      </c>
      <c r="B34" s="143" t="s">
        <v>278</v>
      </c>
      <c r="C34" s="26" t="s">
        <v>277</v>
      </c>
      <c r="D34" s="26" t="s">
        <v>64</v>
      </c>
      <c r="E34" s="26" t="s">
        <v>95</v>
      </c>
      <c r="F34" s="26" t="s">
        <v>151</v>
      </c>
      <c r="G34" s="26" t="s">
        <v>203</v>
      </c>
      <c r="H34" s="26" t="s">
        <v>204</v>
      </c>
      <c r="I34" s="45">
        <v>20000</v>
      </c>
      <c r="J34" s="45">
        <v>20000</v>
      </c>
      <c r="K34" s="45">
        <v>20000</v>
      </c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</row>
    <row r="35" ht="32.9" customHeight="1" spans="1:23">
      <c r="A35" s="26" t="s">
        <v>254</v>
      </c>
      <c r="B35" s="143" t="s">
        <v>278</v>
      </c>
      <c r="C35" s="26" t="s">
        <v>277</v>
      </c>
      <c r="D35" s="26" t="s">
        <v>64</v>
      </c>
      <c r="E35" s="26" t="s">
        <v>95</v>
      </c>
      <c r="F35" s="26" t="s">
        <v>151</v>
      </c>
      <c r="G35" s="26" t="s">
        <v>217</v>
      </c>
      <c r="H35" s="26" t="s">
        <v>218</v>
      </c>
      <c r="I35" s="45">
        <v>7000</v>
      </c>
      <c r="J35" s="45">
        <v>7000</v>
      </c>
      <c r="K35" s="45">
        <v>7000</v>
      </c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</row>
    <row r="36" ht="32.9" customHeight="1" spans="1:23">
      <c r="A36" s="26" t="s">
        <v>254</v>
      </c>
      <c r="B36" s="143" t="s">
        <v>278</v>
      </c>
      <c r="C36" s="26" t="s">
        <v>277</v>
      </c>
      <c r="D36" s="26" t="s">
        <v>64</v>
      </c>
      <c r="E36" s="26" t="s">
        <v>95</v>
      </c>
      <c r="F36" s="26" t="s">
        <v>151</v>
      </c>
      <c r="G36" s="26" t="s">
        <v>194</v>
      </c>
      <c r="H36" s="26" t="s">
        <v>195</v>
      </c>
      <c r="I36" s="45">
        <v>63000</v>
      </c>
      <c r="J36" s="45">
        <v>63000</v>
      </c>
      <c r="K36" s="45">
        <v>63000</v>
      </c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</row>
    <row r="37" ht="32.9" customHeight="1" spans="1:23">
      <c r="A37" s="26" t="s">
        <v>254</v>
      </c>
      <c r="B37" s="143" t="s">
        <v>278</v>
      </c>
      <c r="C37" s="26" t="s">
        <v>277</v>
      </c>
      <c r="D37" s="26" t="s">
        <v>64</v>
      </c>
      <c r="E37" s="26" t="s">
        <v>95</v>
      </c>
      <c r="F37" s="26" t="s">
        <v>151</v>
      </c>
      <c r="G37" s="26" t="s">
        <v>227</v>
      </c>
      <c r="H37" s="26" t="s">
        <v>228</v>
      </c>
      <c r="I37" s="45">
        <v>10000</v>
      </c>
      <c r="J37" s="45">
        <v>10000</v>
      </c>
      <c r="K37" s="45">
        <v>10000</v>
      </c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</row>
    <row r="38" ht="32.9" customHeight="1" spans="1:23">
      <c r="A38" s="26" t="s">
        <v>254</v>
      </c>
      <c r="B38" s="143" t="s">
        <v>278</v>
      </c>
      <c r="C38" s="26" t="s">
        <v>277</v>
      </c>
      <c r="D38" s="26" t="s">
        <v>64</v>
      </c>
      <c r="E38" s="26" t="s">
        <v>95</v>
      </c>
      <c r="F38" s="26" t="s">
        <v>151</v>
      </c>
      <c r="G38" s="26" t="s">
        <v>279</v>
      </c>
      <c r="H38" s="26" t="s">
        <v>280</v>
      </c>
      <c r="I38" s="45">
        <v>200000</v>
      </c>
      <c r="J38" s="45">
        <v>200000</v>
      </c>
      <c r="K38" s="45">
        <v>200000</v>
      </c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</row>
    <row r="39" ht="18.75" customHeight="1" spans="1:23">
      <c r="A39" s="46" t="s">
        <v>281</v>
      </c>
      <c r="B39" s="47"/>
      <c r="C39" s="47"/>
      <c r="D39" s="47"/>
      <c r="E39" s="47"/>
      <c r="F39" s="47"/>
      <c r="G39" s="47"/>
      <c r="H39" s="48"/>
      <c r="I39" s="45">
        <v>6709272.3</v>
      </c>
      <c r="J39" s="45">
        <v>5194352</v>
      </c>
      <c r="K39" s="45">
        <v>5194352</v>
      </c>
      <c r="L39" s="45"/>
      <c r="M39" s="45"/>
      <c r="N39" s="45">
        <v>1314920.3</v>
      </c>
      <c r="O39" s="45"/>
      <c r="P39" s="45"/>
      <c r="Q39" s="45"/>
      <c r="R39" s="45">
        <v>200000</v>
      </c>
      <c r="S39" s="45"/>
      <c r="T39" s="45"/>
      <c r="U39" s="45"/>
      <c r="V39" s="45"/>
      <c r="W39" s="45">
        <v>200000</v>
      </c>
    </row>
  </sheetData>
  <mergeCells count="28">
    <mergeCell ref="A2:W2"/>
    <mergeCell ref="A3:I3"/>
    <mergeCell ref="J4:M4"/>
    <mergeCell ref="N4:P4"/>
    <mergeCell ref="R4:W4"/>
    <mergeCell ref="J5:K5"/>
    <mergeCell ref="A39:H3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50"/>
  <sheetViews>
    <sheetView showZeros="0" workbookViewId="0">
      <selection activeCell="A2" sqref="A2:J2"/>
    </sheetView>
  </sheetViews>
  <sheetFormatPr defaultColWidth="9.13888888888889" defaultRowHeight="12" customHeight="1"/>
  <cols>
    <col min="1" max="1" width="34.2777777777778" customWidth="1"/>
    <col min="2" max="2" width="29" customWidth="1"/>
    <col min="3" max="3" width="17.1759259259259" customWidth="1"/>
    <col min="4" max="4" width="21.0277777777778" customWidth="1"/>
    <col min="5" max="5" width="23.5740740740741" customWidth="1"/>
    <col min="6" max="6" width="11.2777777777778" customWidth="1"/>
    <col min="7" max="7" width="10.3148148148148" customWidth="1"/>
    <col min="8" max="8" width="9.31481481481481" customWidth="1"/>
    <col min="9" max="9" width="13.4259259259259" customWidth="1"/>
    <col min="10" max="10" width="27.4537037037037" customWidth="1"/>
  </cols>
  <sheetData>
    <row r="1" customHeight="1" spans="10:10">
      <c r="J1" s="139" t="s">
        <v>282</v>
      </c>
    </row>
    <row r="2" ht="28.5" customHeight="1" spans="1:10">
      <c r="A2" s="138" t="s">
        <v>283</v>
      </c>
      <c r="B2" s="32"/>
      <c r="C2" s="32"/>
      <c r="D2" s="32"/>
      <c r="E2" s="32"/>
      <c r="F2" s="100"/>
      <c r="G2" s="32"/>
      <c r="H2" s="100"/>
      <c r="I2" s="100"/>
      <c r="J2" s="32"/>
    </row>
    <row r="3" ht="15" customHeight="1" spans="1:1">
      <c r="A3" s="5" t="str">
        <f>"单位名称："&amp;"玉溪市交通运输综合行政执法支队"</f>
        <v>单位名称：玉溪市交通运输综合行政执法支队</v>
      </c>
    </row>
    <row r="4" ht="14.25" customHeight="1" spans="1:10">
      <c r="A4" s="67" t="s">
        <v>284</v>
      </c>
      <c r="B4" s="67" t="s">
        <v>285</v>
      </c>
      <c r="C4" s="67" t="s">
        <v>286</v>
      </c>
      <c r="D4" s="67" t="s">
        <v>287</v>
      </c>
      <c r="E4" s="67" t="s">
        <v>288</v>
      </c>
      <c r="F4" s="54" t="s">
        <v>289</v>
      </c>
      <c r="G4" s="67" t="s">
        <v>290</v>
      </c>
      <c r="H4" s="54" t="s">
        <v>291</v>
      </c>
      <c r="I4" s="54" t="s">
        <v>292</v>
      </c>
      <c r="J4" s="67" t="s">
        <v>293</v>
      </c>
    </row>
    <row r="5" ht="14.25" customHeight="1" spans="1:10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54">
        <v>6</v>
      </c>
      <c r="G5" s="67">
        <v>7</v>
      </c>
      <c r="H5" s="54">
        <v>8</v>
      </c>
      <c r="I5" s="54">
        <v>9</v>
      </c>
      <c r="J5" s="67">
        <v>10</v>
      </c>
    </row>
    <row r="6" ht="15" customHeight="1" spans="1:10">
      <c r="A6" s="43" t="s">
        <v>64</v>
      </c>
      <c r="B6" s="68"/>
      <c r="C6" s="68"/>
      <c r="D6" s="68"/>
      <c r="E6" s="69"/>
      <c r="F6" s="70"/>
      <c r="G6" s="69"/>
      <c r="H6" s="70"/>
      <c r="I6" s="70"/>
      <c r="J6" s="69"/>
    </row>
    <row r="7" ht="42" customHeight="1" spans="1:10">
      <c r="A7" s="43" t="s">
        <v>267</v>
      </c>
      <c r="B7" s="44" t="s">
        <v>294</v>
      </c>
      <c r="C7" s="44" t="s">
        <v>295</v>
      </c>
      <c r="D7" s="44" t="s">
        <v>296</v>
      </c>
      <c r="E7" s="43" t="s">
        <v>297</v>
      </c>
      <c r="F7" s="44" t="s">
        <v>298</v>
      </c>
      <c r="G7" s="43" t="s">
        <v>47</v>
      </c>
      <c r="H7" s="44" t="s">
        <v>299</v>
      </c>
      <c r="I7" s="44" t="s">
        <v>300</v>
      </c>
      <c r="J7" s="43" t="s">
        <v>297</v>
      </c>
    </row>
    <row r="8" ht="55" customHeight="1" spans="1:10">
      <c r="A8" s="43" t="s">
        <v>267</v>
      </c>
      <c r="B8" s="44" t="s">
        <v>294</v>
      </c>
      <c r="C8" s="44" t="s">
        <v>295</v>
      </c>
      <c r="D8" s="44" t="s">
        <v>296</v>
      </c>
      <c r="E8" s="43" t="s">
        <v>301</v>
      </c>
      <c r="F8" s="44" t="s">
        <v>298</v>
      </c>
      <c r="G8" s="43" t="s">
        <v>302</v>
      </c>
      <c r="H8" s="44" t="s">
        <v>303</v>
      </c>
      <c r="I8" s="44" t="s">
        <v>300</v>
      </c>
      <c r="J8" s="43" t="s">
        <v>301</v>
      </c>
    </row>
    <row r="9" ht="42" customHeight="1" spans="1:10">
      <c r="A9" s="43" t="s">
        <v>267</v>
      </c>
      <c r="B9" s="44" t="s">
        <v>294</v>
      </c>
      <c r="C9" s="44" t="s">
        <v>295</v>
      </c>
      <c r="D9" s="44" t="s">
        <v>296</v>
      </c>
      <c r="E9" s="43" t="s">
        <v>304</v>
      </c>
      <c r="F9" s="44" t="s">
        <v>305</v>
      </c>
      <c r="G9" s="43" t="s">
        <v>46</v>
      </c>
      <c r="H9" s="44" t="s">
        <v>299</v>
      </c>
      <c r="I9" s="44" t="s">
        <v>300</v>
      </c>
      <c r="J9" s="43" t="s">
        <v>304</v>
      </c>
    </row>
    <row r="10" ht="42" customHeight="1" spans="1:10">
      <c r="A10" s="43" t="s">
        <v>267</v>
      </c>
      <c r="B10" s="44" t="s">
        <v>294</v>
      </c>
      <c r="C10" s="44" t="s">
        <v>295</v>
      </c>
      <c r="D10" s="44" t="s">
        <v>296</v>
      </c>
      <c r="E10" s="43" t="s">
        <v>306</v>
      </c>
      <c r="F10" s="44" t="s">
        <v>305</v>
      </c>
      <c r="G10" s="43" t="s">
        <v>307</v>
      </c>
      <c r="H10" s="44" t="s">
        <v>308</v>
      </c>
      <c r="I10" s="44" t="s">
        <v>300</v>
      </c>
      <c r="J10" s="43" t="s">
        <v>306</v>
      </c>
    </row>
    <row r="11" ht="50" customHeight="1" spans="1:10">
      <c r="A11" s="43" t="s">
        <v>267</v>
      </c>
      <c r="B11" s="44" t="s">
        <v>294</v>
      </c>
      <c r="C11" s="44" t="s">
        <v>295</v>
      </c>
      <c r="D11" s="44" t="s">
        <v>309</v>
      </c>
      <c r="E11" s="43" t="s">
        <v>310</v>
      </c>
      <c r="F11" s="44" t="s">
        <v>305</v>
      </c>
      <c r="G11" s="43" t="s">
        <v>311</v>
      </c>
      <c r="H11" s="44" t="s">
        <v>303</v>
      </c>
      <c r="I11" s="44" t="s">
        <v>300</v>
      </c>
      <c r="J11" s="43" t="s">
        <v>310</v>
      </c>
    </row>
    <row r="12" ht="42" customHeight="1" spans="1:10">
      <c r="A12" s="43" t="s">
        <v>267</v>
      </c>
      <c r="B12" s="44" t="s">
        <v>294</v>
      </c>
      <c r="C12" s="44" t="s">
        <v>295</v>
      </c>
      <c r="D12" s="44" t="s">
        <v>309</v>
      </c>
      <c r="E12" s="43" t="s">
        <v>312</v>
      </c>
      <c r="F12" s="44" t="s">
        <v>298</v>
      </c>
      <c r="G12" s="43" t="s">
        <v>313</v>
      </c>
      <c r="H12" s="44" t="s">
        <v>314</v>
      </c>
      <c r="I12" s="44" t="s">
        <v>315</v>
      </c>
      <c r="J12" s="43" t="s">
        <v>312</v>
      </c>
    </row>
    <row r="13" ht="58" customHeight="1" spans="1:10">
      <c r="A13" s="43" t="s">
        <v>267</v>
      </c>
      <c r="B13" s="44" t="s">
        <v>294</v>
      </c>
      <c r="C13" s="44" t="s">
        <v>295</v>
      </c>
      <c r="D13" s="44" t="s">
        <v>309</v>
      </c>
      <c r="E13" s="43" t="s">
        <v>316</v>
      </c>
      <c r="F13" s="44" t="s">
        <v>305</v>
      </c>
      <c r="G13" s="43" t="s">
        <v>311</v>
      </c>
      <c r="H13" s="44" t="s">
        <v>303</v>
      </c>
      <c r="I13" s="44" t="s">
        <v>300</v>
      </c>
      <c r="J13" s="43" t="s">
        <v>316</v>
      </c>
    </row>
    <row r="14" ht="42" customHeight="1" spans="1:10">
      <c r="A14" s="43" t="s">
        <v>267</v>
      </c>
      <c r="B14" s="44" t="s">
        <v>294</v>
      </c>
      <c r="C14" s="44" t="s">
        <v>317</v>
      </c>
      <c r="D14" s="44" t="s">
        <v>318</v>
      </c>
      <c r="E14" s="43" t="s">
        <v>319</v>
      </c>
      <c r="F14" s="44" t="s">
        <v>305</v>
      </c>
      <c r="G14" s="43" t="s">
        <v>48</v>
      </c>
      <c r="H14" s="44" t="s">
        <v>320</v>
      </c>
      <c r="I14" s="44" t="s">
        <v>300</v>
      </c>
      <c r="J14" s="43" t="s">
        <v>319</v>
      </c>
    </row>
    <row r="15" ht="69" customHeight="1" spans="1:10">
      <c r="A15" s="43" t="s">
        <v>267</v>
      </c>
      <c r="B15" s="44" t="s">
        <v>294</v>
      </c>
      <c r="C15" s="44" t="s">
        <v>321</v>
      </c>
      <c r="D15" s="44" t="s">
        <v>322</v>
      </c>
      <c r="E15" s="43" t="s">
        <v>323</v>
      </c>
      <c r="F15" s="44" t="s">
        <v>305</v>
      </c>
      <c r="G15" s="43" t="s">
        <v>324</v>
      </c>
      <c r="H15" s="44" t="s">
        <v>303</v>
      </c>
      <c r="I15" s="44" t="s">
        <v>300</v>
      </c>
      <c r="J15" s="43" t="s">
        <v>323</v>
      </c>
    </row>
    <row r="16" ht="58" customHeight="1" spans="1:10">
      <c r="A16" s="43" t="s">
        <v>267</v>
      </c>
      <c r="B16" s="44" t="s">
        <v>294</v>
      </c>
      <c r="C16" s="44" t="s">
        <v>321</v>
      </c>
      <c r="D16" s="44" t="s">
        <v>322</v>
      </c>
      <c r="E16" s="43" t="s">
        <v>325</v>
      </c>
      <c r="F16" s="44" t="s">
        <v>305</v>
      </c>
      <c r="G16" s="43" t="s">
        <v>324</v>
      </c>
      <c r="H16" s="44" t="s">
        <v>303</v>
      </c>
      <c r="I16" s="44" t="s">
        <v>300</v>
      </c>
      <c r="J16" s="43" t="s">
        <v>325</v>
      </c>
    </row>
    <row r="17" ht="58" customHeight="1" spans="1:10">
      <c r="A17" s="43" t="s">
        <v>277</v>
      </c>
      <c r="B17" s="44" t="s">
        <v>326</v>
      </c>
      <c r="C17" s="44" t="s">
        <v>295</v>
      </c>
      <c r="D17" s="44" t="s">
        <v>296</v>
      </c>
      <c r="E17" s="43" t="s">
        <v>301</v>
      </c>
      <c r="F17" s="44" t="s">
        <v>298</v>
      </c>
      <c r="G17" s="43" t="s">
        <v>324</v>
      </c>
      <c r="H17" s="44" t="s">
        <v>303</v>
      </c>
      <c r="I17" s="44" t="s">
        <v>300</v>
      </c>
      <c r="J17" s="43" t="s">
        <v>301</v>
      </c>
    </row>
    <row r="18" ht="42" customHeight="1" spans="1:10">
      <c r="A18" s="43" t="s">
        <v>277</v>
      </c>
      <c r="B18" s="44" t="s">
        <v>326</v>
      </c>
      <c r="C18" s="44" t="s">
        <v>295</v>
      </c>
      <c r="D18" s="44" t="s">
        <v>296</v>
      </c>
      <c r="E18" s="43" t="s">
        <v>297</v>
      </c>
      <c r="F18" s="44" t="s">
        <v>305</v>
      </c>
      <c r="G18" s="43" t="s">
        <v>46</v>
      </c>
      <c r="H18" s="44" t="s">
        <v>299</v>
      </c>
      <c r="I18" s="44" t="s">
        <v>300</v>
      </c>
      <c r="J18" s="43" t="s">
        <v>297</v>
      </c>
    </row>
    <row r="19" ht="53" customHeight="1" spans="1:10">
      <c r="A19" s="43" t="s">
        <v>277</v>
      </c>
      <c r="B19" s="44" t="s">
        <v>326</v>
      </c>
      <c r="C19" s="44" t="s">
        <v>295</v>
      </c>
      <c r="D19" s="44" t="s">
        <v>296</v>
      </c>
      <c r="E19" s="43" t="s">
        <v>327</v>
      </c>
      <c r="F19" s="44" t="s">
        <v>305</v>
      </c>
      <c r="G19" s="43" t="s">
        <v>45</v>
      </c>
      <c r="H19" s="44" t="s">
        <v>299</v>
      </c>
      <c r="I19" s="44" t="s">
        <v>300</v>
      </c>
      <c r="J19" s="43" t="s">
        <v>327</v>
      </c>
    </row>
    <row r="20" ht="42" customHeight="1" spans="1:10">
      <c r="A20" s="43" t="s">
        <v>277</v>
      </c>
      <c r="B20" s="44" t="s">
        <v>326</v>
      </c>
      <c r="C20" s="44" t="s">
        <v>295</v>
      </c>
      <c r="D20" s="44" t="s">
        <v>309</v>
      </c>
      <c r="E20" s="43" t="s">
        <v>328</v>
      </c>
      <c r="F20" s="44" t="s">
        <v>305</v>
      </c>
      <c r="G20" s="43" t="s">
        <v>324</v>
      </c>
      <c r="H20" s="44" t="s">
        <v>303</v>
      </c>
      <c r="I20" s="44" t="s">
        <v>300</v>
      </c>
      <c r="J20" s="43" t="s">
        <v>328</v>
      </c>
    </row>
    <row r="21" ht="42" customHeight="1" spans="1:10">
      <c r="A21" s="43" t="s">
        <v>277</v>
      </c>
      <c r="B21" s="44" t="s">
        <v>326</v>
      </c>
      <c r="C21" s="44" t="s">
        <v>295</v>
      </c>
      <c r="D21" s="44" t="s">
        <v>329</v>
      </c>
      <c r="E21" s="43" t="s">
        <v>330</v>
      </c>
      <c r="F21" s="44" t="s">
        <v>305</v>
      </c>
      <c r="G21" s="43" t="s">
        <v>324</v>
      </c>
      <c r="H21" s="44" t="s">
        <v>303</v>
      </c>
      <c r="I21" s="44" t="s">
        <v>300</v>
      </c>
      <c r="J21" s="43" t="s">
        <v>330</v>
      </c>
    </row>
    <row r="22" ht="54" customHeight="1" spans="1:10">
      <c r="A22" s="43" t="s">
        <v>277</v>
      </c>
      <c r="B22" s="44" t="s">
        <v>326</v>
      </c>
      <c r="C22" s="44" t="s">
        <v>317</v>
      </c>
      <c r="D22" s="44" t="s">
        <v>331</v>
      </c>
      <c r="E22" s="43" t="s">
        <v>332</v>
      </c>
      <c r="F22" s="44" t="s">
        <v>305</v>
      </c>
      <c r="G22" s="43" t="s">
        <v>324</v>
      </c>
      <c r="H22" s="44" t="s">
        <v>303</v>
      </c>
      <c r="I22" s="44" t="s">
        <v>300</v>
      </c>
      <c r="J22" s="43" t="s">
        <v>332</v>
      </c>
    </row>
    <row r="23" ht="56" customHeight="1" spans="1:10">
      <c r="A23" s="43" t="s">
        <v>277</v>
      </c>
      <c r="B23" s="44" t="s">
        <v>326</v>
      </c>
      <c r="C23" s="44" t="s">
        <v>317</v>
      </c>
      <c r="D23" s="44" t="s">
        <v>318</v>
      </c>
      <c r="E23" s="43" t="s">
        <v>333</v>
      </c>
      <c r="F23" s="44" t="s">
        <v>298</v>
      </c>
      <c r="G23" s="43" t="s">
        <v>334</v>
      </c>
      <c r="H23" s="44" t="s">
        <v>303</v>
      </c>
      <c r="I23" s="44" t="s">
        <v>300</v>
      </c>
      <c r="J23" s="43" t="s">
        <v>333</v>
      </c>
    </row>
    <row r="24" ht="42" customHeight="1" spans="1:10">
      <c r="A24" s="43" t="s">
        <v>277</v>
      </c>
      <c r="B24" s="44" t="s">
        <v>326</v>
      </c>
      <c r="C24" s="44" t="s">
        <v>321</v>
      </c>
      <c r="D24" s="44" t="s">
        <v>322</v>
      </c>
      <c r="E24" s="43" t="s">
        <v>335</v>
      </c>
      <c r="F24" s="44" t="s">
        <v>305</v>
      </c>
      <c r="G24" s="43" t="s">
        <v>324</v>
      </c>
      <c r="H24" s="44" t="s">
        <v>303</v>
      </c>
      <c r="I24" s="44" t="s">
        <v>300</v>
      </c>
      <c r="J24" s="43" t="s">
        <v>335</v>
      </c>
    </row>
    <row r="25" ht="42" customHeight="1" spans="1:10">
      <c r="A25" s="43" t="s">
        <v>253</v>
      </c>
      <c r="B25" s="44" t="s">
        <v>336</v>
      </c>
      <c r="C25" s="44" t="s">
        <v>295</v>
      </c>
      <c r="D25" s="44" t="s">
        <v>296</v>
      </c>
      <c r="E25" s="43" t="s">
        <v>337</v>
      </c>
      <c r="F25" s="44" t="s">
        <v>338</v>
      </c>
      <c r="G25" s="43" t="s">
        <v>53</v>
      </c>
      <c r="H25" s="44" t="s">
        <v>303</v>
      </c>
      <c r="I25" s="44" t="s">
        <v>300</v>
      </c>
      <c r="J25" s="43" t="s">
        <v>337</v>
      </c>
    </row>
    <row r="26" ht="42" customHeight="1" spans="1:10">
      <c r="A26" s="43" t="s">
        <v>253</v>
      </c>
      <c r="B26" s="44" t="s">
        <v>336</v>
      </c>
      <c r="C26" s="44" t="s">
        <v>295</v>
      </c>
      <c r="D26" s="44" t="s">
        <v>296</v>
      </c>
      <c r="E26" s="43" t="s">
        <v>337</v>
      </c>
      <c r="F26" s="44" t="s">
        <v>298</v>
      </c>
      <c r="G26" s="43" t="s">
        <v>334</v>
      </c>
      <c r="H26" s="44" t="s">
        <v>303</v>
      </c>
      <c r="I26" s="44" t="s">
        <v>300</v>
      </c>
      <c r="J26" s="43" t="s">
        <v>337</v>
      </c>
    </row>
    <row r="27" ht="42" customHeight="1" spans="1:10">
      <c r="A27" s="43" t="s">
        <v>253</v>
      </c>
      <c r="B27" s="44" t="s">
        <v>336</v>
      </c>
      <c r="C27" s="44" t="s">
        <v>295</v>
      </c>
      <c r="D27" s="44" t="s">
        <v>309</v>
      </c>
      <c r="E27" s="43" t="s">
        <v>337</v>
      </c>
      <c r="F27" s="44" t="s">
        <v>305</v>
      </c>
      <c r="G27" s="43" t="s">
        <v>324</v>
      </c>
      <c r="H27" s="44" t="s">
        <v>303</v>
      </c>
      <c r="I27" s="44" t="s">
        <v>300</v>
      </c>
      <c r="J27" s="43" t="s">
        <v>337</v>
      </c>
    </row>
    <row r="28" ht="42" customHeight="1" spans="1:10">
      <c r="A28" s="43" t="s">
        <v>253</v>
      </c>
      <c r="B28" s="44" t="s">
        <v>336</v>
      </c>
      <c r="C28" s="44" t="s">
        <v>295</v>
      </c>
      <c r="D28" s="44" t="s">
        <v>309</v>
      </c>
      <c r="E28" s="43" t="s">
        <v>337</v>
      </c>
      <c r="F28" s="44" t="s">
        <v>305</v>
      </c>
      <c r="G28" s="43" t="s">
        <v>324</v>
      </c>
      <c r="H28" s="44" t="s">
        <v>303</v>
      </c>
      <c r="I28" s="44" t="s">
        <v>300</v>
      </c>
      <c r="J28" s="43" t="s">
        <v>337</v>
      </c>
    </row>
    <row r="29" ht="42" customHeight="1" spans="1:10">
      <c r="A29" s="43" t="s">
        <v>253</v>
      </c>
      <c r="B29" s="44" t="s">
        <v>336</v>
      </c>
      <c r="C29" s="44" t="s">
        <v>317</v>
      </c>
      <c r="D29" s="44" t="s">
        <v>331</v>
      </c>
      <c r="E29" s="43" t="s">
        <v>337</v>
      </c>
      <c r="F29" s="44" t="s">
        <v>305</v>
      </c>
      <c r="G29" s="43" t="s">
        <v>45</v>
      </c>
      <c r="H29" s="44" t="s">
        <v>303</v>
      </c>
      <c r="I29" s="44" t="s">
        <v>300</v>
      </c>
      <c r="J29" s="43" t="s">
        <v>337</v>
      </c>
    </row>
    <row r="30" ht="42" customHeight="1" spans="1:10">
      <c r="A30" s="43" t="s">
        <v>253</v>
      </c>
      <c r="B30" s="44" t="s">
        <v>336</v>
      </c>
      <c r="C30" s="44" t="s">
        <v>321</v>
      </c>
      <c r="D30" s="44" t="s">
        <v>322</v>
      </c>
      <c r="E30" s="43" t="s">
        <v>339</v>
      </c>
      <c r="F30" s="44" t="s">
        <v>305</v>
      </c>
      <c r="G30" s="43" t="s">
        <v>311</v>
      </c>
      <c r="H30" s="44" t="s">
        <v>303</v>
      </c>
      <c r="I30" s="44" t="s">
        <v>300</v>
      </c>
      <c r="J30" s="43" t="s">
        <v>339</v>
      </c>
    </row>
    <row r="31" ht="42" customHeight="1" spans="1:10">
      <c r="A31" s="43" t="s">
        <v>271</v>
      </c>
      <c r="B31" s="44" t="s">
        <v>340</v>
      </c>
      <c r="C31" s="44" t="s">
        <v>295</v>
      </c>
      <c r="D31" s="44" t="s">
        <v>296</v>
      </c>
      <c r="E31" s="43" t="s">
        <v>341</v>
      </c>
      <c r="F31" s="44" t="s">
        <v>298</v>
      </c>
      <c r="G31" s="43" t="s">
        <v>147</v>
      </c>
      <c r="H31" s="44" t="s">
        <v>342</v>
      </c>
      <c r="I31" s="44" t="s">
        <v>300</v>
      </c>
      <c r="J31" s="43" t="s">
        <v>341</v>
      </c>
    </row>
    <row r="32" ht="42" customHeight="1" spans="1:10">
      <c r="A32" s="43" t="s">
        <v>271</v>
      </c>
      <c r="B32" s="44" t="s">
        <v>340</v>
      </c>
      <c r="C32" s="44" t="s">
        <v>295</v>
      </c>
      <c r="D32" s="44" t="s">
        <v>309</v>
      </c>
      <c r="E32" s="43" t="s">
        <v>343</v>
      </c>
      <c r="F32" s="44" t="s">
        <v>298</v>
      </c>
      <c r="G32" s="43" t="s">
        <v>334</v>
      </c>
      <c r="H32" s="44" t="s">
        <v>303</v>
      </c>
      <c r="I32" s="44" t="s">
        <v>300</v>
      </c>
      <c r="J32" s="43" t="s">
        <v>343</v>
      </c>
    </row>
    <row r="33" ht="42" customHeight="1" spans="1:10">
      <c r="A33" s="43" t="s">
        <v>271</v>
      </c>
      <c r="B33" s="44" t="s">
        <v>340</v>
      </c>
      <c r="C33" s="44" t="s">
        <v>295</v>
      </c>
      <c r="D33" s="44" t="s">
        <v>309</v>
      </c>
      <c r="E33" s="43" t="s">
        <v>344</v>
      </c>
      <c r="F33" s="44" t="s">
        <v>305</v>
      </c>
      <c r="G33" s="43" t="s">
        <v>334</v>
      </c>
      <c r="H33" s="44" t="s">
        <v>303</v>
      </c>
      <c r="I33" s="44" t="s">
        <v>300</v>
      </c>
      <c r="J33" s="43" t="s">
        <v>344</v>
      </c>
    </row>
    <row r="34" ht="48" customHeight="1" spans="1:10">
      <c r="A34" s="43" t="s">
        <v>271</v>
      </c>
      <c r="B34" s="44" t="s">
        <v>340</v>
      </c>
      <c r="C34" s="44" t="s">
        <v>295</v>
      </c>
      <c r="D34" s="44" t="s">
        <v>329</v>
      </c>
      <c r="E34" s="43" t="s">
        <v>345</v>
      </c>
      <c r="F34" s="44" t="s">
        <v>298</v>
      </c>
      <c r="G34" s="43" t="s">
        <v>334</v>
      </c>
      <c r="H34" s="44" t="s">
        <v>303</v>
      </c>
      <c r="I34" s="44" t="s">
        <v>300</v>
      </c>
      <c r="J34" s="43" t="s">
        <v>345</v>
      </c>
    </row>
    <row r="35" ht="42" customHeight="1" spans="1:10">
      <c r="A35" s="43" t="s">
        <v>271</v>
      </c>
      <c r="B35" s="44" t="s">
        <v>340</v>
      </c>
      <c r="C35" s="44" t="s">
        <v>317</v>
      </c>
      <c r="D35" s="44" t="s">
        <v>331</v>
      </c>
      <c r="E35" s="43" t="s">
        <v>346</v>
      </c>
      <c r="F35" s="44" t="s">
        <v>298</v>
      </c>
      <c r="G35" s="43" t="s">
        <v>313</v>
      </c>
      <c r="H35" s="44" t="s">
        <v>314</v>
      </c>
      <c r="I35" s="44" t="s">
        <v>315</v>
      </c>
      <c r="J35" s="43" t="s">
        <v>346</v>
      </c>
    </row>
    <row r="36" ht="42" customHeight="1" spans="1:10">
      <c r="A36" s="43" t="s">
        <v>271</v>
      </c>
      <c r="B36" s="44" t="s">
        <v>340</v>
      </c>
      <c r="C36" s="44" t="s">
        <v>321</v>
      </c>
      <c r="D36" s="44" t="s">
        <v>322</v>
      </c>
      <c r="E36" s="43" t="s">
        <v>347</v>
      </c>
      <c r="F36" s="44" t="s">
        <v>305</v>
      </c>
      <c r="G36" s="43" t="s">
        <v>311</v>
      </c>
      <c r="H36" s="44" t="s">
        <v>303</v>
      </c>
      <c r="I36" s="44" t="s">
        <v>300</v>
      </c>
      <c r="J36" s="43" t="s">
        <v>347</v>
      </c>
    </row>
    <row r="37" ht="59" customHeight="1" spans="1:10">
      <c r="A37" s="43" t="s">
        <v>275</v>
      </c>
      <c r="B37" s="44" t="s">
        <v>348</v>
      </c>
      <c r="C37" s="44" t="s">
        <v>295</v>
      </c>
      <c r="D37" s="44" t="s">
        <v>296</v>
      </c>
      <c r="E37" s="43" t="s">
        <v>301</v>
      </c>
      <c r="F37" s="44" t="s">
        <v>298</v>
      </c>
      <c r="G37" s="43" t="s">
        <v>334</v>
      </c>
      <c r="H37" s="44" t="s">
        <v>303</v>
      </c>
      <c r="I37" s="44" t="s">
        <v>300</v>
      </c>
      <c r="J37" s="43" t="s">
        <v>301</v>
      </c>
    </row>
    <row r="38" ht="42" customHeight="1" spans="1:10">
      <c r="A38" s="43" t="s">
        <v>275</v>
      </c>
      <c r="B38" s="44" t="s">
        <v>348</v>
      </c>
      <c r="C38" s="44" t="s">
        <v>295</v>
      </c>
      <c r="D38" s="44" t="s">
        <v>296</v>
      </c>
      <c r="E38" s="43" t="s">
        <v>349</v>
      </c>
      <c r="F38" s="44" t="s">
        <v>298</v>
      </c>
      <c r="G38" s="43" t="s">
        <v>350</v>
      </c>
      <c r="H38" s="44" t="s">
        <v>351</v>
      </c>
      <c r="I38" s="44" t="s">
        <v>300</v>
      </c>
      <c r="J38" s="43" t="s">
        <v>349</v>
      </c>
    </row>
    <row r="39" ht="60" customHeight="1" spans="1:10">
      <c r="A39" s="43" t="s">
        <v>275</v>
      </c>
      <c r="B39" s="44" t="s">
        <v>348</v>
      </c>
      <c r="C39" s="44" t="s">
        <v>295</v>
      </c>
      <c r="D39" s="44" t="s">
        <v>309</v>
      </c>
      <c r="E39" s="43" t="s">
        <v>310</v>
      </c>
      <c r="F39" s="44" t="s">
        <v>305</v>
      </c>
      <c r="G39" s="43" t="s">
        <v>334</v>
      </c>
      <c r="H39" s="44" t="s">
        <v>303</v>
      </c>
      <c r="I39" s="44" t="s">
        <v>300</v>
      </c>
      <c r="J39" s="43" t="s">
        <v>310</v>
      </c>
    </row>
    <row r="40" ht="42" customHeight="1" spans="1:10">
      <c r="A40" s="43" t="s">
        <v>275</v>
      </c>
      <c r="B40" s="44" t="s">
        <v>348</v>
      </c>
      <c r="C40" s="44" t="s">
        <v>295</v>
      </c>
      <c r="D40" s="44" t="s">
        <v>309</v>
      </c>
      <c r="E40" s="43" t="s">
        <v>328</v>
      </c>
      <c r="F40" s="44" t="s">
        <v>305</v>
      </c>
      <c r="G40" s="43" t="s">
        <v>334</v>
      </c>
      <c r="H40" s="44" t="s">
        <v>303</v>
      </c>
      <c r="I40" s="44" t="s">
        <v>300</v>
      </c>
      <c r="J40" s="43" t="s">
        <v>328</v>
      </c>
    </row>
    <row r="41" ht="42" customHeight="1" spans="1:10">
      <c r="A41" s="43" t="s">
        <v>275</v>
      </c>
      <c r="B41" s="44" t="s">
        <v>348</v>
      </c>
      <c r="C41" s="44" t="s">
        <v>317</v>
      </c>
      <c r="D41" s="44" t="s">
        <v>318</v>
      </c>
      <c r="E41" s="43" t="s">
        <v>319</v>
      </c>
      <c r="F41" s="44" t="s">
        <v>305</v>
      </c>
      <c r="G41" s="43" t="s">
        <v>48</v>
      </c>
      <c r="H41" s="44" t="s">
        <v>320</v>
      </c>
      <c r="I41" s="44" t="s">
        <v>300</v>
      </c>
      <c r="J41" s="43" t="s">
        <v>319</v>
      </c>
    </row>
    <row r="42" ht="54" customHeight="1" spans="1:10">
      <c r="A42" s="43" t="s">
        <v>275</v>
      </c>
      <c r="B42" s="44" t="s">
        <v>348</v>
      </c>
      <c r="C42" s="44" t="s">
        <v>321</v>
      </c>
      <c r="D42" s="44" t="s">
        <v>322</v>
      </c>
      <c r="E42" s="43" t="s">
        <v>325</v>
      </c>
      <c r="F42" s="44" t="s">
        <v>305</v>
      </c>
      <c r="G42" s="43" t="s">
        <v>324</v>
      </c>
      <c r="H42" s="44" t="s">
        <v>303</v>
      </c>
      <c r="I42" s="44" t="s">
        <v>300</v>
      </c>
      <c r="J42" s="43" t="s">
        <v>325</v>
      </c>
    </row>
    <row r="43" ht="42" customHeight="1" spans="1:10">
      <c r="A43" s="43" t="s">
        <v>263</v>
      </c>
      <c r="B43" s="44" t="s">
        <v>352</v>
      </c>
      <c r="C43" s="44" t="s">
        <v>295</v>
      </c>
      <c r="D43" s="44" t="s">
        <v>296</v>
      </c>
      <c r="E43" s="43" t="s">
        <v>353</v>
      </c>
      <c r="F43" s="44" t="s">
        <v>305</v>
      </c>
      <c r="G43" s="43" t="s">
        <v>354</v>
      </c>
      <c r="H43" s="44" t="s">
        <v>299</v>
      </c>
      <c r="I43" s="44" t="s">
        <v>300</v>
      </c>
      <c r="J43" s="43" t="s">
        <v>353</v>
      </c>
    </row>
    <row r="44" ht="42" customHeight="1" spans="1:10">
      <c r="A44" s="43" t="s">
        <v>263</v>
      </c>
      <c r="B44" s="44" t="s">
        <v>352</v>
      </c>
      <c r="C44" s="44" t="s">
        <v>295</v>
      </c>
      <c r="D44" s="44" t="s">
        <v>296</v>
      </c>
      <c r="E44" s="43" t="s">
        <v>355</v>
      </c>
      <c r="F44" s="44" t="s">
        <v>305</v>
      </c>
      <c r="G44" s="43" t="s">
        <v>356</v>
      </c>
      <c r="H44" s="44" t="s">
        <v>299</v>
      </c>
      <c r="I44" s="44" t="s">
        <v>300</v>
      </c>
      <c r="J44" s="43" t="s">
        <v>355</v>
      </c>
    </row>
    <row r="45" ht="42" customHeight="1" spans="1:10">
      <c r="A45" s="43" t="s">
        <v>263</v>
      </c>
      <c r="B45" s="44" t="s">
        <v>352</v>
      </c>
      <c r="C45" s="44" t="s">
        <v>295</v>
      </c>
      <c r="D45" s="44" t="s">
        <v>296</v>
      </c>
      <c r="E45" s="43" t="s">
        <v>357</v>
      </c>
      <c r="F45" s="44" t="s">
        <v>298</v>
      </c>
      <c r="G45" s="43" t="s">
        <v>358</v>
      </c>
      <c r="H45" s="44" t="s">
        <v>359</v>
      </c>
      <c r="I45" s="44" t="s">
        <v>300</v>
      </c>
      <c r="J45" s="43" t="s">
        <v>357</v>
      </c>
    </row>
    <row r="46" ht="42" customHeight="1" spans="1:10">
      <c r="A46" s="43" t="s">
        <v>263</v>
      </c>
      <c r="B46" s="44" t="s">
        <v>352</v>
      </c>
      <c r="C46" s="44" t="s">
        <v>295</v>
      </c>
      <c r="D46" s="44" t="s">
        <v>296</v>
      </c>
      <c r="E46" s="43" t="s">
        <v>360</v>
      </c>
      <c r="F46" s="44" t="s">
        <v>298</v>
      </c>
      <c r="G46" s="43" t="s">
        <v>53</v>
      </c>
      <c r="H46" s="44" t="s">
        <v>361</v>
      </c>
      <c r="I46" s="44" t="s">
        <v>300</v>
      </c>
      <c r="J46" s="43" t="s">
        <v>360</v>
      </c>
    </row>
    <row r="47" ht="42" customHeight="1" spans="1:10">
      <c r="A47" s="43" t="s">
        <v>263</v>
      </c>
      <c r="B47" s="44" t="s">
        <v>352</v>
      </c>
      <c r="C47" s="44" t="s">
        <v>295</v>
      </c>
      <c r="D47" s="44" t="s">
        <v>309</v>
      </c>
      <c r="E47" s="43" t="s">
        <v>362</v>
      </c>
      <c r="F47" s="44" t="s">
        <v>305</v>
      </c>
      <c r="G47" s="43" t="s">
        <v>311</v>
      </c>
      <c r="H47" s="44" t="s">
        <v>303</v>
      </c>
      <c r="I47" s="44" t="s">
        <v>300</v>
      </c>
      <c r="J47" s="43" t="s">
        <v>362</v>
      </c>
    </row>
    <row r="48" ht="42" customHeight="1" spans="1:10">
      <c r="A48" s="43" t="s">
        <v>263</v>
      </c>
      <c r="B48" s="44" t="s">
        <v>352</v>
      </c>
      <c r="C48" s="44" t="s">
        <v>295</v>
      </c>
      <c r="D48" s="44" t="s">
        <v>329</v>
      </c>
      <c r="E48" s="43" t="s">
        <v>330</v>
      </c>
      <c r="F48" s="44" t="s">
        <v>298</v>
      </c>
      <c r="G48" s="43" t="s">
        <v>311</v>
      </c>
      <c r="H48" s="44" t="s">
        <v>303</v>
      </c>
      <c r="I48" s="44" t="s">
        <v>300</v>
      </c>
      <c r="J48" s="43" t="s">
        <v>330</v>
      </c>
    </row>
    <row r="49" ht="42" customHeight="1" spans="1:10">
      <c r="A49" s="43" t="s">
        <v>263</v>
      </c>
      <c r="B49" s="44" t="s">
        <v>352</v>
      </c>
      <c r="C49" s="44" t="s">
        <v>317</v>
      </c>
      <c r="D49" s="44" t="s">
        <v>331</v>
      </c>
      <c r="E49" s="43" t="s">
        <v>363</v>
      </c>
      <c r="F49" s="44" t="s">
        <v>298</v>
      </c>
      <c r="G49" s="43" t="s">
        <v>364</v>
      </c>
      <c r="H49" s="44" t="s">
        <v>365</v>
      </c>
      <c r="I49" s="44" t="s">
        <v>300</v>
      </c>
      <c r="J49" s="43" t="s">
        <v>363</v>
      </c>
    </row>
    <row r="50" ht="42" customHeight="1" spans="1:10">
      <c r="A50" s="43" t="s">
        <v>263</v>
      </c>
      <c r="B50" s="44" t="s">
        <v>352</v>
      </c>
      <c r="C50" s="44" t="s">
        <v>321</v>
      </c>
      <c r="D50" s="44" t="s">
        <v>322</v>
      </c>
      <c r="E50" s="43" t="s">
        <v>366</v>
      </c>
      <c r="F50" s="44" t="s">
        <v>305</v>
      </c>
      <c r="G50" s="43" t="s">
        <v>311</v>
      </c>
      <c r="H50" s="44" t="s">
        <v>303</v>
      </c>
      <c r="I50" s="44" t="s">
        <v>300</v>
      </c>
      <c r="J50" s="43" t="s">
        <v>366</v>
      </c>
    </row>
  </sheetData>
  <mergeCells count="14">
    <mergeCell ref="A2:J2"/>
    <mergeCell ref="A3:H3"/>
    <mergeCell ref="A7:A16"/>
    <mergeCell ref="A17:A24"/>
    <mergeCell ref="A25:A30"/>
    <mergeCell ref="A31:A36"/>
    <mergeCell ref="A37:A42"/>
    <mergeCell ref="A43:A50"/>
    <mergeCell ref="B7:B16"/>
    <mergeCell ref="B17:B24"/>
    <mergeCell ref="B25:B30"/>
    <mergeCell ref="B31:B36"/>
    <mergeCell ref="B37:B42"/>
    <mergeCell ref="B43:B5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瑾</cp:lastModifiedBy>
  <dcterms:created xsi:type="dcterms:W3CDTF">2025-02-16T02:08:00Z</dcterms:created>
  <dcterms:modified xsi:type="dcterms:W3CDTF">2025-02-20T04:12:12Z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AEABECA144FA45CF82FF29C614883BB4_12</vt:lpwstr>
  </property>
  <property fmtid="{D5CDD505-2E9C-101B-9397-08002B2CF9AE}" pid="3" name="KSOProductBuildVer">
    <vt:lpwstr>2052-12.1.0.19770</vt:lpwstr>
  </property>
</Properties>
</file>