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<sst xmlns="http://schemas.openxmlformats.org/spreadsheetml/2006/main" count="322">
  <si>
    <t>预算01-1表</t>
  </si>
  <si>
    <t>2025年财务收支预算总表部门</t>
  </si>
  <si>
    <t>单位名称：玉溪市公路工程质量监督站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</si>
  <si>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</si>
  <si>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</si>
  <si>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</si>
  <si>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</si>
  <si>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</si>
  <si>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</si>
  <si>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</si>
  <si>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</si>
  <si>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</si>
  <si>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</si>
  <si>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</si>
  <si>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</si>
  <si>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</si>
  <si>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</si>
  <si>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</si>
  <si>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</si>
  <si>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</si>
  <si>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</si>
  <si>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</si>
  <si>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</si>
  <si>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</si>
  <si>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</si>
  <si>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</si>
  <si>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</si>
  <si>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</si>
  <si>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</si>
  <si>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</si>
  <si>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</si>
  <si>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</si>
  <si>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</si>
  <si>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</si>
  <si>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</si>
  <si>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</si>
  <si>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</si>
  <si>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</si>
  <si>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</si>
  <si>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</si>
  <si>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</si>
  <si>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</si>
  <si>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</si>
  <si>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</si>
  <si>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</si>
  <si>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</si>
  <si>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</si>
  <si>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</si>
  <si>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</si>
  <si>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</si>
  <si>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</si>
  <si>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</si>
  <si>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</si>
  <si>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</si>
  <si>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</si>
  <si>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</si>
  <si>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</si>
  <si>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</si>
  <si>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</si>
  <si>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</si>
  <si>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</si>
  <si>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</si>
  <si>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</si>
  <si>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</si>
  <si>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123005</t>
  </si>
  <si>
    <t>玉溪市公路工程质量监督站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</si>
  <si>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</si>
  <si>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</si>
  <si>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</si>
  <si>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</si>
  <si>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</si>
  <si>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</si>
  <si>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</si>
  <si>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</si>
  <si>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</si>
  <si>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</si>
  <si>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</si>
  <si>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</si>
  <si>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</si>
  <si>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</si>
  <si>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</si>
  <si>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</si>
  <si>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</si>
  <si>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</si>
  <si>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</si>
  <si>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</si>
  <si>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</si>
  <si>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</si>
  <si>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</si>
  <si>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214</t>
  </si>
  <si>
    <t>21401</t>
  </si>
  <si>
    <t>2140199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</si>
  <si>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</si>
  <si>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</si>
  <si>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</si>
  <si>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</si>
  <si>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</si>
  <si>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</si>
  <si>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</si>
  <si>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</si>
  <si>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</si>
  <si>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</si>
  <si>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</si>
  <si>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</si>
  <si>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</si>
  <si>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</si>
  <si>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</si>
  <si>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</si>
  <si>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</si>
  <si>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</si>
  <si>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</si>
  <si>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</si>
  <si>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</si>
  <si>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</si>
  <si>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</si>
  <si>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</si>
  <si>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</si>
  <si>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</si>
  <si>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</si>
  <si>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</si>
  <si>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</si>
  <si>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</si>
  <si>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</si>
  <si>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</si>
  <si>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</si>
  <si>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</si>
  <si>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</si>
  <si>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</si>
  <si>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</si>
  <si>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</si>
  <si>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</si>
  <si>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</si>
  <si>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</si>
  <si>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</si>
  <si>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</si>
  <si>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</si>
  <si>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</si>
  <si>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</si>
  <si>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</si>
  <si>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</si>
  <si>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</si>
  <si>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530400210000000628685</t>
  </si>
  <si>
    <t>事业人员工资支出</t>
  </si>
  <si>
    <t>其他公路水路运输支出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</si>
  <si>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</si>
  <si>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</si>
  <si>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</si>
  <si>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</si>
  <si>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</si>
  <si>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</si>
  <si>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</si>
  <si>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530400210000000628686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</si>
  <si>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</si>
  <si>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</si>
  <si>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</si>
  <si>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</si>
  <si>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</si>
  <si>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</si>
  <si>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</si>
  <si>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</si>
  <si>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</si>
  <si>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</si>
  <si>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</si>
  <si>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</si>
  <si>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</si>
  <si>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530400210000000628687</t>
  </si>
  <si>
    <t>住房公积金</t>
  </si>
  <si>
    <t>30113</t>
  </si>
  <si>
    <t>530400210000000628688</t>
  </si>
  <si>
    <t>对个人和家庭的补助</t>
  </si>
  <si>
    <t>事业单位离退休</t>
  </si>
  <si>
    <t>30305</t>
  </si>
  <si>
    <t>生活补助</t>
  </si>
  <si>
    <t>530400210000000628690</t>
  </si>
  <si>
    <t>公车购置及运维费</t>
  </si>
  <si>
    <t>30231</t>
  </si>
  <si>
    <t>公务用车运行维护费</t>
  </si>
  <si>
    <t>530400210000000628691</t>
  </si>
  <si>
    <t>工会经费</t>
  </si>
  <si>
    <t>30228</t>
  </si>
  <si>
    <t>530400210000000628692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</si>
  <si>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</si>
  <si>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</si>
  <si>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</si>
  <si>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</si>
  <si>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</si>
  <si>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</si>
  <si>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</si>
  <si>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</si>
  <si>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</si>
  <si>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</si>
  <si>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</si>
  <si>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</si>
  <si>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</si>
  <si>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</si>
  <si>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</si>
  <si>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530400221100000325461</t>
  </si>
  <si>
    <t>30217</t>
  </si>
  <si>
    <t>530400251100003546812</t>
  </si>
  <si>
    <t>奖励性绩效工资（工资部分）经费</t>
  </si>
  <si>
    <t>530400251100003546822</t>
  </si>
  <si>
    <t>奖励性绩效工资（高于部分）经费</t>
  </si>
  <si>
    <t>530400251100003841931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</si>
  <si>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</si>
  <si>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</si>
  <si>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</si>
  <si>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</si>
  <si>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</si>
  <si>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</si>
  <si>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</si>
  <si>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</si>
  <si>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</si>
  <si>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玉溪市公路工程招标最高投标限价造价咨询审查专项经费</t>
  </si>
  <si>
    <t>民生类</t>
  </si>
  <si>
    <t>530400241100002060087</t>
  </si>
  <si>
    <t>30227</t>
  </si>
  <si>
    <t>委托业务费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</si>
  <si>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</si>
  <si>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</si>
  <si>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</si>
  <si>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</si>
  <si>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</si>
  <si>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</si>
  <si>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</si>
  <si>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</si>
  <si>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</si>
  <si>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</si>
  <si>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</si>
  <si>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</si>
  <si>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</si>
  <si>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项目推进情况，对达到审查条件的项目招标最高投标限价进行审查，为确保造价文件审查质量，依据项目特点，设定了5个考核指标，采用自评和被服务项目业主评价方式，分别从完成审查项目数量、质量要求、成本控制效果、经济效益、满意度方面进行评价。
1.数量指标，招标最高投标限价咨询审查报告每个项目各一份。
2.质量指标，效果指标，审查结果符合我国的法律法规及省市有关规定，审查单位对审查结果的真实性、合理性和合法性负责。定额使用的准确性大于等于95%，工程量审查准确性大于等于95%，设备材料及人工、机械价格的合理性大于等于95%，相关费用采用的合理性大于等于95%。
3.成本指标：小于等于20万元。
4.经济效益指标：复核审查结果真实性、合理性大于等于95%。
5.满意度指标，服务对象的服务满意度为95%。</t>
  </si>
  <si>
    <t>产出指标</t>
  </si>
  <si>
    <t>数量指标</t>
  </si>
  <si>
    <t>反映形成最终咨询审查报告个数。</t>
  </si>
  <si>
    <t>&gt;=</t>
  </si>
  <si>
    <t>份</t>
  </si>
  <si>
    <t>定量指标</t>
  </si>
  <si>
    <t>1.00</t>
  </si>
  <si>
    <t>质量指标</t>
  </si>
  <si>
    <t>反映咨询审查报告的准确性。</t>
  </si>
  <si>
    <t>95</t>
  </si>
  <si>
    <t>%</t>
  </si>
  <si>
    <t>反映咨询审查成本。</t>
  </si>
  <si>
    <t>&lt;=</t>
  </si>
  <si>
    <t>万元</t>
  </si>
  <si>
    <t>效益指标</t>
  </si>
  <si>
    <t>经济效益</t>
  </si>
  <si>
    <t>满意度指标</t>
  </si>
  <si>
    <t>服务对象满意度</t>
  </si>
  <si>
    <t>服务对象的服务满意度</t>
  </si>
  <si>
    <t>预算06表</t>
  </si>
  <si>
    <t>2025年部门政府性基金预算支出预算表</t>
  </si>
  <si>
    <t>单位:元</t>
  </si>
  <si>
    <t>政府性基金预算支出</t>
  </si>
  <si>
    <t>我单位不涉及政府性基金预算支出。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</si>
  <si>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</si>
  <si>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</si>
  <si>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</si>
  <si>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</si>
  <si>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</si>
  <si>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</si>
  <si>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</si>
  <si>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</si>
  <si>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</si>
  <si>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</si>
  <si>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</si>
  <si>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</si>
  <si>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文件柜</t>
  </si>
  <si>
    <t>组</t>
  </si>
  <si>
    <t>办公桌</t>
  </si>
  <si>
    <t>张</t>
  </si>
  <si>
    <t>办公椅</t>
  </si>
  <si>
    <t>把</t>
  </si>
  <si>
    <t>预算08表</t>
  </si>
  <si>
    <t>2025年部门政府购买服务预算表</t>
  </si>
  <si>
    <t>政府购买服务项目</t>
  </si>
  <si>
    <t>政府购买服务目录</t>
  </si>
  <si>
    <t>我单位不涉及政府购买服务预算。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</si>
  <si>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</si>
  <si>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</si>
  <si>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</si>
  <si>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</si>
  <si>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</si>
  <si>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</si>
  <si>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</si>
  <si>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</si>
  <si>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</si>
  <si>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</si>
  <si>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</si>
  <si>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</si>
  <si>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</si>
  <si>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</si>
  <si>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</si>
  <si>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我单位不涉及市对下转移支付预算。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</si>
  <si>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</si>
  <si>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</si>
  <si>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</si>
  <si>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</si>
  <si>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</si>
  <si>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</si>
  <si>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</si>
  <si>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</si>
  <si>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</si>
  <si>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</si>
  <si>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</si>
  <si>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家具和用品</t>
  </si>
  <si>
    <t>A05010301 办公椅</t>
  </si>
  <si>
    <t>A05010201 办公桌</t>
  </si>
  <si>
    <t>A05010502 文件柜</t>
  </si>
  <si>
    <t>预算11表</t>
  </si>
  <si>
    <t>2025年中央转移支付补助项目支出预算表</t>
  </si>
  <si>
    <t>上级补助</t>
  </si>
  <si>
    <t>我单位不涉及中央转移支付补助项目支出预算。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</si>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</sst>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/mm/dd\ hh:mm:ss"/>
    <numFmt numFmtId="43" formatCode="_ * #,##0.00_ ;_ * \-#,##0.00_ ;_ * &quot;-&quot;??_ ;_ @_ "/>
    <numFmt numFmtId="178" formatCode="#,##0.00;\-#,##0.00;;@"/>
    <numFmt numFmtId="179" formatCode="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sz val="9.75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</xf>
    <xf numFmtId="42" fontId="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2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18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16" borderId="16" applyNumberFormat="0" applyAlignment="0" applyProtection="0">
      <alignment vertical="center"/>
    </xf>
    <xf numFmtId="0" fontId="39" fillId="16" borderId="14" applyNumberFormat="0" applyAlignment="0" applyProtection="0">
      <alignment vertical="center"/>
    </xf>
    <xf numFmtId="0" fontId="35" fillId="19" borderId="1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188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78" fontId="7" fillId="0" borderId="7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9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49" fontId="7" fillId="0" borderId="7" xfId="53" applyNumberFormat="1" applyFont="1" applyBorder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Border="1">
      <alignment vertical="top"/>
    </xf>
    <xf numFmtId="49" fontId="11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8" fontId="11" fillId="0" borderId="7" xfId="53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1" fillId="0" borderId="1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8" fontId="11" fillId="0" borderId="7" xfId="0" applyNumberFormat="1" applyFont="1" applyBorder="1" applyAlignment="1">
      <alignment horizontal="right" vertical="center"/>
    </xf>
    <xf numFmtId="178" fontId="21" fillId="0" borderId="7" xfId="0" applyNumberFormat="1" applyFont="1" applyBorder="1" applyAlignment="1">
      <alignment horizontal="left" vertical="center"/>
    </xf>
    <xf numFmtId="178" fontId="11" fillId="0" borderId="7" xfId="54" applyNumberFormat="1" applyFont="1" applyBorder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EB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0"/>
  <sheetViews>
    <sheetView showZeros="0" tabSelected="1" workbookViewId="0">
      <selection activeCell="B26" sqref="B26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69" t="s">
        <v>0</v>
      </c>
      <c r="B1" s="180"/>
      <c r="C1" s="180"/>
      <c r="D1" s="180"/>
    </row>
    <row r="2" ht="28.5" customHeight="1" spans="1:4">
      <c r="A2" s="181" t="s">
        <v>1</v>
      </c>
      <c r="B2" s="181"/>
      <c r="C2" s="181"/>
      <c r="D2" s="181"/>
    </row>
    <row r="3" ht="18.75" customHeight="1" spans="1:4">
      <c r="A3" s="171" t="s">
        <v>2</v>
      </c>
      <c r="B3" s="171"/>
      <c r="C3" s="171"/>
      <c r="D3" s="169" t="s">
        <v>3</v>
      </c>
    </row>
    <row r="4" ht="18.75" customHeight="1" spans="1:4">
      <c r="A4" s="172" t="s">
        <v>4</v>
      </c>
      <c r="B4" s="172"/>
      <c r="C4" s="172" t="s">
        <v>5</v>
      </c>
      <c r="D4" s="172"/>
    </row>
    <row r="5" ht="18.75" customHeight="1" spans="1:4">
      <c r="A5" s="172" t="s">
        <v>6</v>
      </c>
      <c r="B5" s="172" t="s">
        <v>7</v>
      </c>
      <c r="C5" s="172" t="s">
        <v>8</v>
      </c>
      <c r="D5" s="172" t="s">
        <v>7</v>
      </c>
    </row>
    <row r="6" ht="18.75" customHeight="1" spans="1:4">
      <c r="A6" s="171" t="s">
        <v>9</v>
      </c>
      <c r="B6" s="185">
        <v>3856385.54</v>
      </c>
      <c r="C6" s="186" t="str">
        <f>"一"&amp;"、"&amp;"社会保障和就业支出"</f>
        <v>一、社会保障和就业支出</v>
      </c>
      <c r="D6" s="185">
        <v>445573.44</v>
      </c>
    </row>
    <row r="7" ht="18.75" customHeight="1" spans="1:4">
      <c r="A7" s="171" t="s">
        <v>10</v>
      </c>
      <c r="B7" s="185"/>
      <c r="C7" s="186" t="str">
        <f>"二"&amp;"、"&amp;"卫生健康支出"</f>
        <v>二、卫生健康支出</v>
      </c>
      <c r="D7" s="185">
        <v>253651.36</v>
      </c>
    </row>
    <row r="8" ht="18.75" customHeight="1" spans="1:4">
      <c r="A8" s="171" t="s">
        <v>11</v>
      </c>
      <c r="B8" s="185"/>
      <c r="C8" s="186" t="str">
        <f>"三"&amp;"、"&amp;"交通运输支出"</f>
        <v>三、交通运输支出</v>
      </c>
      <c r="D8" s="185">
        <v>2847992.74</v>
      </c>
    </row>
    <row r="9" ht="18.75" customHeight="1" spans="1:4">
      <c r="A9" s="171" t="s">
        <v>12</v>
      </c>
      <c r="B9" s="185"/>
      <c r="C9" s="186" t="str">
        <f>"四"&amp;"、"&amp;"住房保障支出"</f>
        <v>四、住房保障支出</v>
      </c>
      <c r="D9" s="185">
        <v>309168</v>
      </c>
    </row>
    <row r="10" ht="18.75" customHeight="1" spans="1:4">
      <c r="A10" s="171" t="s">
        <v>13</v>
      </c>
      <c r="B10" s="185"/>
      <c r="C10" s="171"/>
      <c r="D10" s="171"/>
    </row>
    <row r="11" ht="18.75" customHeight="1" spans="1:4">
      <c r="A11" s="171" t="s">
        <v>14</v>
      </c>
      <c r="B11" s="185"/>
      <c r="C11" s="171"/>
      <c r="D11" s="171"/>
    </row>
    <row r="12" ht="18.75" customHeight="1" spans="1:4">
      <c r="A12" s="171" t="s">
        <v>15</v>
      </c>
      <c r="B12" s="185"/>
      <c r="C12" s="171"/>
      <c r="D12" s="171"/>
    </row>
    <row r="13" ht="18.75" customHeight="1" spans="1:4">
      <c r="A13" s="171" t="s">
        <v>16</v>
      </c>
      <c r="B13" s="185"/>
      <c r="C13" s="171"/>
      <c r="D13" s="171"/>
    </row>
    <row r="14" ht="18.75" customHeight="1" spans="1:4">
      <c r="A14" s="171" t="s">
        <v>17</v>
      </c>
      <c r="B14" s="185"/>
      <c r="C14" s="171"/>
      <c r="D14" s="171"/>
    </row>
    <row r="15" ht="18.75" customHeight="1" spans="1:4">
      <c r="A15" s="171" t="s">
        <v>18</v>
      </c>
      <c r="B15" s="185"/>
      <c r="C15" s="171"/>
      <c r="D15" s="171"/>
    </row>
    <row r="16" ht="18.75" customHeight="1" spans="1:4">
      <c r="A16" s="187" t="s">
        <v>19</v>
      </c>
      <c r="B16" s="185">
        <v>3856385.54</v>
      </c>
      <c r="C16" s="187" t="s">
        <v>20</v>
      </c>
      <c r="D16" s="185">
        <v>3856385.54</v>
      </c>
    </row>
    <row r="17" ht="18.75" customHeight="1" spans="1:4">
      <c r="A17" s="182" t="s">
        <v>21</v>
      </c>
      <c r="B17" s="171"/>
      <c r="C17" s="182" t="s">
        <v>22</v>
      </c>
      <c r="D17" s="171"/>
    </row>
    <row r="18" ht="18.75" customHeight="1" spans="1:4">
      <c r="A18" s="63" t="s">
        <v>23</v>
      </c>
      <c r="B18" s="185"/>
      <c r="C18" s="63" t="s">
        <v>23</v>
      </c>
      <c r="D18" s="185"/>
    </row>
    <row r="19" ht="18.75" customHeight="1" spans="1:4">
      <c r="A19" s="63" t="s">
        <v>24</v>
      </c>
      <c r="B19" s="185"/>
      <c r="C19" s="63" t="s">
        <v>24</v>
      </c>
      <c r="D19" s="185"/>
    </row>
    <row r="20" ht="18.75" customHeight="1" spans="1:4">
      <c r="A20" s="187" t="s">
        <v>25</v>
      </c>
      <c r="B20" s="185">
        <v>3856385.54</v>
      </c>
      <c r="C20" s="187" t="s">
        <v>26</v>
      </c>
      <c r="D20" s="185">
        <v>3856385.54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9"/>
  <sheetViews>
    <sheetView showZeros="0" workbookViewId="0">
      <selection activeCell="B23" sqref="B2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76" t="s">
        <v>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ht="28.5" customHeight="1" spans="1:19">
      <c r="A2" s="170" t="s">
        <v>28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ht="20.25" customHeight="1" spans="1:19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7"/>
      <c r="M3" s="177"/>
      <c r="N3" s="177"/>
      <c r="O3" s="177"/>
      <c r="P3" s="177"/>
      <c r="Q3" s="177"/>
      <c r="R3" s="177"/>
      <c r="S3" s="177" t="s">
        <v>3</v>
      </c>
    </row>
    <row r="4" ht="27" customHeight="1" spans="1:19">
      <c r="A4" s="172" t="s">
        <v>29</v>
      </c>
      <c r="B4" s="172" t="s">
        <v>30</v>
      </c>
      <c r="C4" s="172" t="s">
        <v>31</v>
      </c>
      <c r="D4" s="172" t="s">
        <v>32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 t="s">
        <v>21</v>
      </c>
      <c r="P4" s="172"/>
      <c r="Q4" s="172"/>
      <c r="R4" s="172"/>
      <c r="S4" s="172"/>
    </row>
    <row r="5" ht="27" customHeight="1" spans="1:19">
      <c r="A5" s="172"/>
      <c r="B5" s="172"/>
      <c r="C5" s="172"/>
      <c r="D5" s="172" t="s">
        <v>33</v>
      </c>
      <c r="E5" s="172" t="s">
        <v>34</v>
      </c>
      <c r="F5" s="172" t="s">
        <v>35</v>
      </c>
      <c r="G5" s="172" t="s">
        <v>36</v>
      </c>
      <c r="H5" s="172" t="s">
        <v>37</v>
      </c>
      <c r="I5" s="172" t="s">
        <v>38</v>
      </c>
      <c r="J5" s="172"/>
      <c r="K5" s="172"/>
      <c r="L5" s="172"/>
      <c r="M5" s="172"/>
      <c r="N5" s="172"/>
      <c r="O5" s="172" t="s">
        <v>33</v>
      </c>
      <c r="P5" s="172" t="s">
        <v>34</v>
      </c>
      <c r="Q5" s="172" t="s">
        <v>35</v>
      </c>
      <c r="R5" s="172" t="s">
        <v>36</v>
      </c>
      <c r="S5" s="172" t="s">
        <v>39</v>
      </c>
    </row>
    <row r="6" ht="27" customHeight="1" spans="1:19">
      <c r="A6" s="172"/>
      <c r="B6" s="172"/>
      <c r="C6" s="172"/>
      <c r="D6" s="172"/>
      <c r="E6" s="172"/>
      <c r="F6" s="172"/>
      <c r="G6" s="172"/>
      <c r="H6" s="172"/>
      <c r="I6" s="172" t="s">
        <v>33</v>
      </c>
      <c r="J6" s="172" t="s">
        <v>40</v>
      </c>
      <c r="K6" s="172" t="s">
        <v>41</v>
      </c>
      <c r="L6" s="172" t="s">
        <v>42</v>
      </c>
      <c r="M6" s="172" t="s">
        <v>43</v>
      </c>
      <c r="N6" s="172" t="s">
        <v>44</v>
      </c>
      <c r="O6" s="172"/>
      <c r="P6" s="172"/>
      <c r="Q6" s="172"/>
      <c r="R6" s="172"/>
      <c r="S6" s="172"/>
    </row>
    <row r="7" ht="20.25" customHeight="1" spans="1:19">
      <c r="A7" s="175" t="s">
        <v>45</v>
      </c>
      <c r="B7" s="175" t="s">
        <v>46</v>
      </c>
      <c r="C7" s="175" t="s">
        <v>47</v>
      </c>
      <c r="D7" s="175" t="s">
        <v>48</v>
      </c>
      <c r="E7" s="175" t="s">
        <v>49</v>
      </c>
      <c r="F7" s="175" t="s">
        <v>50</v>
      </c>
      <c r="G7" s="175" t="s">
        <v>51</v>
      </c>
      <c r="H7" s="175" t="s">
        <v>52</v>
      </c>
      <c r="I7" s="175" t="s">
        <v>53</v>
      </c>
      <c r="J7" s="175" t="s">
        <v>54</v>
      </c>
      <c r="K7" s="175" t="s">
        <v>55</v>
      </c>
      <c r="L7" s="175" t="s">
        <v>56</v>
      </c>
      <c r="M7" s="175" t="s">
        <v>57</v>
      </c>
      <c r="N7" s="175" t="s">
        <v>58</v>
      </c>
      <c r="O7" s="175" t="s">
        <v>59</v>
      </c>
      <c r="P7" s="175" t="s">
        <v>60</v>
      </c>
      <c r="Q7" s="175" t="s">
        <v>61</v>
      </c>
      <c r="R7" s="175" t="s">
        <v>62</v>
      </c>
      <c r="S7" s="175" t="s">
        <v>63</v>
      </c>
    </row>
    <row r="8" ht="20.25" customHeight="1" spans="1:19">
      <c r="A8" s="171" t="s">
        <v>64</v>
      </c>
      <c r="B8" s="171" t="s">
        <v>65</v>
      </c>
      <c r="C8" s="174">
        <v>3856385.54</v>
      </c>
      <c r="D8" s="174">
        <v>3856385.54</v>
      </c>
      <c r="E8" s="66">
        <v>3856385.54</v>
      </c>
      <c r="F8" s="66"/>
      <c r="G8" s="66"/>
      <c r="H8" s="66"/>
      <c r="I8" s="66"/>
      <c r="J8" s="66"/>
      <c r="K8" s="66"/>
      <c r="L8" s="66"/>
      <c r="M8" s="66"/>
      <c r="N8" s="66"/>
      <c r="O8" s="174"/>
      <c r="P8" s="174"/>
      <c r="Q8" s="174"/>
      <c r="R8" s="174"/>
      <c r="S8" s="174"/>
    </row>
    <row r="9" ht="20.25" customHeight="1" spans="1:19">
      <c r="A9" s="173" t="s">
        <v>31</v>
      </c>
      <c r="B9" s="171"/>
      <c r="C9" s="174">
        <v>3856385.54</v>
      </c>
      <c r="D9" s="174">
        <v>3856385.54</v>
      </c>
      <c r="E9" s="174">
        <v>3856385.54</v>
      </c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4"/>
  <sheetViews>
    <sheetView showZeros="0" workbookViewId="0">
      <selection activeCell="A3" sqref="A3:N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76" t="s">
        <v>66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ht="28.5" customHeight="1" spans="1:1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20.25" customHeight="1" spans="1:1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7"/>
      <c r="K3" s="177"/>
      <c r="L3" s="177"/>
      <c r="M3" s="177"/>
      <c r="N3" s="177"/>
      <c r="O3" s="177" t="s">
        <v>3</v>
      </c>
    </row>
    <row r="4" ht="27" customHeight="1" spans="1:15">
      <c r="A4" s="172" t="s">
        <v>68</v>
      </c>
      <c r="B4" s="172" t="s">
        <v>69</v>
      </c>
      <c r="C4" s="172" t="s">
        <v>31</v>
      </c>
      <c r="D4" s="172" t="s">
        <v>34</v>
      </c>
      <c r="E4" s="172"/>
      <c r="F4" s="172"/>
      <c r="G4" s="172" t="s">
        <v>35</v>
      </c>
      <c r="H4" s="172" t="s">
        <v>36</v>
      </c>
      <c r="I4" s="172" t="s">
        <v>70</v>
      </c>
      <c r="J4" s="172" t="s">
        <v>71</v>
      </c>
      <c r="K4" s="172"/>
      <c r="L4" s="172"/>
      <c r="M4" s="172"/>
      <c r="N4" s="172"/>
      <c r="O4" s="172"/>
    </row>
    <row r="5" ht="27" customHeight="1" spans="1:15">
      <c r="A5" s="172"/>
      <c r="B5" s="172"/>
      <c r="C5" s="172"/>
      <c r="D5" s="172" t="s">
        <v>33</v>
      </c>
      <c r="E5" s="172" t="s">
        <v>72</v>
      </c>
      <c r="F5" s="172" t="s">
        <v>73</v>
      </c>
      <c r="G5" s="172"/>
      <c r="H5" s="172"/>
      <c r="I5" s="172"/>
      <c r="J5" s="172" t="s">
        <v>33</v>
      </c>
      <c r="K5" s="172" t="s">
        <v>74</v>
      </c>
      <c r="L5" s="172" t="s">
        <v>75</v>
      </c>
      <c r="M5" s="172" t="s">
        <v>76</v>
      </c>
      <c r="N5" s="172" t="s">
        <v>77</v>
      </c>
      <c r="O5" s="172" t="s">
        <v>78</v>
      </c>
    </row>
    <row r="6" ht="20.25" customHeight="1" spans="1:15">
      <c r="A6" s="175" t="s">
        <v>45</v>
      </c>
      <c r="B6" s="175" t="s">
        <v>46</v>
      </c>
      <c r="C6" s="175" t="s">
        <v>47</v>
      </c>
      <c r="D6" s="175" t="s">
        <v>48</v>
      </c>
      <c r="E6" s="175" t="s">
        <v>49</v>
      </c>
      <c r="F6" s="175" t="s">
        <v>50</v>
      </c>
      <c r="G6" s="175" t="s">
        <v>51</v>
      </c>
      <c r="H6" s="175" t="s">
        <v>52</v>
      </c>
      <c r="I6" s="175" t="s">
        <v>53</v>
      </c>
      <c r="J6" s="175" t="s">
        <v>54</v>
      </c>
      <c r="K6" s="175" t="s">
        <v>55</v>
      </c>
      <c r="L6" s="175" t="s">
        <v>56</v>
      </c>
      <c r="M6" s="175" t="s">
        <v>57</v>
      </c>
      <c r="N6" s="175" t="s">
        <v>58</v>
      </c>
      <c r="O6" s="175" t="s">
        <v>59</v>
      </c>
    </row>
    <row r="7" ht="20.25" customHeight="1" spans="1:15">
      <c r="A7" s="171" t="s">
        <v>79</v>
      </c>
      <c r="B7" s="171" t="str">
        <f>"        "&amp;"社会保障和就业支出"</f>
        <v>        社会保障和就业支出</v>
      </c>
      <c r="C7" s="66">
        <v>445573.44</v>
      </c>
      <c r="D7" s="66">
        <v>445573.44</v>
      </c>
      <c r="E7" s="66">
        <v>445573.44</v>
      </c>
      <c r="F7" s="66"/>
      <c r="G7" s="66"/>
      <c r="H7" s="66"/>
      <c r="I7" s="66"/>
      <c r="J7" s="66"/>
      <c r="K7" s="66"/>
      <c r="L7" s="66"/>
      <c r="M7" s="66"/>
      <c r="N7" s="66"/>
      <c r="O7" s="66"/>
    </row>
    <row r="8" ht="20.25" customHeight="1" spans="1:15">
      <c r="A8" s="178" t="s">
        <v>80</v>
      </c>
      <c r="B8" s="178" t="str">
        <f>"        "&amp;"行政事业单位养老支出"</f>
        <v>        行政事业单位养老支出</v>
      </c>
      <c r="C8" s="66">
        <v>445573.44</v>
      </c>
      <c r="D8" s="66">
        <v>445573.44</v>
      </c>
      <c r="E8" s="66">
        <v>445573.44</v>
      </c>
      <c r="F8" s="66"/>
      <c r="G8" s="66"/>
      <c r="H8" s="66"/>
      <c r="I8" s="66"/>
      <c r="J8" s="66"/>
      <c r="K8" s="66"/>
      <c r="L8" s="66"/>
      <c r="M8" s="66"/>
      <c r="N8" s="66"/>
      <c r="O8" s="66"/>
    </row>
    <row r="9" ht="20.25" customHeight="1" spans="1:15">
      <c r="A9" s="179" t="s">
        <v>81</v>
      </c>
      <c r="B9" s="179" t="str">
        <f>"        "&amp;"事业单位离退休"</f>
        <v>        事业单位离退休</v>
      </c>
      <c r="C9" s="66">
        <v>189000</v>
      </c>
      <c r="D9" s="66">
        <v>189000</v>
      </c>
      <c r="E9" s="66">
        <v>189000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ht="20.25" customHeight="1" spans="1:15">
      <c r="A10" s="179" t="s">
        <v>82</v>
      </c>
      <c r="B10" s="179" t="str">
        <f>"        "&amp;"机关事业单位基本养老保险缴费支出"</f>
        <v>        机关事业单位基本养老保险缴费支出</v>
      </c>
      <c r="C10" s="66">
        <v>256573.44</v>
      </c>
      <c r="D10" s="66">
        <v>256573.44</v>
      </c>
      <c r="E10" s="66">
        <v>256573.44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ht="20.25" customHeight="1" spans="1:15">
      <c r="A11" s="171" t="s">
        <v>83</v>
      </c>
      <c r="B11" s="171" t="str">
        <f>"        "&amp;"卫生健康支出"</f>
        <v>        卫生健康支出</v>
      </c>
      <c r="C11" s="66">
        <v>253651.36</v>
      </c>
      <c r="D11" s="66">
        <v>253651.36</v>
      </c>
      <c r="E11" s="66">
        <v>253651.36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ht="20.25" customHeight="1" spans="1:15">
      <c r="A12" s="178" t="s">
        <v>84</v>
      </c>
      <c r="B12" s="178" t="str">
        <f>"        "&amp;"行政事业单位医疗"</f>
        <v>        行政事业单位医疗</v>
      </c>
      <c r="C12" s="66">
        <v>253651.36</v>
      </c>
      <c r="D12" s="66">
        <v>253651.36</v>
      </c>
      <c r="E12" s="66">
        <v>253651.36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ht="20.25" customHeight="1" spans="1:15">
      <c r="A13" s="179" t="s">
        <v>85</v>
      </c>
      <c r="B13" s="179" t="str">
        <f>"        "&amp;"行政单位医疗"</f>
        <v>        行政单位医疗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ht="20.25" customHeight="1" spans="1:15">
      <c r="A14" s="179" t="s">
        <v>86</v>
      </c>
      <c r="B14" s="179" t="str">
        <f>"        "&amp;"事业单位医疗"</f>
        <v>        事业单位医疗</v>
      </c>
      <c r="C14" s="66">
        <v>133097.47</v>
      </c>
      <c r="D14" s="66">
        <v>133097.47</v>
      </c>
      <c r="E14" s="66">
        <v>133097.47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ht="20.25" customHeight="1" spans="1:15">
      <c r="A15" s="179" t="s">
        <v>87</v>
      </c>
      <c r="B15" s="179" t="str">
        <f>"        "&amp;"公务员医疗补助"</f>
        <v>        公务员医疗补助</v>
      </c>
      <c r="C15" s="66">
        <v>105379.2</v>
      </c>
      <c r="D15" s="66">
        <v>105379.2</v>
      </c>
      <c r="E15" s="66">
        <v>105379.2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ht="20.25" customHeight="1" spans="1:15">
      <c r="A16" s="179" t="s">
        <v>88</v>
      </c>
      <c r="B16" s="179" t="str">
        <f>"        "&amp;"其他行政事业单位医疗支出"</f>
        <v>        其他行政事业单位医疗支出</v>
      </c>
      <c r="C16" s="66">
        <v>15174.69</v>
      </c>
      <c r="D16" s="66">
        <v>15174.69</v>
      </c>
      <c r="E16" s="66">
        <v>15174.69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ht="20.25" customHeight="1" spans="1:15">
      <c r="A17" s="171" t="s">
        <v>89</v>
      </c>
      <c r="B17" s="171" t="str">
        <f>"        "&amp;"交通运输支出"</f>
        <v>        交通运输支出</v>
      </c>
      <c r="C17" s="66">
        <v>2847992.74</v>
      </c>
      <c r="D17" s="66">
        <v>2847992.74</v>
      </c>
      <c r="E17" s="66">
        <v>2647992.74</v>
      </c>
      <c r="F17" s="66">
        <v>200000</v>
      </c>
      <c r="G17" s="66"/>
      <c r="H17" s="66"/>
      <c r="I17" s="66"/>
      <c r="J17" s="66"/>
      <c r="K17" s="66"/>
      <c r="L17" s="66"/>
      <c r="M17" s="66"/>
      <c r="N17" s="66"/>
      <c r="O17" s="66"/>
    </row>
    <row r="18" ht="20.25" customHeight="1" spans="1:15">
      <c r="A18" s="178" t="s">
        <v>90</v>
      </c>
      <c r="B18" s="178" t="str">
        <f>"        "&amp;"公路水路运输"</f>
        <v>        公路水路运输</v>
      </c>
      <c r="C18" s="66">
        <v>2847992.74</v>
      </c>
      <c r="D18" s="66">
        <v>2847992.74</v>
      </c>
      <c r="E18" s="66">
        <v>2647992.74</v>
      </c>
      <c r="F18" s="66">
        <v>200000</v>
      </c>
      <c r="G18" s="66"/>
      <c r="H18" s="66"/>
      <c r="I18" s="66"/>
      <c r="J18" s="66"/>
      <c r="K18" s="66"/>
      <c r="L18" s="66"/>
      <c r="M18" s="66"/>
      <c r="N18" s="66"/>
      <c r="O18" s="66"/>
    </row>
    <row r="19" ht="20.25" customHeight="1" spans="1:15">
      <c r="A19" s="179" t="s">
        <v>91</v>
      </c>
      <c r="B19" s="179" t="str">
        <f>"        "&amp;"其他公路水路运输支出"</f>
        <v>        其他公路水路运输支出</v>
      </c>
      <c r="C19" s="66">
        <v>2847992.74</v>
      </c>
      <c r="D19" s="66">
        <v>2847992.74</v>
      </c>
      <c r="E19" s="66">
        <v>2647992.74</v>
      </c>
      <c r="F19" s="66">
        <v>200000</v>
      </c>
      <c r="G19" s="66"/>
      <c r="H19" s="66"/>
      <c r="I19" s="66"/>
      <c r="J19" s="66"/>
      <c r="K19" s="66"/>
      <c r="L19" s="66"/>
      <c r="M19" s="66"/>
      <c r="N19" s="66"/>
      <c r="O19" s="66"/>
    </row>
    <row r="20" ht="20.25" customHeight="1" spans="1:15">
      <c r="A20" s="171" t="s">
        <v>92</v>
      </c>
      <c r="B20" s="171" t="str">
        <f>"        "&amp;"住房保障支出"</f>
        <v>        住房保障支出</v>
      </c>
      <c r="C20" s="66">
        <v>309168</v>
      </c>
      <c r="D20" s="66">
        <v>309168</v>
      </c>
      <c r="E20" s="66">
        <v>309168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ht="20.25" customHeight="1" spans="1:15">
      <c r="A21" s="178" t="s">
        <v>93</v>
      </c>
      <c r="B21" s="178" t="str">
        <f>"        "&amp;"住房改革支出"</f>
        <v>        住房改革支出</v>
      </c>
      <c r="C21" s="66">
        <v>309168</v>
      </c>
      <c r="D21" s="66">
        <v>309168</v>
      </c>
      <c r="E21" s="66">
        <v>309168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ht="20.25" customHeight="1" spans="1:15">
      <c r="A22" s="179" t="s">
        <v>94</v>
      </c>
      <c r="B22" s="179" t="str">
        <f>"        "&amp;"住房公积金"</f>
        <v>        住房公积金</v>
      </c>
      <c r="C22" s="66">
        <v>270276</v>
      </c>
      <c r="D22" s="66">
        <v>270276</v>
      </c>
      <c r="E22" s="66">
        <v>270276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ht="20.25" customHeight="1" spans="1:15">
      <c r="A23" s="179" t="s">
        <v>95</v>
      </c>
      <c r="B23" s="179" t="str">
        <f>"        "&amp;"购房补贴"</f>
        <v>        购房补贴</v>
      </c>
      <c r="C23" s="66">
        <v>38892</v>
      </c>
      <c r="D23" s="66">
        <v>38892</v>
      </c>
      <c r="E23" s="66">
        <v>38892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ht="20.25" customHeight="1" spans="1:15">
      <c r="A24" s="173" t="s">
        <v>31</v>
      </c>
      <c r="B24" s="171"/>
      <c r="C24" s="174">
        <v>3856385.54</v>
      </c>
      <c r="D24" s="174">
        <v>3856385.54</v>
      </c>
      <c r="E24" s="174">
        <v>3656385.54</v>
      </c>
      <c r="F24" s="174">
        <v>200000</v>
      </c>
      <c r="G24" s="174"/>
      <c r="H24" s="174"/>
      <c r="I24" s="174"/>
      <c r="J24" s="174"/>
      <c r="K24" s="174"/>
      <c r="L24" s="174"/>
      <c r="M24" s="174"/>
      <c r="N24" s="174"/>
      <c r="O24" s="174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5"/>
  <sheetViews>
    <sheetView showZeros="0" workbookViewId="0">
      <selection activeCell="A3" sqref="A3:C3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69" t="s">
        <v>96</v>
      </c>
      <c r="B1" s="180"/>
      <c r="C1" s="180"/>
      <c r="D1" s="180"/>
    </row>
    <row r="2" ht="28.5" customHeight="1" spans="1:4">
      <c r="A2" s="181" t="s">
        <v>97</v>
      </c>
      <c r="B2" s="181"/>
      <c r="C2" s="181"/>
      <c r="D2" s="181"/>
    </row>
    <row r="3" ht="18.75" customHeight="1" spans="1:4">
      <c r="A3" s="171" t="s">
        <v>2</v>
      </c>
      <c r="B3" s="171"/>
      <c r="C3" s="171"/>
      <c r="D3" s="169" t="s">
        <v>3</v>
      </c>
    </row>
    <row r="4" ht="18.75" customHeight="1" spans="1:4">
      <c r="A4" s="61" t="s">
        <v>4</v>
      </c>
      <c r="B4" s="61"/>
      <c r="C4" s="61" t="s">
        <v>5</v>
      </c>
      <c r="D4" s="61"/>
    </row>
    <row r="5" ht="18.75" customHeight="1" spans="1:4">
      <c r="A5" s="61" t="s">
        <v>6</v>
      </c>
      <c r="B5" s="61" t="s">
        <v>7</v>
      </c>
      <c r="C5" s="61" t="s">
        <v>98</v>
      </c>
      <c r="D5" s="61" t="s">
        <v>7</v>
      </c>
    </row>
    <row r="6" ht="18.75" customHeight="1" spans="1:4">
      <c r="A6" s="182" t="s">
        <v>99</v>
      </c>
      <c r="B6" s="183"/>
      <c r="C6" s="184" t="s">
        <v>100</v>
      </c>
      <c r="D6" s="183"/>
    </row>
    <row r="7" ht="18.75" customHeight="1" spans="1:4">
      <c r="A7" s="171" t="s">
        <v>101</v>
      </c>
      <c r="B7" s="185">
        <v>3856385.54</v>
      </c>
      <c r="C7" s="186" t="str">
        <f>"（一）"&amp;"社会保障和就业支出"</f>
        <v>（一）社会保障和就业支出</v>
      </c>
      <c r="D7" s="185">
        <v>445573.44</v>
      </c>
    </row>
    <row r="8" ht="18.75" customHeight="1" spans="1:4">
      <c r="A8" s="171" t="s">
        <v>102</v>
      </c>
      <c r="B8" s="185"/>
      <c r="C8" s="186" t="str">
        <f>"（二）"&amp;"卫生健康支出"</f>
        <v>（二）卫生健康支出</v>
      </c>
      <c r="D8" s="185">
        <v>253651.36</v>
      </c>
    </row>
    <row r="9" ht="18.75" customHeight="1" spans="1:4">
      <c r="A9" s="171" t="s">
        <v>103</v>
      </c>
      <c r="B9" s="185"/>
      <c r="C9" s="186" t="str">
        <f>"（三）"&amp;"交通运输支出"</f>
        <v>（三）交通运输支出</v>
      </c>
      <c r="D9" s="185">
        <v>2847992.74</v>
      </c>
    </row>
    <row r="10" ht="18.75" customHeight="1" spans="1:4">
      <c r="A10" s="171" t="s">
        <v>104</v>
      </c>
      <c r="B10" s="185"/>
      <c r="C10" s="186" t="str">
        <f>"（四）"&amp;"住房保障支出"</f>
        <v>（四）住房保障支出</v>
      </c>
      <c r="D10" s="185">
        <v>309168</v>
      </c>
    </row>
    <row r="11" ht="18.75" customHeight="1" spans="1:4">
      <c r="A11" s="63" t="s">
        <v>101</v>
      </c>
      <c r="B11" s="185"/>
      <c r="C11" s="171"/>
      <c r="D11" s="171"/>
    </row>
    <row r="12" ht="18.75" customHeight="1" spans="1:4">
      <c r="A12" s="63" t="s">
        <v>102</v>
      </c>
      <c r="B12" s="185"/>
      <c r="C12" s="171"/>
      <c r="D12" s="171"/>
    </row>
    <row r="13" ht="18.75" customHeight="1" spans="1:4">
      <c r="A13" s="63" t="s">
        <v>103</v>
      </c>
      <c r="B13" s="185"/>
      <c r="C13" s="171"/>
      <c r="D13" s="171"/>
    </row>
    <row r="14" ht="18.75" customHeight="1" spans="1:4">
      <c r="A14" s="171"/>
      <c r="B14" s="171"/>
      <c r="C14" s="171" t="s">
        <v>105</v>
      </c>
      <c r="D14" s="171"/>
    </row>
    <row r="15" ht="18.75" customHeight="1" spans="1:4">
      <c r="A15" s="187" t="s">
        <v>25</v>
      </c>
      <c r="B15" s="185">
        <v>3856385.54</v>
      </c>
      <c r="C15" s="187" t="s">
        <v>26</v>
      </c>
      <c r="D15" s="185">
        <v>3856385.54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3"/>
  <sheetViews>
    <sheetView showZeros="0" workbookViewId="0">
      <selection activeCell="A3" sqref="A3:F3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76" t="s">
        <v>106</v>
      </c>
      <c r="B1" s="176"/>
      <c r="C1" s="176"/>
      <c r="D1" s="176"/>
      <c r="E1" s="176"/>
      <c r="F1" s="176"/>
      <c r="G1" s="176"/>
    </row>
    <row r="2" ht="28.5" customHeight="1" spans="1:7">
      <c r="A2" s="170" t="s">
        <v>107</v>
      </c>
      <c r="B2" s="170"/>
      <c r="C2" s="170"/>
      <c r="D2" s="170"/>
      <c r="E2" s="170"/>
      <c r="F2" s="170"/>
      <c r="G2" s="170"/>
    </row>
    <row r="3" ht="20.25" customHeight="1" spans="1:7">
      <c r="A3" s="171" t="s">
        <v>2</v>
      </c>
      <c r="B3" s="171"/>
      <c r="C3" s="171"/>
      <c r="D3" s="171"/>
      <c r="E3" s="171"/>
      <c r="F3" s="171"/>
      <c r="G3" s="177" t="s">
        <v>3</v>
      </c>
    </row>
    <row r="4" ht="27" customHeight="1" spans="1:7">
      <c r="A4" s="172" t="s">
        <v>108</v>
      </c>
      <c r="B4" s="172"/>
      <c r="C4" s="172" t="s">
        <v>31</v>
      </c>
      <c r="D4" s="172" t="s">
        <v>34</v>
      </c>
      <c r="E4" s="172"/>
      <c r="F4" s="172"/>
      <c r="G4" s="172" t="s">
        <v>73</v>
      </c>
    </row>
    <row r="5" ht="27" customHeight="1" spans="1:7">
      <c r="A5" s="172" t="s">
        <v>68</v>
      </c>
      <c r="B5" s="172" t="s">
        <v>69</v>
      </c>
      <c r="C5" s="172"/>
      <c r="D5" s="172" t="s">
        <v>33</v>
      </c>
      <c r="E5" s="172" t="s">
        <v>109</v>
      </c>
      <c r="F5" s="172" t="s">
        <v>110</v>
      </c>
      <c r="G5" s="172"/>
    </row>
    <row r="6" ht="20.25" customHeight="1" spans="1:7">
      <c r="A6" s="175" t="s">
        <v>45</v>
      </c>
      <c r="B6" s="175" t="s">
        <v>46</v>
      </c>
      <c r="C6" s="175" t="s">
        <v>47</v>
      </c>
      <c r="D6" s="175" t="s">
        <v>48</v>
      </c>
      <c r="E6" s="175" t="s">
        <v>49</v>
      </c>
      <c r="F6" s="175" t="s">
        <v>50</v>
      </c>
      <c r="G6" s="175">
        <v>7</v>
      </c>
    </row>
    <row r="7" ht="20.25" customHeight="1" spans="1:7">
      <c r="A7" s="171" t="s">
        <v>79</v>
      </c>
      <c r="B7" s="171" t="str">
        <f>"        "&amp;"社会保障和就业支出"</f>
        <v>        社会保障和就业支出</v>
      </c>
      <c r="C7" s="66">
        <v>445573.44</v>
      </c>
      <c r="D7" s="66">
        <v>445573.44</v>
      </c>
      <c r="E7" s="66">
        <v>441373.44</v>
      </c>
      <c r="F7" s="66">
        <v>4200</v>
      </c>
      <c r="G7" s="66"/>
    </row>
    <row r="8" ht="20.25" customHeight="1" spans="1:7">
      <c r="A8" s="178" t="s">
        <v>80</v>
      </c>
      <c r="B8" s="178" t="str">
        <f>"        "&amp;"行政事业单位养老支出"</f>
        <v>        行政事业单位养老支出</v>
      </c>
      <c r="C8" s="66">
        <v>445573.44</v>
      </c>
      <c r="D8" s="66">
        <v>445573.44</v>
      </c>
      <c r="E8" s="66">
        <v>441373.44</v>
      </c>
      <c r="F8" s="66">
        <v>4200</v>
      </c>
      <c r="G8" s="66"/>
    </row>
    <row r="9" ht="20.25" customHeight="1" spans="1:7">
      <c r="A9" s="179" t="s">
        <v>81</v>
      </c>
      <c r="B9" s="179" t="str">
        <f>"        "&amp;"事业单位离退休"</f>
        <v>        事业单位离退休</v>
      </c>
      <c r="C9" s="66">
        <v>189000</v>
      </c>
      <c r="D9" s="66">
        <v>189000</v>
      </c>
      <c r="E9" s="66">
        <v>184800</v>
      </c>
      <c r="F9" s="66">
        <v>4200</v>
      </c>
      <c r="G9" s="66"/>
    </row>
    <row r="10" ht="20.25" customHeight="1" spans="1:7">
      <c r="A10" s="179" t="s">
        <v>82</v>
      </c>
      <c r="B10" s="179" t="str">
        <f>"        "&amp;"机关事业单位基本养老保险缴费支出"</f>
        <v>        机关事业单位基本养老保险缴费支出</v>
      </c>
      <c r="C10" s="66">
        <v>256573.44</v>
      </c>
      <c r="D10" s="66">
        <v>256573.44</v>
      </c>
      <c r="E10" s="66">
        <v>256573.44</v>
      </c>
      <c r="F10" s="66"/>
      <c r="G10" s="66"/>
    </row>
    <row r="11" ht="20.25" customHeight="1" spans="1:7">
      <c r="A11" s="171" t="s">
        <v>83</v>
      </c>
      <c r="B11" s="171" t="str">
        <f>"        "&amp;"卫生健康支出"</f>
        <v>        卫生健康支出</v>
      </c>
      <c r="C11" s="66">
        <v>253651.36</v>
      </c>
      <c r="D11" s="66">
        <v>253651.36</v>
      </c>
      <c r="E11" s="66">
        <v>253651.36</v>
      </c>
      <c r="F11" s="66"/>
      <c r="G11" s="66"/>
    </row>
    <row r="12" ht="20.25" customHeight="1" spans="1:7">
      <c r="A12" s="178" t="s">
        <v>84</v>
      </c>
      <c r="B12" s="178" t="str">
        <f>"        "&amp;"行政事业单位医疗"</f>
        <v>        行政事业单位医疗</v>
      </c>
      <c r="C12" s="66">
        <v>253651.36</v>
      </c>
      <c r="D12" s="66">
        <v>253651.36</v>
      </c>
      <c r="E12" s="66">
        <v>253651.36</v>
      </c>
      <c r="F12" s="66"/>
      <c r="G12" s="66"/>
    </row>
    <row r="13" ht="20.25" customHeight="1" spans="1:7">
      <c r="A13" s="179" t="s">
        <v>86</v>
      </c>
      <c r="B13" s="179" t="str">
        <f>"        "&amp;"事业单位医疗"</f>
        <v>        事业单位医疗</v>
      </c>
      <c r="C13" s="66">
        <v>133097.47</v>
      </c>
      <c r="D13" s="66">
        <v>133097.47</v>
      </c>
      <c r="E13" s="66">
        <v>133097.47</v>
      </c>
      <c r="F13" s="66"/>
      <c r="G13" s="66"/>
    </row>
    <row r="14" ht="20.25" customHeight="1" spans="1:7">
      <c r="A14" s="179" t="s">
        <v>87</v>
      </c>
      <c r="B14" s="179" t="str">
        <f>"        "&amp;"公务员医疗补助"</f>
        <v>        公务员医疗补助</v>
      </c>
      <c r="C14" s="66">
        <v>105379.2</v>
      </c>
      <c r="D14" s="66">
        <v>105379.2</v>
      </c>
      <c r="E14" s="66">
        <v>105379.2</v>
      </c>
      <c r="F14" s="66"/>
      <c r="G14" s="66"/>
    </row>
    <row r="15" ht="20.25" customHeight="1" spans="1:7">
      <c r="A15" s="179" t="s">
        <v>88</v>
      </c>
      <c r="B15" s="179" t="str">
        <f>"        "&amp;"其他行政事业单位医疗支出"</f>
        <v>        其他行政事业单位医疗支出</v>
      </c>
      <c r="C15" s="66">
        <v>15174.69</v>
      </c>
      <c r="D15" s="66">
        <v>15174.69</v>
      </c>
      <c r="E15" s="66">
        <v>15174.69</v>
      </c>
      <c r="F15" s="66"/>
      <c r="G15" s="66"/>
    </row>
    <row r="16" ht="20.25" customHeight="1" spans="1:7">
      <c r="A16" s="171" t="s">
        <v>89</v>
      </c>
      <c r="B16" s="171" t="str">
        <f>"        "&amp;"交通运输支出"</f>
        <v>        交通运输支出</v>
      </c>
      <c r="C16" s="66">
        <v>2847992.74</v>
      </c>
      <c r="D16" s="66">
        <v>2847992.74</v>
      </c>
      <c r="E16" s="66">
        <v>2389625.1</v>
      </c>
      <c r="F16" s="66">
        <v>258367.64</v>
      </c>
      <c r="G16" s="66">
        <v>200000</v>
      </c>
    </row>
    <row r="17" ht="20.25" customHeight="1" spans="1:7">
      <c r="A17" s="178" t="s">
        <v>90</v>
      </c>
      <c r="B17" s="178" t="str">
        <f>"        "&amp;"公路水路运输"</f>
        <v>        公路水路运输</v>
      </c>
      <c r="C17" s="66">
        <v>2847992.74</v>
      </c>
      <c r="D17" s="66">
        <v>2847992.74</v>
      </c>
      <c r="E17" s="66">
        <v>2389625.1</v>
      </c>
      <c r="F17" s="66">
        <v>258367.64</v>
      </c>
      <c r="G17" s="66">
        <v>200000</v>
      </c>
    </row>
    <row r="18" ht="20.25" customHeight="1" spans="1:7">
      <c r="A18" s="179" t="s">
        <v>91</v>
      </c>
      <c r="B18" s="179" t="str">
        <f>"        "&amp;"其他公路水路运输支出"</f>
        <v>        其他公路水路运输支出</v>
      </c>
      <c r="C18" s="66">
        <v>2847992.74</v>
      </c>
      <c r="D18" s="66">
        <v>2847992.74</v>
      </c>
      <c r="E18" s="66">
        <v>2389625.1</v>
      </c>
      <c r="F18" s="66">
        <v>258367.64</v>
      </c>
      <c r="G18" s="66">
        <v>200000</v>
      </c>
    </row>
    <row r="19" ht="20.25" customHeight="1" spans="1:7">
      <c r="A19" s="171" t="s">
        <v>92</v>
      </c>
      <c r="B19" s="171" t="str">
        <f>"        "&amp;"住房保障支出"</f>
        <v>        住房保障支出</v>
      </c>
      <c r="C19" s="66">
        <v>309168</v>
      </c>
      <c r="D19" s="66">
        <v>309168</v>
      </c>
      <c r="E19" s="66">
        <v>309168</v>
      </c>
      <c r="F19" s="66"/>
      <c r="G19" s="66"/>
    </row>
    <row r="20" ht="20.25" customHeight="1" spans="1:7">
      <c r="A20" s="178" t="s">
        <v>93</v>
      </c>
      <c r="B20" s="178" t="str">
        <f>"        "&amp;"住房改革支出"</f>
        <v>        住房改革支出</v>
      </c>
      <c r="C20" s="66">
        <v>309168</v>
      </c>
      <c r="D20" s="66">
        <v>309168</v>
      </c>
      <c r="E20" s="66">
        <v>309168</v>
      </c>
      <c r="F20" s="66"/>
      <c r="G20" s="66"/>
    </row>
    <row r="21" ht="20.25" customHeight="1" spans="1:7">
      <c r="A21" s="179" t="s">
        <v>94</v>
      </c>
      <c r="B21" s="179" t="str">
        <f>"        "&amp;"住房公积金"</f>
        <v>        住房公积金</v>
      </c>
      <c r="C21" s="66">
        <v>270276</v>
      </c>
      <c r="D21" s="66">
        <v>270276</v>
      </c>
      <c r="E21" s="66">
        <v>270276</v>
      </c>
      <c r="F21" s="66"/>
      <c r="G21" s="66"/>
    </row>
    <row r="22" ht="20.25" customHeight="1" spans="1:7">
      <c r="A22" s="179" t="s">
        <v>95</v>
      </c>
      <c r="B22" s="179" t="str">
        <f>"        "&amp;"购房补贴"</f>
        <v>        购房补贴</v>
      </c>
      <c r="C22" s="66">
        <v>38892</v>
      </c>
      <c r="D22" s="66">
        <v>38892</v>
      </c>
      <c r="E22" s="66">
        <v>38892</v>
      </c>
      <c r="F22" s="66"/>
      <c r="G22" s="66"/>
    </row>
    <row r="23" ht="20.25" customHeight="1" spans="1:7">
      <c r="A23" s="173" t="s">
        <v>31</v>
      </c>
      <c r="B23" s="171"/>
      <c r="C23" s="174">
        <v>3856385.54</v>
      </c>
      <c r="D23" s="174">
        <v>3856385.54</v>
      </c>
      <c r="E23" s="174">
        <v>3393817.9</v>
      </c>
      <c r="F23" s="174">
        <v>262567.64</v>
      </c>
      <c r="G23" s="174">
        <v>200000</v>
      </c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7"/>
  <sheetViews>
    <sheetView showZeros="0" workbookViewId="0">
      <selection activeCell="A3" sqref="A3:E3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69" t="s">
        <v>111</v>
      </c>
      <c r="B1" s="169"/>
      <c r="C1" s="169"/>
      <c r="D1" s="169"/>
      <c r="E1" s="169"/>
      <c r="F1" s="169"/>
    </row>
    <row r="2" ht="28.5" customHeight="1" spans="1:6">
      <c r="A2" s="170" t="s">
        <v>112</v>
      </c>
      <c r="B2" s="170"/>
      <c r="C2" s="170"/>
      <c r="D2" s="170"/>
      <c r="E2" s="170"/>
      <c r="F2" s="170"/>
    </row>
    <row r="3" ht="20.25" customHeight="1" spans="1:6">
      <c r="A3" s="171" t="s">
        <v>2</v>
      </c>
      <c r="B3" s="171"/>
      <c r="C3" s="171"/>
      <c r="D3" s="171"/>
      <c r="E3" s="171"/>
      <c r="F3" s="169" t="s">
        <v>3</v>
      </c>
    </row>
    <row r="4" ht="20.25" customHeight="1" spans="1:6">
      <c r="A4" s="172" t="s">
        <v>113</v>
      </c>
      <c r="B4" s="172" t="s">
        <v>114</v>
      </c>
      <c r="C4" s="172" t="s">
        <v>115</v>
      </c>
      <c r="D4" s="172"/>
      <c r="E4" s="172"/>
      <c r="F4" s="172"/>
    </row>
    <row r="5" ht="35.25" customHeight="1" spans="1:6">
      <c r="A5" s="172"/>
      <c r="B5" s="172"/>
      <c r="C5" s="172" t="s">
        <v>33</v>
      </c>
      <c r="D5" s="172" t="s">
        <v>116</v>
      </c>
      <c r="E5" s="172" t="s">
        <v>117</v>
      </c>
      <c r="F5" s="172" t="s">
        <v>118</v>
      </c>
    </row>
    <row r="6" ht="20.25" customHeight="1" spans="1:6">
      <c r="A6" s="175" t="s">
        <v>45</v>
      </c>
      <c r="B6" s="175">
        <v>2</v>
      </c>
      <c r="C6" s="175">
        <v>3</v>
      </c>
      <c r="D6" s="175">
        <v>4</v>
      </c>
      <c r="E6" s="175">
        <v>5</v>
      </c>
      <c r="F6" s="175">
        <v>6</v>
      </c>
    </row>
    <row r="7" ht="20.25" customHeight="1" spans="1:6">
      <c r="A7" s="66">
        <v>20800</v>
      </c>
      <c r="B7" s="66"/>
      <c r="C7" s="66">
        <v>19100</v>
      </c>
      <c r="D7" s="66"/>
      <c r="E7" s="174">
        <v>19100</v>
      </c>
      <c r="F7" s="66">
        <v>1700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33"/>
  <sheetViews>
    <sheetView showZeros="0" topLeftCell="A7" workbookViewId="0">
      <selection activeCell="A3" sqref="A3:V3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69" t="s">
        <v>119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ht="28.5" customHeight="1" spans="1:23">
      <c r="A2" s="170" t="s">
        <v>120</v>
      </c>
      <c r="B2" s="170"/>
      <c r="C2" s="170" t="s">
        <v>121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ht="19.5" customHeight="1" spans="1:23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69"/>
      <c r="S3" s="169"/>
      <c r="T3" s="169"/>
      <c r="U3" s="169"/>
      <c r="V3" s="169"/>
      <c r="W3" s="169" t="s">
        <v>3</v>
      </c>
    </row>
    <row r="4" ht="19.5" customHeight="1" spans="1:23">
      <c r="A4" s="172" t="s">
        <v>122</v>
      </c>
      <c r="B4" s="172" t="s">
        <v>123</v>
      </c>
      <c r="C4" s="172" t="s">
        <v>124</v>
      </c>
      <c r="D4" s="172" t="s">
        <v>125</v>
      </c>
      <c r="E4" s="172" t="s">
        <v>126</v>
      </c>
      <c r="F4" s="172" t="s">
        <v>127</v>
      </c>
      <c r="G4" s="172" t="s">
        <v>128</v>
      </c>
      <c r="H4" s="172" t="s">
        <v>129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</row>
    <row r="5" ht="19.5" customHeight="1" spans="1:23">
      <c r="A5" s="172"/>
      <c r="B5" s="172"/>
      <c r="C5" s="172"/>
      <c r="D5" s="172"/>
      <c r="E5" s="172"/>
      <c r="F5" s="172"/>
      <c r="G5" s="172"/>
      <c r="H5" s="172" t="s">
        <v>31</v>
      </c>
      <c r="I5" s="172" t="s">
        <v>34</v>
      </c>
      <c r="J5" s="172"/>
      <c r="K5" s="172"/>
      <c r="L5" s="172"/>
      <c r="M5" s="172"/>
      <c r="N5" s="172" t="s">
        <v>130</v>
      </c>
      <c r="O5" s="172"/>
      <c r="P5" s="172"/>
      <c r="Q5" s="172" t="s">
        <v>37</v>
      </c>
      <c r="R5" s="172" t="s">
        <v>71</v>
      </c>
      <c r="S5" s="172"/>
      <c r="T5" s="172"/>
      <c r="U5" s="172"/>
      <c r="V5" s="172"/>
      <c r="W5" s="172"/>
    </row>
    <row r="6" ht="41.25" customHeight="1" spans="1:23">
      <c r="A6" s="172"/>
      <c r="B6" s="172"/>
      <c r="C6" s="172"/>
      <c r="D6" s="172"/>
      <c r="E6" s="172"/>
      <c r="F6" s="172"/>
      <c r="G6" s="172"/>
      <c r="H6" s="172"/>
      <c r="I6" s="172" t="s">
        <v>131</v>
      </c>
      <c r="J6" s="172" t="s">
        <v>132</v>
      </c>
      <c r="K6" s="172" t="s">
        <v>133</v>
      </c>
      <c r="L6" s="172" t="s">
        <v>134</v>
      </c>
      <c r="M6" s="172" t="s">
        <v>135</v>
      </c>
      <c r="N6" s="172" t="s">
        <v>34</v>
      </c>
      <c r="O6" s="172" t="s">
        <v>35</v>
      </c>
      <c r="P6" s="172" t="s">
        <v>36</v>
      </c>
      <c r="Q6" s="172"/>
      <c r="R6" s="172" t="s">
        <v>33</v>
      </c>
      <c r="S6" s="172" t="s">
        <v>40</v>
      </c>
      <c r="T6" s="172" t="s">
        <v>136</v>
      </c>
      <c r="U6" s="172" t="s">
        <v>42</v>
      </c>
      <c r="V6" s="172" t="s">
        <v>43</v>
      </c>
      <c r="W6" s="172" t="s">
        <v>44</v>
      </c>
    </row>
    <row r="7" ht="20.25" customHeight="1" spans="1:23">
      <c r="A7" s="173" t="s">
        <v>45</v>
      </c>
      <c r="B7" s="173" t="s">
        <v>46</v>
      </c>
      <c r="C7" s="173" t="s">
        <v>47</v>
      </c>
      <c r="D7" s="173" t="s">
        <v>48</v>
      </c>
      <c r="E7" s="173" t="s">
        <v>49</v>
      </c>
      <c r="F7" s="173" t="s">
        <v>50</v>
      </c>
      <c r="G7" s="173" t="s">
        <v>51</v>
      </c>
      <c r="H7" s="173" t="s">
        <v>52</v>
      </c>
      <c r="I7" s="173" t="s">
        <v>53</v>
      </c>
      <c r="J7" s="173" t="s">
        <v>54</v>
      </c>
      <c r="K7" s="173" t="s">
        <v>55</v>
      </c>
      <c r="L7" s="173" t="s">
        <v>56</v>
      </c>
      <c r="M7" s="173" t="s">
        <v>57</v>
      </c>
      <c r="N7" s="173" t="s">
        <v>58</v>
      </c>
      <c r="O7" s="173" t="s">
        <v>59</v>
      </c>
      <c r="P7" s="173" t="s">
        <v>60</v>
      </c>
      <c r="Q7" s="173" t="s">
        <v>61</v>
      </c>
      <c r="R7" s="173" t="s">
        <v>62</v>
      </c>
      <c r="S7" s="173" t="s">
        <v>63</v>
      </c>
      <c r="T7" s="173" t="s">
        <v>137</v>
      </c>
      <c r="U7" s="173" t="s">
        <v>138</v>
      </c>
      <c r="V7" s="173" t="s">
        <v>139</v>
      </c>
      <c r="W7" s="173" t="s">
        <v>140</v>
      </c>
    </row>
    <row r="8" ht="20.25" customHeight="1" spans="1:23">
      <c r="A8" t="s">
        <v>65</v>
      </c>
      <c r="C8" s="171"/>
      <c r="D8" s="171"/>
      <c r="E8" s="171"/>
      <c r="G8" s="171"/>
      <c r="H8" s="174">
        <v>3656385.54</v>
      </c>
      <c r="I8" s="66">
        <v>3656385.54</v>
      </c>
      <c r="J8" s="66">
        <v>1783934.73</v>
      </c>
      <c r="K8" s="66"/>
      <c r="L8" s="66">
        <v>1872450.81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ht="20.25" customHeight="1" spans="1:23">
      <c r="A9" t="str">
        <f t="shared" ref="A9:A32" si="0">"       "&amp;"玉溪市公路工程质量监督站"</f>
        <v>       玉溪市公路工程质量监督站</v>
      </c>
      <c r="B9" s="171" t="s">
        <v>141</v>
      </c>
      <c r="C9" s="171" t="s">
        <v>142</v>
      </c>
      <c r="D9" s="171" t="s">
        <v>91</v>
      </c>
      <c r="E9" s="171" t="s">
        <v>143</v>
      </c>
      <c r="F9" s="171" t="s">
        <v>144</v>
      </c>
      <c r="G9" s="171" t="s">
        <v>145</v>
      </c>
      <c r="H9" s="174">
        <v>740592</v>
      </c>
      <c r="I9" s="66">
        <v>740592</v>
      </c>
      <c r="J9" s="66">
        <v>324009</v>
      </c>
      <c r="K9" s="66"/>
      <c r="L9" s="66">
        <v>416583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20.25" customHeight="1" spans="1:23">
      <c r="A10" s="171" t="str">
        <f t="shared" si="0"/>
        <v>       玉溪市公路工程质量监督站</v>
      </c>
      <c r="B10" s="171" t="s">
        <v>141</v>
      </c>
      <c r="C10" s="171" t="s">
        <v>142</v>
      </c>
      <c r="D10" s="171" t="s">
        <v>91</v>
      </c>
      <c r="E10" s="171" t="s">
        <v>143</v>
      </c>
      <c r="F10" s="171" t="s">
        <v>146</v>
      </c>
      <c r="G10" s="171" t="s">
        <v>147</v>
      </c>
      <c r="H10" s="174">
        <v>456</v>
      </c>
      <c r="I10" s="66">
        <v>456</v>
      </c>
      <c r="J10" s="66">
        <v>199.5</v>
      </c>
      <c r="K10" s="171"/>
      <c r="L10" s="66">
        <v>256.5</v>
      </c>
      <c r="M10" s="171"/>
      <c r="N10" s="66"/>
      <c r="O10" s="66"/>
      <c r="P10" s="171"/>
      <c r="Q10" s="66"/>
      <c r="R10" s="66"/>
      <c r="S10" s="66"/>
      <c r="T10" s="66"/>
      <c r="U10" s="66"/>
      <c r="V10" s="66"/>
      <c r="W10" s="66"/>
    </row>
    <row r="11" ht="20.25" customHeight="1" spans="1:23">
      <c r="A11" s="171" t="str">
        <f t="shared" si="0"/>
        <v>       玉溪市公路工程质量监督站</v>
      </c>
      <c r="B11" s="171" t="s">
        <v>141</v>
      </c>
      <c r="C11" s="171" t="s">
        <v>142</v>
      </c>
      <c r="D11" s="171" t="s">
        <v>91</v>
      </c>
      <c r="E11" s="171" t="s">
        <v>143</v>
      </c>
      <c r="F11" s="171" t="s">
        <v>148</v>
      </c>
      <c r="G11" s="171" t="s">
        <v>149</v>
      </c>
      <c r="H11" s="174">
        <v>297720</v>
      </c>
      <c r="I11" s="66">
        <v>297720</v>
      </c>
      <c r="J11" s="66">
        <v>130252.5</v>
      </c>
      <c r="K11" s="171"/>
      <c r="L11" s="66">
        <v>167467.5</v>
      </c>
      <c r="M11" s="171"/>
      <c r="N11" s="66"/>
      <c r="O11" s="66"/>
      <c r="P11" s="171"/>
      <c r="Q11" s="66"/>
      <c r="R11" s="66"/>
      <c r="S11" s="66"/>
      <c r="T11" s="66"/>
      <c r="U11" s="66"/>
      <c r="V11" s="66"/>
      <c r="W11" s="66"/>
    </row>
    <row r="12" ht="20.25" customHeight="1" spans="1:23">
      <c r="A12" s="171" t="str">
        <f t="shared" si="0"/>
        <v>       玉溪市公路工程质量监督站</v>
      </c>
      <c r="B12" s="171" t="s">
        <v>141</v>
      </c>
      <c r="C12" s="171" t="s">
        <v>142</v>
      </c>
      <c r="D12" s="171" t="s">
        <v>95</v>
      </c>
      <c r="E12" s="171" t="s">
        <v>150</v>
      </c>
      <c r="F12" s="171" t="s">
        <v>146</v>
      </c>
      <c r="G12" s="171" t="s">
        <v>147</v>
      </c>
      <c r="H12" s="174">
        <v>38892</v>
      </c>
      <c r="I12" s="66">
        <v>38892</v>
      </c>
      <c r="J12" s="66"/>
      <c r="K12" s="171"/>
      <c r="L12" s="66">
        <v>38892</v>
      </c>
      <c r="M12" s="171"/>
      <c r="N12" s="66"/>
      <c r="O12" s="66"/>
      <c r="P12" s="171"/>
      <c r="Q12" s="66"/>
      <c r="R12" s="66"/>
      <c r="S12" s="66"/>
      <c r="T12" s="66"/>
      <c r="U12" s="66"/>
      <c r="V12" s="66"/>
      <c r="W12" s="66"/>
    </row>
    <row r="13" ht="20.25" customHeight="1" spans="1:23">
      <c r="A13" s="171" t="str">
        <f t="shared" si="0"/>
        <v>       玉溪市公路工程质量监督站</v>
      </c>
      <c r="B13" s="171" t="s">
        <v>151</v>
      </c>
      <c r="C13" s="171" t="s">
        <v>152</v>
      </c>
      <c r="D13" s="171" t="s">
        <v>82</v>
      </c>
      <c r="E13" s="171" t="s">
        <v>153</v>
      </c>
      <c r="F13" s="171" t="s">
        <v>154</v>
      </c>
      <c r="G13" s="171" t="s">
        <v>155</v>
      </c>
      <c r="H13" s="174">
        <v>256573.44</v>
      </c>
      <c r="I13" s="66">
        <v>256573.44</v>
      </c>
      <c r="J13" s="66">
        <v>64143.36</v>
      </c>
      <c r="K13" s="171"/>
      <c r="L13" s="66">
        <v>192430.08</v>
      </c>
      <c r="M13" s="171"/>
      <c r="N13" s="66"/>
      <c r="O13" s="66"/>
      <c r="P13" s="171"/>
      <c r="Q13" s="66"/>
      <c r="R13" s="66"/>
      <c r="S13" s="66"/>
      <c r="T13" s="66"/>
      <c r="U13" s="66"/>
      <c r="V13" s="66"/>
      <c r="W13" s="66"/>
    </row>
    <row r="14" ht="20.25" customHeight="1" spans="1:23">
      <c r="A14" s="171" t="str">
        <f t="shared" si="0"/>
        <v>       玉溪市公路工程质量监督站</v>
      </c>
      <c r="B14" s="171" t="s">
        <v>151</v>
      </c>
      <c r="C14" s="171" t="s">
        <v>152</v>
      </c>
      <c r="D14" s="171" t="s">
        <v>86</v>
      </c>
      <c r="E14" s="171" t="s">
        <v>156</v>
      </c>
      <c r="F14" s="171" t="s">
        <v>157</v>
      </c>
      <c r="G14" s="171" t="s">
        <v>158</v>
      </c>
      <c r="H14" s="174">
        <v>133097.47</v>
      </c>
      <c r="I14" s="66">
        <v>133097.47</v>
      </c>
      <c r="J14" s="66">
        <v>33274.37</v>
      </c>
      <c r="K14" s="171"/>
      <c r="L14" s="66">
        <v>99823.1</v>
      </c>
      <c r="M14" s="171"/>
      <c r="N14" s="66"/>
      <c r="O14" s="66"/>
      <c r="P14" s="171"/>
      <c r="Q14" s="66"/>
      <c r="R14" s="66"/>
      <c r="S14" s="66"/>
      <c r="T14" s="66"/>
      <c r="U14" s="66"/>
      <c r="V14" s="66"/>
      <c r="W14" s="66"/>
    </row>
    <row r="15" ht="20.25" customHeight="1" spans="1:23">
      <c r="A15" s="171" t="str">
        <f t="shared" si="0"/>
        <v>       玉溪市公路工程质量监督站</v>
      </c>
      <c r="B15" s="171" t="s">
        <v>151</v>
      </c>
      <c r="C15" s="171" t="s">
        <v>152</v>
      </c>
      <c r="D15" s="171" t="s">
        <v>87</v>
      </c>
      <c r="E15" s="171" t="s">
        <v>159</v>
      </c>
      <c r="F15" s="171" t="s">
        <v>160</v>
      </c>
      <c r="G15" s="171" t="s">
        <v>161</v>
      </c>
      <c r="H15" s="174">
        <v>105379.2</v>
      </c>
      <c r="I15" s="66">
        <v>105379.2</v>
      </c>
      <c r="J15" s="66">
        <v>26344.8</v>
      </c>
      <c r="K15" s="171"/>
      <c r="L15" s="66">
        <v>79034.4</v>
      </c>
      <c r="M15" s="171"/>
      <c r="N15" s="66"/>
      <c r="O15" s="66"/>
      <c r="P15" s="171"/>
      <c r="Q15" s="66"/>
      <c r="R15" s="66"/>
      <c r="S15" s="66"/>
      <c r="T15" s="66"/>
      <c r="U15" s="66"/>
      <c r="V15" s="66"/>
      <c r="W15" s="66"/>
    </row>
    <row r="16" ht="20.25" customHeight="1" spans="1:23">
      <c r="A16" s="171" t="str">
        <f t="shared" si="0"/>
        <v>       玉溪市公路工程质量监督站</v>
      </c>
      <c r="B16" s="171" t="s">
        <v>151</v>
      </c>
      <c r="C16" s="171" t="s">
        <v>152</v>
      </c>
      <c r="D16" s="171" t="s">
        <v>88</v>
      </c>
      <c r="E16" s="171" t="s">
        <v>162</v>
      </c>
      <c r="F16" s="171" t="s">
        <v>163</v>
      </c>
      <c r="G16" s="171" t="s">
        <v>164</v>
      </c>
      <c r="H16" s="174">
        <v>15174.69</v>
      </c>
      <c r="I16" s="66">
        <v>15174.69</v>
      </c>
      <c r="J16" s="66">
        <v>10243.67</v>
      </c>
      <c r="K16" s="171"/>
      <c r="L16" s="66">
        <v>4931.02</v>
      </c>
      <c r="M16" s="171"/>
      <c r="N16" s="66"/>
      <c r="O16" s="66"/>
      <c r="P16" s="171"/>
      <c r="Q16" s="66"/>
      <c r="R16" s="66"/>
      <c r="S16" s="66"/>
      <c r="T16" s="66"/>
      <c r="U16" s="66"/>
      <c r="V16" s="66"/>
      <c r="W16" s="66"/>
    </row>
    <row r="17" ht="20.25" customHeight="1" spans="1:23">
      <c r="A17" s="171" t="str">
        <f t="shared" si="0"/>
        <v>       玉溪市公路工程质量监督站</v>
      </c>
      <c r="B17" s="171" t="s">
        <v>151</v>
      </c>
      <c r="C17" s="171" t="s">
        <v>152</v>
      </c>
      <c r="D17" s="171" t="s">
        <v>91</v>
      </c>
      <c r="E17" s="171" t="s">
        <v>143</v>
      </c>
      <c r="F17" s="171" t="s">
        <v>163</v>
      </c>
      <c r="G17" s="171" t="s">
        <v>164</v>
      </c>
      <c r="H17" s="174">
        <v>11657.1</v>
      </c>
      <c r="I17" s="66">
        <v>11657.1</v>
      </c>
      <c r="J17" s="66">
        <v>2914.28</v>
      </c>
      <c r="K17" s="171"/>
      <c r="L17" s="66">
        <v>8742.82</v>
      </c>
      <c r="M17" s="171"/>
      <c r="N17" s="66"/>
      <c r="O17" s="66"/>
      <c r="P17" s="171"/>
      <c r="Q17" s="66"/>
      <c r="R17" s="66"/>
      <c r="S17" s="66"/>
      <c r="T17" s="66"/>
      <c r="U17" s="66"/>
      <c r="V17" s="66"/>
      <c r="W17" s="66"/>
    </row>
    <row r="18" ht="20.25" customHeight="1" spans="1:23">
      <c r="A18" s="171" t="str">
        <f t="shared" si="0"/>
        <v>       玉溪市公路工程质量监督站</v>
      </c>
      <c r="B18" s="171" t="s">
        <v>165</v>
      </c>
      <c r="C18" s="171" t="s">
        <v>166</v>
      </c>
      <c r="D18" s="171" t="s">
        <v>94</v>
      </c>
      <c r="E18" s="171" t="s">
        <v>166</v>
      </c>
      <c r="F18" s="171" t="s">
        <v>167</v>
      </c>
      <c r="G18" s="171" t="s">
        <v>166</v>
      </c>
      <c r="H18" s="174">
        <v>270276</v>
      </c>
      <c r="I18" s="66">
        <v>270276</v>
      </c>
      <c r="J18" s="66">
        <v>67569</v>
      </c>
      <c r="K18" s="171"/>
      <c r="L18" s="66">
        <v>202707</v>
      </c>
      <c r="M18" s="171"/>
      <c r="N18" s="66"/>
      <c r="O18" s="66"/>
      <c r="P18" s="171"/>
      <c r="Q18" s="66"/>
      <c r="R18" s="66"/>
      <c r="S18" s="66"/>
      <c r="T18" s="66"/>
      <c r="U18" s="66"/>
      <c r="V18" s="66"/>
      <c r="W18" s="66"/>
    </row>
    <row r="19" ht="20.25" customHeight="1" spans="1:23">
      <c r="A19" s="171" t="str">
        <f t="shared" si="0"/>
        <v>       玉溪市公路工程质量监督站</v>
      </c>
      <c r="B19" s="171" t="s">
        <v>168</v>
      </c>
      <c r="C19" s="171" t="s">
        <v>169</v>
      </c>
      <c r="D19" s="171" t="s">
        <v>81</v>
      </c>
      <c r="E19" s="171" t="s">
        <v>170</v>
      </c>
      <c r="F19" s="171" t="s">
        <v>171</v>
      </c>
      <c r="G19" s="171" t="s">
        <v>172</v>
      </c>
      <c r="H19" s="174">
        <v>184800</v>
      </c>
      <c r="I19" s="66">
        <v>184800</v>
      </c>
      <c r="J19" s="66">
        <v>184800</v>
      </c>
      <c r="K19" s="171"/>
      <c r="L19" s="66"/>
      <c r="M19" s="171"/>
      <c r="N19" s="66"/>
      <c r="O19" s="66"/>
      <c r="P19" s="171"/>
      <c r="Q19" s="66"/>
      <c r="R19" s="66"/>
      <c r="S19" s="66"/>
      <c r="T19" s="66"/>
      <c r="U19" s="66"/>
      <c r="V19" s="66"/>
      <c r="W19" s="66"/>
    </row>
    <row r="20" ht="20.25" customHeight="1" spans="1:23">
      <c r="A20" s="171" t="str">
        <f t="shared" si="0"/>
        <v>       玉溪市公路工程质量监督站</v>
      </c>
      <c r="B20" s="171" t="s">
        <v>173</v>
      </c>
      <c r="C20" s="171" t="s">
        <v>174</v>
      </c>
      <c r="D20" s="171" t="s">
        <v>91</v>
      </c>
      <c r="E20" s="171" t="s">
        <v>143</v>
      </c>
      <c r="F20" s="171" t="s">
        <v>175</v>
      </c>
      <c r="G20" s="171" t="s">
        <v>176</v>
      </c>
      <c r="H20" s="174">
        <v>19100</v>
      </c>
      <c r="I20" s="66">
        <v>19100</v>
      </c>
      <c r="J20" s="66"/>
      <c r="K20" s="171"/>
      <c r="L20" s="66">
        <v>19100</v>
      </c>
      <c r="M20" s="171"/>
      <c r="N20" s="66"/>
      <c r="O20" s="66"/>
      <c r="P20" s="171"/>
      <c r="Q20" s="66"/>
      <c r="R20" s="66"/>
      <c r="S20" s="66"/>
      <c r="T20" s="66"/>
      <c r="U20" s="66"/>
      <c r="V20" s="66"/>
      <c r="W20" s="66"/>
    </row>
    <row r="21" ht="20.25" customHeight="1" spans="1:23">
      <c r="A21" s="171" t="str">
        <f t="shared" si="0"/>
        <v>       玉溪市公路工程质量监督站</v>
      </c>
      <c r="B21" s="171" t="s">
        <v>177</v>
      </c>
      <c r="C21" s="171" t="s">
        <v>178</v>
      </c>
      <c r="D21" s="171" t="s">
        <v>91</v>
      </c>
      <c r="E21" s="171" t="s">
        <v>143</v>
      </c>
      <c r="F21" s="171" t="s">
        <v>179</v>
      </c>
      <c r="G21" s="171" t="s">
        <v>178</v>
      </c>
      <c r="H21" s="174">
        <v>32858.64</v>
      </c>
      <c r="I21" s="66">
        <v>32858.64</v>
      </c>
      <c r="J21" s="66"/>
      <c r="K21" s="171"/>
      <c r="L21" s="66">
        <v>32858.64</v>
      </c>
      <c r="M21" s="171"/>
      <c r="N21" s="66"/>
      <c r="O21" s="66"/>
      <c r="P21" s="171"/>
      <c r="Q21" s="66"/>
      <c r="R21" s="66"/>
      <c r="S21" s="66"/>
      <c r="T21" s="66"/>
      <c r="U21" s="66"/>
      <c r="V21" s="66"/>
      <c r="W21" s="66"/>
    </row>
    <row r="22" ht="20.25" customHeight="1" spans="1:23">
      <c r="A22" s="171" t="str">
        <f t="shared" si="0"/>
        <v>       玉溪市公路工程质量监督站</v>
      </c>
      <c r="B22" s="171" t="s">
        <v>180</v>
      </c>
      <c r="C22" s="171" t="s">
        <v>181</v>
      </c>
      <c r="D22" s="171" t="s">
        <v>81</v>
      </c>
      <c r="E22" s="171" t="s">
        <v>170</v>
      </c>
      <c r="F22" s="171" t="s">
        <v>182</v>
      </c>
      <c r="G22" s="171" t="s">
        <v>183</v>
      </c>
      <c r="H22" s="174">
        <v>4200</v>
      </c>
      <c r="I22" s="66">
        <v>4200</v>
      </c>
      <c r="J22" s="66">
        <v>4200</v>
      </c>
      <c r="K22" s="171"/>
      <c r="L22" s="66"/>
      <c r="M22" s="171"/>
      <c r="N22" s="66"/>
      <c r="O22" s="66"/>
      <c r="P22" s="171"/>
      <c r="Q22" s="66"/>
      <c r="R22" s="66"/>
      <c r="S22" s="66"/>
      <c r="T22" s="66"/>
      <c r="U22" s="66"/>
      <c r="V22" s="66"/>
      <c r="W22" s="66"/>
    </row>
    <row r="23" ht="20.25" customHeight="1" spans="1:23">
      <c r="A23" s="171" t="str">
        <f t="shared" si="0"/>
        <v>       玉溪市公路工程质量监督站</v>
      </c>
      <c r="B23" s="171" t="s">
        <v>180</v>
      </c>
      <c r="C23" s="171" t="s">
        <v>181</v>
      </c>
      <c r="D23" s="171" t="s">
        <v>91</v>
      </c>
      <c r="E23" s="171" t="s">
        <v>143</v>
      </c>
      <c r="F23" s="171" t="s">
        <v>184</v>
      </c>
      <c r="G23" s="171" t="s">
        <v>185</v>
      </c>
      <c r="H23" s="174">
        <v>77300</v>
      </c>
      <c r="I23" s="66">
        <v>77300</v>
      </c>
      <c r="J23" s="66">
        <v>16212.25</v>
      </c>
      <c r="K23" s="171"/>
      <c r="L23" s="66">
        <v>61087.75</v>
      </c>
      <c r="M23" s="171"/>
      <c r="N23" s="66"/>
      <c r="O23" s="66"/>
      <c r="P23" s="171"/>
      <c r="Q23" s="66"/>
      <c r="R23" s="66"/>
      <c r="S23" s="66"/>
      <c r="T23" s="66"/>
      <c r="U23" s="66"/>
      <c r="V23" s="66"/>
      <c r="W23" s="66"/>
    </row>
    <row r="24" ht="20.25" customHeight="1" spans="1:23">
      <c r="A24" s="171" t="str">
        <f t="shared" si="0"/>
        <v>       玉溪市公路工程质量监督站</v>
      </c>
      <c r="B24" s="171" t="s">
        <v>180</v>
      </c>
      <c r="C24" s="171" t="s">
        <v>181</v>
      </c>
      <c r="D24" s="171" t="s">
        <v>91</v>
      </c>
      <c r="E24" s="171" t="s">
        <v>143</v>
      </c>
      <c r="F24" s="171" t="s">
        <v>186</v>
      </c>
      <c r="G24" s="171" t="s">
        <v>187</v>
      </c>
      <c r="H24" s="174">
        <v>2000</v>
      </c>
      <c r="I24" s="66">
        <v>2000</v>
      </c>
      <c r="J24" s="66">
        <v>500</v>
      </c>
      <c r="K24" s="171"/>
      <c r="L24" s="66">
        <v>1500</v>
      </c>
      <c r="M24" s="171"/>
      <c r="N24" s="66"/>
      <c r="O24" s="66"/>
      <c r="P24" s="171"/>
      <c r="Q24" s="66"/>
      <c r="R24" s="66"/>
      <c r="S24" s="66"/>
      <c r="T24" s="66"/>
      <c r="U24" s="66"/>
      <c r="V24" s="66"/>
      <c r="W24" s="66"/>
    </row>
    <row r="25" ht="20.25" customHeight="1" spans="1:23">
      <c r="A25" s="171" t="str">
        <f t="shared" si="0"/>
        <v>       玉溪市公路工程质量监督站</v>
      </c>
      <c r="B25" s="171" t="s">
        <v>180</v>
      </c>
      <c r="C25" s="171" t="s">
        <v>181</v>
      </c>
      <c r="D25" s="171" t="s">
        <v>91</v>
      </c>
      <c r="E25" s="171" t="s">
        <v>143</v>
      </c>
      <c r="F25" s="171" t="s">
        <v>188</v>
      </c>
      <c r="G25" s="171" t="s">
        <v>189</v>
      </c>
      <c r="H25" s="174">
        <v>2000</v>
      </c>
      <c r="I25" s="66">
        <v>2000</v>
      </c>
      <c r="J25" s="66">
        <v>500</v>
      </c>
      <c r="K25" s="171"/>
      <c r="L25" s="66">
        <v>1500</v>
      </c>
      <c r="M25" s="171"/>
      <c r="N25" s="66"/>
      <c r="O25" s="66"/>
      <c r="P25" s="171"/>
      <c r="Q25" s="66"/>
      <c r="R25" s="66"/>
      <c r="S25" s="66"/>
      <c r="T25" s="66"/>
      <c r="U25" s="66"/>
      <c r="V25" s="66"/>
      <c r="W25" s="66"/>
    </row>
    <row r="26" ht="20.25" customHeight="1" spans="1:23">
      <c r="A26" s="171" t="str">
        <f t="shared" si="0"/>
        <v>       玉溪市公路工程质量监督站</v>
      </c>
      <c r="B26" s="171" t="s">
        <v>180</v>
      </c>
      <c r="C26" s="171" t="s">
        <v>181</v>
      </c>
      <c r="D26" s="171" t="s">
        <v>91</v>
      </c>
      <c r="E26" s="171" t="s">
        <v>143</v>
      </c>
      <c r="F26" s="171" t="s">
        <v>190</v>
      </c>
      <c r="G26" s="171" t="s">
        <v>191</v>
      </c>
      <c r="H26" s="174">
        <v>90000</v>
      </c>
      <c r="I26" s="66">
        <v>90000</v>
      </c>
      <c r="J26" s="66">
        <v>22500</v>
      </c>
      <c r="K26" s="171"/>
      <c r="L26" s="66">
        <v>67500</v>
      </c>
      <c r="M26" s="171"/>
      <c r="N26" s="66"/>
      <c r="O26" s="66"/>
      <c r="P26" s="171"/>
      <c r="Q26" s="66"/>
      <c r="R26" s="66"/>
      <c r="S26" s="66"/>
      <c r="T26" s="66"/>
      <c r="U26" s="66"/>
      <c r="V26" s="66"/>
      <c r="W26" s="66"/>
    </row>
    <row r="27" ht="20.25" customHeight="1" spans="1:23">
      <c r="A27" s="171" t="str">
        <f t="shared" si="0"/>
        <v>       玉溪市公路工程质量监督站</v>
      </c>
      <c r="B27" s="171" t="s">
        <v>180</v>
      </c>
      <c r="C27" s="171" t="s">
        <v>181</v>
      </c>
      <c r="D27" s="171" t="s">
        <v>91</v>
      </c>
      <c r="E27" s="171" t="s">
        <v>143</v>
      </c>
      <c r="F27" s="171" t="s">
        <v>192</v>
      </c>
      <c r="G27" s="171" t="s">
        <v>193</v>
      </c>
      <c r="H27" s="174">
        <v>10000</v>
      </c>
      <c r="I27" s="66">
        <v>10000</v>
      </c>
      <c r="J27" s="66">
        <v>2500</v>
      </c>
      <c r="K27" s="171"/>
      <c r="L27" s="66">
        <v>7500</v>
      </c>
      <c r="M27" s="171"/>
      <c r="N27" s="66"/>
      <c r="O27" s="66"/>
      <c r="P27" s="171"/>
      <c r="Q27" s="66"/>
      <c r="R27" s="66"/>
      <c r="S27" s="66"/>
      <c r="T27" s="66"/>
      <c r="U27" s="66"/>
      <c r="V27" s="66"/>
      <c r="W27" s="66"/>
    </row>
    <row r="28" ht="20.25" customHeight="1" spans="1:23">
      <c r="A28" s="171" t="str">
        <f t="shared" si="0"/>
        <v>       玉溪市公路工程质量监督站</v>
      </c>
      <c r="B28" s="171" t="s">
        <v>180</v>
      </c>
      <c r="C28" s="171" t="s">
        <v>181</v>
      </c>
      <c r="D28" s="171" t="s">
        <v>91</v>
      </c>
      <c r="E28" s="171" t="s">
        <v>143</v>
      </c>
      <c r="F28" s="171" t="s">
        <v>194</v>
      </c>
      <c r="G28" s="171" t="s">
        <v>195</v>
      </c>
      <c r="H28" s="174">
        <v>18000</v>
      </c>
      <c r="I28" s="66">
        <v>18000</v>
      </c>
      <c r="J28" s="66">
        <v>4500</v>
      </c>
      <c r="K28" s="171"/>
      <c r="L28" s="66">
        <v>13500</v>
      </c>
      <c r="M28" s="171"/>
      <c r="N28" s="66"/>
      <c r="O28" s="66"/>
      <c r="P28" s="171"/>
      <c r="Q28" s="66"/>
      <c r="R28" s="66"/>
      <c r="S28" s="66"/>
      <c r="T28" s="66"/>
      <c r="U28" s="66"/>
      <c r="V28" s="66"/>
      <c r="W28" s="66"/>
    </row>
    <row r="29" ht="20.25" customHeight="1" spans="1:23">
      <c r="A29" s="171" t="str">
        <f t="shared" si="0"/>
        <v>       玉溪市公路工程质量监督站</v>
      </c>
      <c r="B29" s="171" t="s">
        <v>196</v>
      </c>
      <c r="C29" s="171" t="s">
        <v>118</v>
      </c>
      <c r="D29" s="171" t="s">
        <v>91</v>
      </c>
      <c r="E29" s="171" t="s">
        <v>143</v>
      </c>
      <c r="F29" s="171" t="s">
        <v>197</v>
      </c>
      <c r="G29" s="171" t="s">
        <v>118</v>
      </c>
      <c r="H29" s="174">
        <v>1700</v>
      </c>
      <c r="I29" s="66">
        <v>1700</v>
      </c>
      <c r="J29" s="66"/>
      <c r="K29" s="171"/>
      <c r="L29" s="66">
        <v>1700</v>
      </c>
      <c r="M29" s="171"/>
      <c r="N29" s="66"/>
      <c r="O29" s="66"/>
      <c r="P29" s="171"/>
      <c r="Q29" s="66"/>
      <c r="R29" s="66"/>
      <c r="S29" s="66"/>
      <c r="T29" s="66"/>
      <c r="U29" s="66"/>
      <c r="V29" s="66"/>
      <c r="W29" s="66"/>
    </row>
    <row r="30" ht="20.25" customHeight="1" spans="1:23">
      <c r="A30" s="171" t="str">
        <f t="shared" si="0"/>
        <v>       玉溪市公路工程质量监督站</v>
      </c>
      <c r="B30" s="171" t="s">
        <v>198</v>
      </c>
      <c r="C30" s="171" t="s">
        <v>199</v>
      </c>
      <c r="D30" s="171" t="s">
        <v>91</v>
      </c>
      <c r="E30" s="171" t="s">
        <v>143</v>
      </c>
      <c r="F30" s="171" t="s">
        <v>148</v>
      </c>
      <c r="G30" s="171" t="s">
        <v>149</v>
      </c>
      <c r="H30" s="174">
        <v>889272</v>
      </c>
      <c r="I30" s="66">
        <v>889272</v>
      </c>
      <c r="J30" s="66">
        <v>889272</v>
      </c>
      <c r="K30" s="171"/>
      <c r="L30" s="66"/>
      <c r="M30" s="171"/>
      <c r="N30" s="66"/>
      <c r="O30" s="66"/>
      <c r="P30" s="171"/>
      <c r="Q30" s="66"/>
      <c r="R30" s="66"/>
      <c r="S30" s="66"/>
      <c r="T30" s="66"/>
      <c r="U30" s="66"/>
      <c r="V30" s="66"/>
      <c r="W30" s="66"/>
    </row>
    <row r="31" ht="20.25" customHeight="1" spans="1:23">
      <c r="A31" s="171" t="str">
        <f t="shared" si="0"/>
        <v>       玉溪市公路工程质量监督站</v>
      </c>
      <c r="B31" s="171" t="s">
        <v>200</v>
      </c>
      <c r="C31" s="171" t="s">
        <v>201</v>
      </c>
      <c r="D31" s="171" t="s">
        <v>91</v>
      </c>
      <c r="E31" s="171" t="s">
        <v>143</v>
      </c>
      <c r="F31" s="171" t="s">
        <v>148</v>
      </c>
      <c r="G31" s="171" t="s">
        <v>149</v>
      </c>
      <c r="H31" s="174">
        <v>449928</v>
      </c>
      <c r="I31" s="66">
        <v>449928</v>
      </c>
      <c r="J31" s="66"/>
      <c r="K31" s="171"/>
      <c r="L31" s="66">
        <v>449928</v>
      </c>
      <c r="M31" s="171"/>
      <c r="N31" s="66"/>
      <c r="O31" s="66"/>
      <c r="P31" s="171"/>
      <c r="Q31" s="66"/>
      <c r="R31" s="66"/>
      <c r="S31" s="66"/>
      <c r="T31" s="66"/>
      <c r="U31" s="66"/>
      <c r="V31" s="66"/>
      <c r="W31" s="66"/>
    </row>
    <row r="32" ht="20.25" customHeight="1" spans="1:23">
      <c r="A32" s="171" t="str">
        <f t="shared" si="0"/>
        <v>       玉溪市公路工程质量监督站</v>
      </c>
      <c r="B32" s="171" t="s">
        <v>202</v>
      </c>
      <c r="C32" s="171" t="s">
        <v>203</v>
      </c>
      <c r="D32" s="171" t="s">
        <v>91</v>
      </c>
      <c r="E32" s="171" t="s">
        <v>143</v>
      </c>
      <c r="F32" s="171" t="s">
        <v>204</v>
      </c>
      <c r="G32" s="171" t="s">
        <v>203</v>
      </c>
      <c r="H32" s="174">
        <v>5409</v>
      </c>
      <c r="I32" s="66">
        <v>5409</v>
      </c>
      <c r="J32" s="66"/>
      <c r="K32" s="171"/>
      <c r="L32" s="66">
        <v>5409</v>
      </c>
      <c r="M32" s="171"/>
      <c r="N32" s="66"/>
      <c r="O32" s="66"/>
      <c r="P32" s="171"/>
      <c r="Q32" s="66"/>
      <c r="R32" s="66"/>
      <c r="S32" s="66"/>
      <c r="T32" s="66"/>
      <c r="U32" s="66"/>
      <c r="V32" s="66"/>
      <c r="W32" s="66"/>
    </row>
    <row r="33" ht="20.25" customHeight="1" spans="1:23">
      <c r="A33" s="173" t="s">
        <v>31</v>
      </c>
      <c r="B33" s="173"/>
      <c r="C33" s="173"/>
      <c r="D33" s="173"/>
      <c r="E33" s="173"/>
      <c r="F33" s="173"/>
      <c r="G33" s="173"/>
      <c r="H33" s="66">
        <v>3656385.54</v>
      </c>
      <c r="I33" s="66">
        <v>3656385.54</v>
      </c>
      <c r="J33" s="66">
        <v>1783934.73</v>
      </c>
      <c r="K33" s="66"/>
      <c r="L33" s="66">
        <v>1872450.81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3:G33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0"/>
  <sheetViews>
    <sheetView showZeros="0" workbookViewId="0">
      <selection activeCell="A3" sqref="A3:I3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49"/>
      <c r="E1" s="159"/>
      <c r="F1" s="159"/>
      <c r="G1" s="159"/>
      <c r="H1" s="159"/>
      <c r="K1" s="149"/>
      <c r="N1" s="149"/>
      <c r="O1" s="149"/>
      <c r="P1" s="149"/>
      <c r="U1" s="168"/>
      <c r="W1" s="150" t="s">
        <v>205</v>
      </c>
    </row>
    <row r="2" ht="27.75" customHeight="1" spans="1:23">
      <c r="A2" s="80" t="s">
        <v>206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ht="13.5" customHeight="1" spans="1:23">
      <c r="A3" s="5" t="s">
        <v>2</v>
      </c>
      <c r="B3" s="160" t="str">
        <f>"单位名称："&amp;"全部"</f>
        <v>单位名称：全部</v>
      </c>
      <c r="C3" s="160"/>
      <c r="D3" s="160"/>
      <c r="E3" s="160"/>
      <c r="F3" s="160"/>
      <c r="G3" s="160"/>
      <c r="H3" s="160"/>
      <c r="I3" s="160"/>
      <c r="J3" s="7"/>
      <c r="K3" s="7"/>
      <c r="L3" s="7"/>
      <c r="M3" s="7"/>
      <c r="N3" s="7"/>
      <c r="O3" s="7"/>
      <c r="P3" s="7"/>
      <c r="Q3" s="7"/>
      <c r="U3" s="168"/>
      <c r="W3" s="153" t="s">
        <v>3</v>
      </c>
    </row>
    <row r="4" ht="21.75" customHeight="1" spans="1:23">
      <c r="A4" s="9" t="s">
        <v>207</v>
      </c>
      <c r="B4" s="9" t="s">
        <v>123</v>
      </c>
      <c r="C4" s="9" t="s">
        <v>124</v>
      </c>
      <c r="D4" s="9" t="s">
        <v>208</v>
      </c>
      <c r="E4" s="10" t="s">
        <v>125</v>
      </c>
      <c r="F4" s="10" t="s">
        <v>126</v>
      </c>
      <c r="G4" s="10" t="s">
        <v>127</v>
      </c>
      <c r="H4" s="10" t="s">
        <v>128</v>
      </c>
      <c r="I4" s="20" t="s">
        <v>31</v>
      </c>
      <c r="J4" s="20" t="s">
        <v>209</v>
      </c>
      <c r="K4" s="20"/>
      <c r="L4" s="20"/>
      <c r="M4" s="20"/>
      <c r="N4" s="20" t="s">
        <v>130</v>
      </c>
      <c r="O4" s="20"/>
      <c r="P4" s="20"/>
      <c r="Q4" s="10" t="s">
        <v>37</v>
      </c>
      <c r="R4" s="11" t="s">
        <v>210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67" t="s">
        <v>34</v>
      </c>
      <c r="K5" s="167"/>
      <c r="L5" s="167" t="s">
        <v>35</v>
      </c>
      <c r="M5" s="167" t="s">
        <v>36</v>
      </c>
      <c r="N5" s="10" t="s">
        <v>34</v>
      </c>
      <c r="O5" s="10" t="s">
        <v>35</v>
      </c>
      <c r="P5" s="10" t="s">
        <v>36</v>
      </c>
      <c r="Q5" s="15"/>
      <c r="R5" s="10" t="s">
        <v>33</v>
      </c>
      <c r="S5" s="10" t="s">
        <v>40</v>
      </c>
      <c r="T5" s="10" t="s">
        <v>136</v>
      </c>
      <c r="U5" s="10" t="s">
        <v>42</v>
      </c>
      <c r="V5" s="10" t="s">
        <v>43</v>
      </c>
      <c r="W5" s="10" t="s">
        <v>44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67" t="s">
        <v>33</v>
      </c>
      <c r="K6" s="167" t="s">
        <v>211</v>
      </c>
      <c r="L6" s="167"/>
      <c r="M6" s="167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  <c r="T7" s="161">
        <v>20</v>
      </c>
      <c r="U7" s="161">
        <v>21</v>
      </c>
      <c r="V7" s="161">
        <v>22</v>
      </c>
      <c r="W7" s="161">
        <v>23</v>
      </c>
    </row>
    <row r="8" ht="32.9" customHeight="1" spans="1:23">
      <c r="A8" s="162"/>
      <c r="B8" s="163"/>
      <c r="C8" s="162" t="s">
        <v>212</v>
      </c>
      <c r="D8" s="162"/>
      <c r="E8" s="162"/>
      <c r="F8" s="162"/>
      <c r="G8" s="162"/>
      <c r="H8" s="162"/>
      <c r="I8" s="93">
        <v>200000</v>
      </c>
      <c r="J8" s="93">
        <v>200000</v>
      </c>
      <c r="K8" s="93">
        <v>200000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ht="32.9" customHeight="1" spans="1:23">
      <c r="A9" s="162" t="s">
        <v>213</v>
      </c>
      <c r="B9" s="163" t="s">
        <v>214</v>
      </c>
      <c r="C9" s="162" t="s">
        <v>212</v>
      </c>
      <c r="D9" s="162" t="s">
        <v>65</v>
      </c>
      <c r="E9" s="162" t="s">
        <v>91</v>
      </c>
      <c r="F9" s="162" t="s">
        <v>143</v>
      </c>
      <c r="G9" s="162" t="s">
        <v>215</v>
      </c>
      <c r="H9" s="162" t="s">
        <v>216</v>
      </c>
      <c r="I9" s="93">
        <v>200000</v>
      </c>
      <c r="J9" s="93">
        <v>200000</v>
      </c>
      <c r="K9" s="93">
        <v>200000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ht="18.75" customHeight="1" spans="1:23">
      <c r="A10" s="164" t="s">
        <v>217</v>
      </c>
      <c r="B10" s="165"/>
      <c r="C10" s="165"/>
      <c r="D10" s="165"/>
      <c r="E10" s="165"/>
      <c r="F10" s="165"/>
      <c r="G10" s="165"/>
      <c r="H10" s="166"/>
      <c r="I10" s="93">
        <v>200000</v>
      </c>
      <c r="J10" s="93">
        <v>200000</v>
      </c>
      <c r="K10" s="93">
        <v>200000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16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58" t="s">
        <v>218</v>
      </c>
    </row>
    <row r="2" ht="28.5" customHeight="1" spans="1:10">
      <c r="A2" s="157" t="s">
        <v>219</v>
      </c>
      <c r="B2" s="80"/>
      <c r="C2" s="80"/>
      <c r="D2" s="80"/>
      <c r="E2" s="80"/>
      <c r="F2" s="117"/>
      <c r="G2" s="80"/>
      <c r="H2" s="117"/>
      <c r="I2" s="117"/>
      <c r="J2" s="80"/>
    </row>
    <row r="3" ht="15" customHeight="1" spans="1:1">
      <c r="A3" s="5" t="s">
        <v>2</v>
      </c>
    </row>
    <row r="4" ht="14.25" customHeight="1" spans="1:10">
      <c r="A4" s="71" t="s">
        <v>220</v>
      </c>
      <c r="B4" s="71" t="s">
        <v>221</v>
      </c>
      <c r="C4" s="71" t="s">
        <v>222</v>
      </c>
      <c r="D4" s="71" t="s">
        <v>223</v>
      </c>
      <c r="E4" s="71" t="s">
        <v>224</v>
      </c>
      <c r="F4" s="72" t="s">
        <v>225</v>
      </c>
      <c r="G4" s="71" t="s">
        <v>226</v>
      </c>
      <c r="H4" s="72" t="s">
        <v>227</v>
      </c>
      <c r="I4" s="72" t="s">
        <v>228</v>
      </c>
      <c r="J4" s="71" t="s">
        <v>229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2">
        <v>6</v>
      </c>
      <c r="G5" s="71">
        <v>7</v>
      </c>
      <c r="H5" s="72">
        <v>8</v>
      </c>
      <c r="I5" s="72">
        <v>9</v>
      </c>
      <c r="J5" s="71">
        <v>10</v>
      </c>
    </row>
    <row r="6" ht="15" customHeight="1" spans="1:10">
      <c r="A6" s="73" t="s">
        <v>65</v>
      </c>
      <c r="B6" s="74"/>
      <c r="C6" s="74"/>
      <c r="D6" s="74"/>
      <c r="E6" s="75"/>
      <c r="F6" s="76"/>
      <c r="G6" s="75"/>
      <c r="H6" s="76"/>
      <c r="I6" s="76"/>
      <c r="J6" s="75"/>
    </row>
    <row r="7" ht="33.75" customHeight="1" spans="1:10">
      <c r="A7" s="73" t="s">
        <v>212</v>
      </c>
      <c r="B7" s="77" t="s">
        <v>230</v>
      </c>
      <c r="C7" s="77" t="s">
        <v>231</v>
      </c>
      <c r="D7" s="77" t="s">
        <v>232</v>
      </c>
      <c r="E7" s="73" t="s">
        <v>233</v>
      </c>
      <c r="F7" s="77" t="s">
        <v>234</v>
      </c>
      <c r="G7" s="73" t="s">
        <v>46</v>
      </c>
      <c r="H7" s="77" t="s">
        <v>235</v>
      </c>
      <c r="I7" s="77" t="s">
        <v>236</v>
      </c>
      <c r="J7" s="73" t="s">
        <v>233</v>
      </c>
    </row>
    <row r="8" ht="33.75" customHeight="1" spans="1:10">
      <c r="A8" s="73" t="s">
        <v>212</v>
      </c>
      <c r="B8" s="77" t="s">
        <v>230</v>
      </c>
      <c r="C8" s="77" t="s">
        <v>231</v>
      </c>
      <c r="D8" s="77" t="s">
        <v>232</v>
      </c>
      <c r="E8" s="73" t="s">
        <v>233</v>
      </c>
      <c r="F8" s="77" t="s">
        <v>234</v>
      </c>
      <c r="G8" s="73" t="s">
        <v>50</v>
      </c>
      <c r="H8" s="77" t="s">
        <v>235</v>
      </c>
      <c r="I8" s="77" t="s">
        <v>236</v>
      </c>
      <c r="J8" s="73" t="s">
        <v>233</v>
      </c>
    </row>
    <row r="9" ht="33.75" customHeight="1" spans="1:10">
      <c r="A9" s="73" t="s">
        <v>212</v>
      </c>
      <c r="B9" s="77" t="s">
        <v>230</v>
      </c>
      <c r="C9" s="77" t="s">
        <v>231</v>
      </c>
      <c r="D9" s="77" t="s">
        <v>232</v>
      </c>
      <c r="E9" s="73" t="s">
        <v>233</v>
      </c>
      <c r="F9" s="77" t="s">
        <v>234</v>
      </c>
      <c r="G9" s="73" t="s">
        <v>237</v>
      </c>
      <c r="H9" s="77" t="s">
        <v>235</v>
      </c>
      <c r="I9" s="77" t="s">
        <v>236</v>
      </c>
      <c r="J9" s="73" t="s">
        <v>233</v>
      </c>
    </row>
    <row r="10" ht="33.75" customHeight="1" spans="1:10">
      <c r="A10" s="73" t="s">
        <v>212</v>
      </c>
      <c r="B10" s="77" t="s">
        <v>230</v>
      </c>
      <c r="C10" s="77" t="s">
        <v>231</v>
      </c>
      <c r="D10" s="77" t="s">
        <v>238</v>
      </c>
      <c r="E10" s="73" t="s">
        <v>239</v>
      </c>
      <c r="F10" s="77" t="s">
        <v>234</v>
      </c>
      <c r="G10" s="73" t="s">
        <v>240</v>
      </c>
      <c r="H10" s="77" t="s">
        <v>241</v>
      </c>
      <c r="I10" s="77" t="s">
        <v>236</v>
      </c>
      <c r="J10" s="73" t="s">
        <v>239</v>
      </c>
    </row>
    <row r="11" ht="33.75" customHeight="1" spans="1:10">
      <c r="A11" s="73" t="s">
        <v>212</v>
      </c>
      <c r="B11" s="77" t="s">
        <v>230</v>
      </c>
      <c r="C11" s="77" t="s">
        <v>231</v>
      </c>
      <c r="D11" s="77" t="s">
        <v>238</v>
      </c>
      <c r="E11" s="73" t="s">
        <v>239</v>
      </c>
      <c r="F11" s="77" t="s">
        <v>234</v>
      </c>
      <c r="G11" s="73" t="s">
        <v>240</v>
      </c>
      <c r="H11" s="77" t="s">
        <v>241</v>
      </c>
      <c r="I11" s="77" t="s">
        <v>236</v>
      </c>
      <c r="J11" s="73" t="s">
        <v>239</v>
      </c>
    </row>
    <row r="12" ht="33.75" customHeight="1" spans="1:10">
      <c r="A12" s="73" t="s">
        <v>212</v>
      </c>
      <c r="B12" s="77" t="s">
        <v>230</v>
      </c>
      <c r="C12" s="77" t="s">
        <v>231</v>
      </c>
      <c r="D12" s="77" t="s">
        <v>238</v>
      </c>
      <c r="E12" s="73" t="s">
        <v>239</v>
      </c>
      <c r="F12" s="77" t="s">
        <v>234</v>
      </c>
      <c r="G12" s="73" t="s">
        <v>240</v>
      </c>
      <c r="H12" s="77" t="s">
        <v>241</v>
      </c>
      <c r="I12" s="77" t="s">
        <v>236</v>
      </c>
      <c r="J12" s="73" t="s">
        <v>239</v>
      </c>
    </row>
    <row r="13" ht="33.75" customHeight="1" spans="1:10">
      <c r="A13" s="73" t="s">
        <v>212</v>
      </c>
      <c r="B13" s="77" t="s">
        <v>230</v>
      </c>
      <c r="C13" s="77" t="s">
        <v>231</v>
      </c>
      <c r="D13" s="77" t="s">
        <v>238</v>
      </c>
      <c r="E13" s="73" t="s">
        <v>239</v>
      </c>
      <c r="F13" s="77" t="s">
        <v>234</v>
      </c>
      <c r="G13" s="73" t="s">
        <v>240</v>
      </c>
      <c r="H13" s="77" t="s">
        <v>241</v>
      </c>
      <c r="I13" s="77" t="s">
        <v>236</v>
      </c>
      <c r="J13" s="73" t="s">
        <v>239</v>
      </c>
    </row>
    <row r="14" ht="33.75" customHeight="1" spans="1:10">
      <c r="A14" s="73" t="s">
        <v>212</v>
      </c>
      <c r="B14" s="77" t="s">
        <v>230</v>
      </c>
      <c r="C14" s="77" t="s">
        <v>231</v>
      </c>
      <c r="D14" s="77" t="s">
        <v>232</v>
      </c>
      <c r="E14" s="73" t="s">
        <v>242</v>
      </c>
      <c r="F14" s="77" t="s">
        <v>243</v>
      </c>
      <c r="G14" s="73" t="s">
        <v>137</v>
      </c>
      <c r="H14" s="77" t="s">
        <v>244</v>
      </c>
      <c r="I14" s="77" t="s">
        <v>236</v>
      </c>
      <c r="J14" s="73" t="s">
        <v>242</v>
      </c>
    </row>
    <row r="15" ht="33.75" customHeight="1" spans="1:10">
      <c r="A15" s="73" t="s">
        <v>212</v>
      </c>
      <c r="B15" s="77" t="s">
        <v>230</v>
      </c>
      <c r="C15" s="77" t="s">
        <v>245</v>
      </c>
      <c r="D15" s="77" t="s">
        <v>246</v>
      </c>
      <c r="E15" s="73" t="s">
        <v>239</v>
      </c>
      <c r="F15" s="77" t="s">
        <v>234</v>
      </c>
      <c r="G15" s="73" t="s">
        <v>240</v>
      </c>
      <c r="H15" s="77" t="s">
        <v>241</v>
      </c>
      <c r="I15" s="77" t="s">
        <v>236</v>
      </c>
      <c r="J15" s="73" t="s">
        <v>239</v>
      </c>
    </row>
    <row r="16" ht="33.75" customHeight="1" spans="1:10">
      <c r="A16" s="73" t="s">
        <v>212</v>
      </c>
      <c r="B16" s="77" t="s">
        <v>230</v>
      </c>
      <c r="C16" s="77" t="s">
        <v>247</v>
      </c>
      <c r="D16" s="77" t="s">
        <v>248</v>
      </c>
      <c r="E16" s="73" t="s">
        <v>249</v>
      </c>
      <c r="F16" s="77" t="s">
        <v>234</v>
      </c>
      <c r="G16" s="73" t="s">
        <v>240</v>
      </c>
      <c r="H16" s="77" t="s">
        <v>241</v>
      </c>
      <c r="I16" s="77" t="s">
        <v>236</v>
      </c>
      <c r="J16" s="73" t="s">
        <v>249</v>
      </c>
    </row>
  </sheetData>
  <mergeCells count="4">
    <mergeCell ref="A2:J2"/>
    <mergeCell ref="A3:H3"/>
    <mergeCell ref="A7:A16"/>
    <mergeCell ref="B7:B16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49"/>
      <c r="F1" s="150" t="s">
        <v>250</v>
      </c>
    </row>
    <row r="2" ht="28.5" customHeight="1" spans="1:6">
      <c r="A2" s="80" t="s">
        <v>251</v>
      </c>
      <c r="B2" s="80"/>
      <c r="C2" s="80"/>
      <c r="D2" s="80"/>
      <c r="E2" s="80"/>
      <c r="F2" s="80"/>
    </row>
    <row r="3" ht="15" customHeight="1" spans="1:6">
      <c r="A3" s="151" t="s">
        <v>2</v>
      </c>
      <c r="B3" s="152"/>
      <c r="C3" s="152"/>
      <c r="D3" s="82"/>
      <c r="E3" s="82"/>
      <c r="F3" s="153" t="s">
        <v>252</v>
      </c>
    </row>
    <row r="4" ht="18.75" customHeight="1" spans="1:6">
      <c r="A4" s="90" t="s">
        <v>122</v>
      </c>
      <c r="B4" s="90" t="s">
        <v>68</v>
      </c>
      <c r="C4" s="90" t="s">
        <v>69</v>
      </c>
      <c r="D4" s="85" t="s">
        <v>253</v>
      </c>
      <c r="E4" s="92"/>
      <c r="F4" s="92"/>
    </row>
    <row r="5" ht="30" customHeight="1" spans="1:6">
      <c r="A5" s="88"/>
      <c r="B5" s="88"/>
      <c r="C5" s="88"/>
      <c r="D5" s="85" t="s">
        <v>31</v>
      </c>
      <c r="E5" s="92" t="s">
        <v>72</v>
      </c>
      <c r="F5" s="92" t="s">
        <v>73</v>
      </c>
    </row>
    <row r="6" ht="16.5" customHeight="1" spans="1:6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</row>
    <row r="7" ht="20.25" customHeight="1" spans="1:6">
      <c r="A7" s="73"/>
      <c r="B7" s="73"/>
      <c r="C7" s="73"/>
      <c r="D7" s="24"/>
      <c r="E7" s="154"/>
      <c r="F7" s="154"/>
    </row>
    <row r="8" ht="17.25" customHeight="1" spans="1:6">
      <c r="A8" s="155" t="s">
        <v>217</v>
      </c>
      <c r="B8" s="156"/>
      <c r="C8" s="156" t="s">
        <v>217</v>
      </c>
      <c r="D8" s="154"/>
      <c r="E8" s="154"/>
      <c r="F8" s="154"/>
    </row>
    <row r="10" customHeight="1" spans="1:1">
      <c r="A10" t="s">
        <v>254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2"/>
  <sheetViews>
    <sheetView showZeros="0" workbookViewId="0">
      <selection activeCell="A3" sqref="A3:E3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67" t="s">
        <v>255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78"/>
      <c r="P1" s="78"/>
      <c r="Q1" s="67"/>
    </row>
    <row r="2" ht="27.75" customHeight="1" spans="1:17">
      <c r="A2" s="79" t="s">
        <v>256</v>
      </c>
      <c r="B2" s="80"/>
      <c r="C2" s="80"/>
      <c r="D2" s="80"/>
      <c r="E2" s="80"/>
      <c r="F2" s="80"/>
      <c r="G2" s="80"/>
      <c r="H2" s="80"/>
      <c r="I2" s="80"/>
      <c r="J2" s="80"/>
      <c r="K2" s="117"/>
      <c r="L2" s="80"/>
      <c r="M2" s="80"/>
      <c r="N2" s="80"/>
      <c r="O2" s="117"/>
      <c r="P2" s="117"/>
      <c r="Q2" s="80"/>
    </row>
    <row r="3" ht="18.75" customHeight="1" spans="1:17">
      <c r="A3" s="126" t="s">
        <v>2</v>
      </c>
      <c r="B3" s="7"/>
      <c r="C3" s="7"/>
      <c r="D3" s="7"/>
      <c r="E3" s="7"/>
      <c r="F3" s="7"/>
      <c r="G3" s="7"/>
      <c r="H3" s="7"/>
      <c r="I3" s="7"/>
      <c r="J3" s="7"/>
      <c r="O3" s="94"/>
      <c r="P3" s="94"/>
      <c r="Q3" s="147" t="s">
        <v>3</v>
      </c>
    </row>
    <row r="4" ht="15.75" customHeight="1" spans="1:17">
      <c r="A4" s="90" t="s">
        <v>257</v>
      </c>
      <c r="B4" s="127" t="s">
        <v>258</v>
      </c>
      <c r="C4" s="127" t="s">
        <v>259</v>
      </c>
      <c r="D4" s="127" t="s">
        <v>260</v>
      </c>
      <c r="E4" s="127" t="s">
        <v>261</v>
      </c>
      <c r="F4" s="127" t="s">
        <v>262</v>
      </c>
      <c r="G4" s="128" t="s">
        <v>129</v>
      </c>
      <c r="H4" s="128"/>
      <c r="I4" s="128"/>
      <c r="J4" s="128"/>
      <c r="K4" s="139"/>
      <c r="L4" s="128"/>
      <c r="M4" s="128"/>
      <c r="N4" s="128"/>
      <c r="O4" s="140"/>
      <c r="P4" s="139"/>
      <c r="Q4" s="148"/>
    </row>
    <row r="5" ht="17.25" customHeight="1" spans="1:17">
      <c r="A5" s="129"/>
      <c r="B5" s="130"/>
      <c r="C5" s="130"/>
      <c r="D5" s="130"/>
      <c r="E5" s="130"/>
      <c r="F5" s="130"/>
      <c r="G5" s="130" t="s">
        <v>31</v>
      </c>
      <c r="H5" s="130" t="s">
        <v>34</v>
      </c>
      <c r="I5" s="130" t="s">
        <v>263</v>
      </c>
      <c r="J5" s="130" t="s">
        <v>264</v>
      </c>
      <c r="K5" s="141" t="s">
        <v>265</v>
      </c>
      <c r="L5" s="142" t="s">
        <v>266</v>
      </c>
      <c r="M5" s="142"/>
      <c r="N5" s="142"/>
      <c r="O5" s="143"/>
      <c r="P5" s="144"/>
      <c r="Q5" s="132"/>
    </row>
    <row r="6" ht="54" customHeight="1" spans="1:17">
      <c r="A6" s="131"/>
      <c r="B6" s="132"/>
      <c r="C6" s="132"/>
      <c r="D6" s="132"/>
      <c r="E6" s="132"/>
      <c r="F6" s="132"/>
      <c r="G6" s="132"/>
      <c r="H6" s="132" t="s">
        <v>33</v>
      </c>
      <c r="I6" s="132"/>
      <c r="J6" s="132"/>
      <c r="K6" s="145"/>
      <c r="L6" s="132" t="s">
        <v>33</v>
      </c>
      <c r="M6" s="132" t="s">
        <v>40</v>
      </c>
      <c r="N6" s="132" t="s">
        <v>136</v>
      </c>
      <c r="O6" s="146" t="s">
        <v>42</v>
      </c>
      <c r="P6" s="145" t="s">
        <v>43</v>
      </c>
      <c r="Q6" s="132" t="s">
        <v>44</v>
      </c>
    </row>
    <row r="7" ht="15" customHeight="1" spans="1:17">
      <c r="A7" s="88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4">
        <v>7</v>
      </c>
      <c r="H7" s="134">
        <v>8</v>
      </c>
      <c r="I7" s="134">
        <v>9</v>
      </c>
      <c r="J7" s="134">
        <v>10</v>
      </c>
      <c r="K7" s="134">
        <v>11</v>
      </c>
      <c r="L7" s="134">
        <v>12</v>
      </c>
      <c r="M7" s="134">
        <v>13</v>
      </c>
      <c r="N7" s="134">
        <v>14</v>
      </c>
      <c r="O7" s="134">
        <v>15</v>
      </c>
      <c r="P7" s="134">
        <v>16</v>
      </c>
      <c r="Q7" s="134">
        <v>17</v>
      </c>
    </row>
    <row r="8" ht="21" customHeight="1" spans="1:17">
      <c r="A8" s="110" t="s">
        <v>65</v>
      </c>
      <c r="B8" s="111"/>
      <c r="C8" s="111"/>
      <c r="D8" s="111"/>
      <c r="E8" s="135"/>
      <c r="F8" s="136">
        <v>5700</v>
      </c>
      <c r="G8" s="93">
        <v>5700</v>
      </c>
      <c r="H8" s="93">
        <v>5700</v>
      </c>
      <c r="I8" s="93"/>
      <c r="J8" s="93"/>
      <c r="K8" s="93"/>
      <c r="L8" s="93"/>
      <c r="M8" s="93"/>
      <c r="N8" s="93"/>
      <c r="O8" s="93"/>
      <c r="P8" s="93"/>
      <c r="Q8" s="93"/>
    </row>
    <row r="9" ht="21" customHeight="1" spans="1:17">
      <c r="A9" s="110" t="str">
        <f>"      "&amp;"一般公用经费"</f>
        <v>      一般公用经费</v>
      </c>
      <c r="B9" s="111" t="s">
        <v>267</v>
      </c>
      <c r="C9" s="111" t="str">
        <f>"A05010502"&amp;"  "&amp;"文件柜"</f>
        <v>A05010502  文件柜</v>
      </c>
      <c r="D9" s="137" t="s">
        <v>268</v>
      </c>
      <c r="E9" s="138">
        <v>5</v>
      </c>
      <c r="F9" s="24">
        <v>4000</v>
      </c>
      <c r="G9" s="93">
        <v>4000</v>
      </c>
      <c r="H9" s="93">
        <v>4000</v>
      </c>
      <c r="I9" s="93"/>
      <c r="J9" s="93"/>
      <c r="K9" s="93"/>
      <c r="L9" s="93"/>
      <c r="M9" s="93"/>
      <c r="N9" s="93"/>
      <c r="O9" s="93"/>
      <c r="P9" s="93"/>
      <c r="Q9" s="93"/>
    </row>
    <row r="10" ht="21" customHeight="1" spans="1:17">
      <c r="A10" s="110" t="str">
        <f>"      "&amp;"一般公用经费"</f>
        <v>      一般公用经费</v>
      </c>
      <c r="B10" s="111" t="s">
        <v>269</v>
      </c>
      <c r="C10" s="111" t="str">
        <f>"A05010201"&amp;"  "&amp;"办公桌"</f>
        <v>A05010201  办公桌</v>
      </c>
      <c r="D10" s="137" t="s">
        <v>270</v>
      </c>
      <c r="E10" s="138">
        <v>1</v>
      </c>
      <c r="F10" s="24">
        <v>1200</v>
      </c>
      <c r="G10" s="93">
        <v>1200</v>
      </c>
      <c r="H10" s="93">
        <v>1200</v>
      </c>
      <c r="I10" s="93"/>
      <c r="J10" s="93"/>
      <c r="K10" s="93"/>
      <c r="L10" s="93"/>
      <c r="M10" s="93"/>
      <c r="N10" s="93"/>
      <c r="O10" s="93"/>
      <c r="P10" s="93"/>
      <c r="Q10" s="93"/>
    </row>
    <row r="11" ht="21" customHeight="1" spans="1:17">
      <c r="A11" s="110" t="str">
        <f>"      "&amp;"一般公用经费"</f>
        <v>      一般公用经费</v>
      </c>
      <c r="B11" s="111" t="s">
        <v>271</v>
      </c>
      <c r="C11" s="111" t="str">
        <f>"A05010301"&amp;"  "&amp;"办公椅"</f>
        <v>A05010301  办公椅</v>
      </c>
      <c r="D11" s="137" t="s">
        <v>272</v>
      </c>
      <c r="E11" s="138">
        <v>1</v>
      </c>
      <c r="F11" s="24">
        <v>500</v>
      </c>
      <c r="G11" s="93">
        <v>500</v>
      </c>
      <c r="H11" s="93">
        <v>500</v>
      </c>
      <c r="I11" s="93"/>
      <c r="J11" s="93"/>
      <c r="K11" s="93"/>
      <c r="L11" s="93"/>
      <c r="M11" s="93"/>
      <c r="N11" s="93"/>
      <c r="O11" s="93"/>
      <c r="P11" s="93"/>
      <c r="Q11" s="93"/>
    </row>
    <row r="12" ht="21" customHeight="1" spans="1:17">
      <c r="A12" s="112" t="s">
        <v>217</v>
      </c>
      <c r="B12" s="113"/>
      <c r="C12" s="113"/>
      <c r="D12" s="113"/>
      <c r="E12" s="135"/>
      <c r="F12" s="136">
        <v>5700</v>
      </c>
      <c r="G12" s="93">
        <v>5700</v>
      </c>
      <c r="H12" s="93">
        <v>5700</v>
      </c>
      <c r="I12" s="93"/>
      <c r="J12" s="93"/>
      <c r="K12" s="93"/>
      <c r="L12" s="93"/>
      <c r="M12" s="93"/>
      <c r="N12" s="93"/>
      <c r="O12" s="93"/>
      <c r="P12" s="93"/>
      <c r="Q12" s="93"/>
    </row>
  </sheetData>
  <mergeCells count="17">
    <mergeCell ref="A1:Q1"/>
    <mergeCell ref="A2:Q2"/>
    <mergeCell ref="A3:E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2"/>
  <sheetViews>
    <sheetView showZeros="0" workbookViewId="0">
      <selection activeCell="A17" sqref="A17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95" t="s">
        <v>273</v>
      </c>
      <c r="B1" s="95"/>
      <c r="C1" s="95"/>
      <c r="D1" s="95"/>
      <c r="E1" s="95"/>
      <c r="F1" s="95"/>
      <c r="G1" s="95"/>
      <c r="H1" s="96"/>
      <c r="I1" s="95"/>
      <c r="J1" s="95"/>
      <c r="K1" s="95"/>
      <c r="L1" s="115"/>
      <c r="M1" s="96"/>
      <c r="N1" s="116"/>
    </row>
    <row r="2" ht="27.75" customHeight="1" spans="1:14">
      <c r="A2" s="79" t="s">
        <v>274</v>
      </c>
      <c r="B2" s="97"/>
      <c r="C2" s="97"/>
      <c r="D2" s="97"/>
      <c r="E2" s="97"/>
      <c r="F2" s="97"/>
      <c r="G2" s="97"/>
      <c r="H2" s="98"/>
      <c r="I2" s="97"/>
      <c r="J2" s="97"/>
      <c r="K2" s="97"/>
      <c r="L2" s="117"/>
      <c r="M2" s="98"/>
      <c r="N2" s="97"/>
    </row>
    <row r="3" ht="18.75" customHeight="1" spans="1:14">
      <c r="A3" s="81" t="s">
        <v>2</v>
      </c>
      <c r="B3" s="82"/>
      <c r="C3" s="82"/>
      <c r="D3" s="82"/>
      <c r="E3" s="82"/>
      <c r="F3" s="82"/>
      <c r="G3" s="82"/>
      <c r="H3" s="99"/>
      <c r="I3" s="84"/>
      <c r="J3" s="84"/>
      <c r="K3" s="84"/>
      <c r="L3" s="94"/>
      <c r="M3" s="118"/>
      <c r="N3" s="119" t="s">
        <v>3</v>
      </c>
    </row>
    <row r="4" ht="15.75" customHeight="1" spans="1:14">
      <c r="A4" s="100" t="s">
        <v>257</v>
      </c>
      <c r="B4" s="101" t="s">
        <v>275</v>
      </c>
      <c r="C4" s="101" t="s">
        <v>276</v>
      </c>
      <c r="D4" s="102" t="s">
        <v>129</v>
      </c>
      <c r="E4" s="102"/>
      <c r="F4" s="102"/>
      <c r="G4" s="102"/>
      <c r="H4" s="103"/>
      <c r="I4" s="102"/>
      <c r="J4" s="102"/>
      <c r="K4" s="102"/>
      <c r="L4" s="120"/>
      <c r="M4" s="103"/>
      <c r="N4" s="121"/>
    </row>
    <row r="5" ht="17.25" customHeight="1" spans="1:14">
      <c r="A5" s="104"/>
      <c r="B5" s="105"/>
      <c r="C5" s="105"/>
      <c r="D5" s="105" t="s">
        <v>31</v>
      </c>
      <c r="E5" s="105" t="s">
        <v>34</v>
      </c>
      <c r="F5" s="105" t="s">
        <v>263</v>
      </c>
      <c r="G5" s="105" t="s">
        <v>264</v>
      </c>
      <c r="H5" s="106" t="s">
        <v>265</v>
      </c>
      <c r="I5" s="122" t="s">
        <v>266</v>
      </c>
      <c r="J5" s="122"/>
      <c r="K5" s="122"/>
      <c r="L5" s="123"/>
      <c r="M5" s="124"/>
      <c r="N5" s="108"/>
    </row>
    <row r="6" ht="54" customHeight="1" spans="1:14">
      <c r="A6" s="107"/>
      <c r="B6" s="108"/>
      <c r="C6" s="108"/>
      <c r="D6" s="108"/>
      <c r="E6" s="108"/>
      <c r="F6" s="108"/>
      <c r="G6" s="108"/>
      <c r="H6" s="109"/>
      <c r="I6" s="108" t="s">
        <v>33</v>
      </c>
      <c r="J6" s="108" t="s">
        <v>40</v>
      </c>
      <c r="K6" s="108" t="s">
        <v>136</v>
      </c>
      <c r="L6" s="125" t="s">
        <v>42</v>
      </c>
      <c r="M6" s="109" t="s">
        <v>43</v>
      </c>
      <c r="N6" s="108" t="s">
        <v>44</v>
      </c>
    </row>
    <row r="7" ht="15" customHeight="1" spans="1:14">
      <c r="A7" s="107">
        <v>1</v>
      </c>
      <c r="B7" s="108">
        <v>2</v>
      </c>
      <c r="C7" s="108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</row>
    <row r="8" ht="21" customHeight="1" spans="1:14">
      <c r="A8" s="110"/>
      <c r="B8" s="111"/>
      <c r="C8" s="111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ht="21" customHeight="1" spans="1:14">
      <c r="A9" s="110"/>
      <c r="B9" s="111"/>
      <c r="C9" s="111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ht="21" customHeight="1" spans="1:14">
      <c r="A10" s="112" t="s">
        <v>217</v>
      </c>
      <c r="B10" s="113"/>
      <c r="C10" s="114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2" customHeight="1" spans="1:1">
      <c r="A12" t="s">
        <v>277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67" t="s">
        <v>278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78"/>
    </row>
    <row r="2" ht="27.75" customHeight="1" spans="1:14">
      <c r="A2" s="79" t="s">
        <v>279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ht="18" customHeight="1" spans="1:14">
      <c r="A3" s="81" t="s">
        <v>2</v>
      </c>
      <c r="B3" s="82"/>
      <c r="C3" s="82"/>
      <c r="D3" s="83"/>
      <c r="E3" s="84"/>
      <c r="F3" s="84"/>
      <c r="G3" s="84"/>
      <c r="H3" s="84"/>
      <c r="I3" s="84"/>
      <c r="N3" s="94" t="s">
        <v>3</v>
      </c>
    </row>
    <row r="4" ht="19.5" customHeight="1" spans="1:14">
      <c r="A4" s="85" t="s">
        <v>280</v>
      </c>
      <c r="B4" s="86" t="s">
        <v>129</v>
      </c>
      <c r="C4" s="87"/>
      <c r="D4" s="87"/>
      <c r="E4" s="86" t="s">
        <v>281</v>
      </c>
      <c r="F4" s="87"/>
      <c r="G4" s="87"/>
      <c r="H4" s="87"/>
      <c r="I4" s="87"/>
      <c r="J4" s="87"/>
      <c r="K4" s="87"/>
      <c r="L4" s="87"/>
      <c r="M4" s="87"/>
      <c r="N4" s="87"/>
    </row>
    <row r="5" ht="40.5" customHeight="1" spans="1:14">
      <c r="A5" s="88"/>
      <c r="B5" s="89" t="s">
        <v>31</v>
      </c>
      <c r="C5" s="90" t="s">
        <v>34</v>
      </c>
      <c r="D5" s="91" t="s">
        <v>282</v>
      </c>
      <c r="E5" s="92" t="s">
        <v>283</v>
      </c>
      <c r="F5" s="92" t="s">
        <v>284</v>
      </c>
      <c r="G5" s="92" t="s">
        <v>285</v>
      </c>
      <c r="H5" s="92" t="s">
        <v>286</v>
      </c>
      <c r="I5" s="92" t="s">
        <v>287</v>
      </c>
      <c r="J5" s="92" t="s">
        <v>288</v>
      </c>
      <c r="K5" s="92" t="s">
        <v>289</v>
      </c>
      <c r="L5" s="92" t="s">
        <v>290</v>
      </c>
      <c r="M5" s="92" t="s">
        <v>291</v>
      </c>
      <c r="N5" s="92" t="s">
        <v>292</v>
      </c>
    </row>
    <row r="6" ht="19.5" customHeight="1" spans="1:14">
      <c r="A6" s="92">
        <v>1</v>
      </c>
      <c r="B6" s="92">
        <v>2</v>
      </c>
      <c r="C6" s="92">
        <v>3</v>
      </c>
      <c r="D6" s="86">
        <v>4</v>
      </c>
      <c r="E6" s="92">
        <v>5</v>
      </c>
      <c r="F6" s="92">
        <v>6</v>
      </c>
      <c r="G6" s="92">
        <v>7</v>
      </c>
      <c r="H6" s="86">
        <v>8</v>
      </c>
      <c r="I6" s="92">
        <v>9</v>
      </c>
      <c r="J6" s="92">
        <v>10</v>
      </c>
      <c r="K6" s="92">
        <v>11</v>
      </c>
      <c r="L6" s="86">
        <v>12</v>
      </c>
      <c r="M6" s="92">
        <v>13</v>
      </c>
      <c r="N6" s="92">
        <v>14</v>
      </c>
    </row>
    <row r="7" ht="20.25" customHeight="1" spans="1:14">
      <c r="A7" s="7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ht="20.25" customHeight="1" spans="1:14">
      <c r="A8" s="7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ht="20.25" customHeight="1" spans="1:14">
      <c r="A9" s="75" t="s">
        <v>31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1" customHeight="1" spans="1:1">
      <c r="A11" t="s">
        <v>293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9"/>
  <sheetViews>
    <sheetView showZeros="0" workbookViewId="0">
      <selection activeCell="A18" sqref="A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67" t="s">
        <v>294</v>
      </c>
      <c r="B1" s="67"/>
      <c r="C1" s="67"/>
      <c r="D1" s="67"/>
      <c r="E1" s="67"/>
      <c r="F1" s="67"/>
      <c r="G1" s="67"/>
      <c r="H1" s="67"/>
      <c r="I1" s="67"/>
      <c r="J1" s="78"/>
    </row>
    <row r="2" ht="28.5" customHeight="1" spans="1:10">
      <c r="A2" s="68" t="s">
        <v>295</v>
      </c>
      <c r="B2" s="69"/>
      <c r="C2" s="69"/>
      <c r="D2" s="69"/>
      <c r="E2" s="69"/>
      <c r="F2" s="70"/>
      <c r="G2" s="69"/>
      <c r="H2" s="70"/>
      <c r="I2" s="70"/>
      <c r="J2" s="69"/>
    </row>
    <row r="3" ht="15" customHeight="1" spans="1:1">
      <c r="A3" s="5" t="s">
        <v>2</v>
      </c>
    </row>
    <row r="4" ht="14.25" customHeight="1" spans="1:10">
      <c r="A4" s="71" t="s">
        <v>220</v>
      </c>
      <c r="B4" s="71" t="s">
        <v>221</v>
      </c>
      <c r="C4" s="71" t="s">
        <v>222</v>
      </c>
      <c r="D4" s="71" t="s">
        <v>223</v>
      </c>
      <c r="E4" s="71" t="s">
        <v>224</v>
      </c>
      <c r="F4" s="72" t="s">
        <v>225</v>
      </c>
      <c r="G4" s="71" t="s">
        <v>226</v>
      </c>
      <c r="H4" s="72" t="s">
        <v>227</v>
      </c>
      <c r="I4" s="72" t="s">
        <v>228</v>
      </c>
      <c r="J4" s="71" t="s">
        <v>229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2">
        <v>6</v>
      </c>
      <c r="G5" s="71">
        <v>7</v>
      </c>
      <c r="H5" s="72">
        <v>8</v>
      </c>
      <c r="I5" s="72">
        <v>9</v>
      </c>
      <c r="J5" s="71">
        <v>10</v>
      </c>
    </row>
    <row r="6" ht="15" customHeight="1" spans="1:10">
      <c r="A6" s="73"/>
      <c r="B6" s="74"/>
      <c r="C6" s="74"/>
      <c r="D6" s="74"/>
      <c r="E6" s="75"/>
      <c r="F6" s="76"/>
      <c r="G6" s="75"/>
      <c r="H6" s="76"/>
      <c r="I6" s="76"/>
      <c r="J6" s="75"/>
    </row>
    <row r="7" ht="33.75" customHeight="1" spans="1:10">
      <c r="A7" s="73"/>
      <c r="B7" s="77"/>
      <c r="C7" s="77"/>
      <c r="D7" s="77"/>
      <c r="E7" s="73"/>
      <c r="F7" s="77"/>
      <c r="G7" s="73"/>
      <c r="H7" s="77"/>
      <c r="I7" s="77"/>
      <c r="J7" s="73"/>
    </row>
    <row r="9" ht="16" customHeight="1" spans="1:1">
      <c r="A9" t="s">
        <v>293</v>
      </c>
    </row>
  </sheetData>
  <mergeCells count="3">
    <mergeCell ref="A1:J1"/>
    <mergeCell ref="A2:J2"/>
    <mergeCell ref="A3:H3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10"/>
  <sheetViews>
    <sheetView showZeros="0" workbookViewId="0">
      <selection activeCell="A3" sqref="A3:H3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8" t="s">
        <v>296</v>
      </c>
      <c r="B1" s="58"/>
      <c r="C1" s="58"/>
      <c r="D1" s="58"/>
      <c r="E1" s="58"/>
      <c r="F1" s="58"/>
      <c r="G1" s="58"/>
      <c r="H1" s="58" t="s">
        <v>296</v>
      </c>
    </row>
    <row r="2" ht="28.5" customHeight="1" spans="1:8">
      <c r="A2" s="59" t="s">
        <v>297</v>
      </c>
      <c r="B2" s="59"/>
      <c r="C2" s="59"/>
      <c r="D2" s="59"/>
      <c r="E2" s="59"/>
      <c r="F2" s="59"/>
      <c r="G2" s="59"/>
      <c r="H2" s="59"/>
    </row>
    <row r="3" ht="18.75" customHeight="1" spans="1:8">
      <c r="A3" s="60" t="s">
        <v>2</v>
      </c>
      <c r="B3" s="60"/>
      <c r="C3" s="60"/>
      <c r="D3" s="60"/>
      <c r="E3" s="60"/>
      <c r="F3" s="60"/>
      <c r="G3" s="60"/>
      <c r="H3" s="60"/>
    </row>
    <row r="4" ht="18.75" customHeight="1" spans="1:8">
      <c r="A4" s="61" t="s">
        <v>122</v>
      </c>
      <c r="B4" s="61" t="s">
        <v>298</v>
      </c>
      <c r="C4" s="61" t="s">
        <v>299</v>
      </c>
      <c r="D4" s="61" t="s">
        <v>300</v>
      </c>
      <c r="E4" s="61" t="s">
        <v>301</v>
      </c>
      <c r="F4" s="61" t="s">
        <v>302</v>
      </c>
      <c r="G4" s="61"/>
      <c r="H4" s="61"/>
    </row>
    <row r="5" ht="18.75" customHeight="1" spans="1:8">
      <c r="A5" s="61"/>
      <c r="B5" s="61"/>
      <c r="C5" s="61"/>
      <c r="D5" s="61"/>
      <c r="E5" s="61"/>
      <c r="F5" s="61" t="s">
        <v>261</v>
      </c>
      <c r="G5" s="61" t="s">
        <v>303</v>
      </c>
      <c r="H5" s="61" t="s">
        <v>304</v>
      </c>
    </row>
    <row r="6" ht="18.75" customHeight="1" spans="1:8">
      <c r="A6" s="62" t="s">
        <v>45</v>
      </c>
      <c r="B6" s="62" t="s">
        <v>46</v>
      </c>
      <c r="C6" s="62" t="s">
        <v>47</v>
      </c>
      <c r="D6" s="62" t="s">
        <v>48</v>
      </c>
      <c r="E6" s="62" t="s">
        <v>49</v>
      </c>
      <c r="F6" s="62" t="s">
        <v>50</v>
      </c>
      <c r="G6" s="62" t="s">
        <v>51</v>
      </c>
      <c r="H6" s="62" t="s">
        <v>52</v>
      </c>
    </row>
    <row r="7" ht="18" customHeight="1" spans="1:8">
      <c r="A7" s="63" t="s">
        <v>65</v>
      </c>
      <c r="B7" s="63" t="s">
        <v>305</v>
      </c>
      <c r="C7" s="63" t="s">
        <v>306</v>
      </c>
      <c r="D7" s="63" t="s">
        <v>271</v>
      </c>
      <c r="E7" s="64" t="s">
        <v>272</v>
      </c>
      <c r="F7" s="65">
        <v>1</v>
      </c>
      <c r="G7" s="66">
        <v>500</v>
      </c>
      <c r="H7" s="66">
        <v>500</v>
      </c>
    </row>
    <row r="8" ht="18" customHeight="1" spans="1:8">
      <c r="A8" s="63" t="s">
        <v>65</v>
      </c>
      <c r="B8" s="63" t="s">
        <v>305</v>
      </c>
      <c r="C8" s="63" t="s">
        <v>307</v>
      </c>
      <c r="D8" s="63" t="s">
        <v>269</v>
      </c>
      <c r="E8" s="64" t="s">
        <v>270</v>
      </c>
      <c r="F8" s="65">
        <v>1</v>
      </c>
      <c r="G8" s="66">
        <v>1200</v>
      </c>
      <c r="H8" s="66">
        <v>1200</v>
      </c>
    </row>
    <row r="9" ht="18" customHeight="1" spans="1:8">
      <c r="A9" s="63" t="s">
        <v>65</v>
      </c>
      <c r="B9" s="63" t="s">
        <v>305</v>
      </c>
      <c r="C9" s="63" t="s">
        <v>308</v>
      </c>
      <c r="D9" s="63" t="s">
        <v>267</v>
      </c>
      <c r="E9" s="64" t="s">
        <v>268</v>
      </c>
      <c r="F9" s="65">
        <v>5</v>
      </c>
      <c r="G9" s="66">
        <v>800</v>
      </c>
      <c r="H9" s="66">
        <v>4000</v>
      </c>
    </row>
    <row r="10" ht="18" customHeight="1" spans="1:8">
      <c r="A10" s="64" t="s">
        <v>31</v>
      </c>
      <c r="B10" s="64"/>
      <c r="C10" s="64"/>
      <c r="D10" s="64"/>
      <c r="E10" s="64"/>
      <c r="F10" s="65">
        <v>7</v>
      </c>
      <c r="G10" s="66"/>
      <c r="H10" s="66">
        <v>5700</v>
      </c>
    </row>
  </sheetData>
  <mergeCells count="10">
    <mergeCell ref="A1:H1"/>
    <mergeCell ref="A2:H2"/>
    <mergeCell ref="A3:H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13"/>
  <sheetViews>
    <sheetView showZeros="0" workbookViewId="0">
      <selection activeCell="E28" sqref="E28"/>
    </sheetView>
  </sheetViews>
  <sheetFormatPr defaultColWidth="9.14166666666667" defaultRowHeight="14.25" customHeight="1"/>
  <cols>
    <col min="1" max="1" width="16.3166666666667" style="29" customWidth="1"/>
    <col min="2" max="2" width="29.025" style="29" customWidth="1"/>
    <col min="3" max="3" width="23.85" style="29" customWidth="1"/>
    <col min="4" max="7" width="19.6" style="29" customWidth="1"/>
    <col min="8" max="8" width="15.425" style="29" customWidth="1"/>
    <col min="9" max="11" width="19.6" style="29" customWidth="1"/>
    <col min="12" max="16384" width="9.14166666666667" style="29"/>
  </cols>
  <sheetData>
    <row r="1" s="29" customFormat="1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9" customFormat="1" ht="13.5" customHeight="1" spans="4:11">
      <c r="D2" s="31"/>
      <c r="E2" s="31"/>
      <c r="F2" s="31"/>
      <c r="G2" s="31"/>
      <c r="K2" s="52" t="s">
        <v>309</v>
      </c>
    </row>
    <row r="3" s="29" customFormat="1" ht="27.75" customHeight="1" spans="1:11">
      <c r="A3" s="32" t="s">
        <v>310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="29" customFormat="1" ht="20" customHeight="1" spans="1:11">
      <c r="A4" s="33" t="s">
        <v>2</v>
      </c>
      <c r="B4" s="34"/>
      <c r="C4" s="34"/>
      <c r="D4" s="34"/>
      <c r="E4" s="34"/>
      <c r="F4" s="34"/>
      <c r="G4" s="34"/>
      <c r="H4" s="35"/>
      <c r="I4" s="35"/>
      <c r="J4" s="35"/>
      <c r="K4" s="53" t="s">
        <v>3</v>
      </c>
    </row>
    <row r="5" s="29" customFormat="1" ht="21.75" customHeight="1" spans="1:11">
      <c r="A5" s="36" t="s">
        <v>207</v>
      </c>
      <c r="B5" s="36" t="s">
        <v>124</v>
      </c>
      <c r="C5" s="36" t="s">
        <v>208</v>
      </c>
      <c r="D5" s="37" t="s">
        <v>125</v>
      </c>
      <c r="E5" s="37" t="s">
        <v>126</v>
      </c>
      <c r="F5" s="37" t="s">
        <v>127</v>
      </c>
      <c r="G5" s="37" t="s">
        <v>128</v>
      </c>
      <c r="H5" s="38" t="s">
        <v>31</v>
      </c>
      <c r="I5" s="54" t="s">
        <v>311</v>
      </c>
      <c r="J5" s="55"/>
      <c r="K5" s="56"/>
    </row>
    <row r="6" s="29" customFormat="1" ht="21.75" customHeight="1" spans="1:11">
      <c r="A6" s="39"/>
      <c r="B6" s="39"/>
      <c r="C6" s="39"/>
      <c r="D6" s="40"/>
      <c r="E6" s="40"/>
      <c r="F6" s="40"/>
      <c r="G6" s="40"/>
      <c r="H6" s="41"/>
      <c r="I6" s="37" t="s">
        <v>34</v>
      </c>
      <c r="J6" s="37" t="s">
        <v>35</v>
      </c>
      <c r="K6" s="37" t="s">
        <v>36</v>
      </c>
    </row>
    <row r="7" s="29" customFormat="1" ht="40.5" customHeight="1" spans="1:11">
      <c r="A7" s="42"/>
      <c r="B7" s="42"/>
      <c r="C7" s="42"/>
      <c r="D7" s="43"/>
      <c r="E7" s="43"/>
      <c r="F7" s="43"/>
      <c r="G7" s="43"/>
      <c r="H7" s="44"/>
      <c r="I7" s="43" t="s">
        <v>33</v>
      </c>
      <c r="J7" s="43"/>
      <c r="K7" s="43"/>
    </row>
    <row r="8" s="29" customFormat="1" ht="15" customHeight="1" spans="1:11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57">
        <v>10</v>
      </c>
      <c r="K8" s="57">
        <v>11</v>
      </c>
    </row>
    <row r="9" s="29" customFormat="1" ht="30.65" customHeight="1" spans="1:11">
      <c r="A9" s="46"/>
      <c r="B9" s="47"/>
      <c r="C9" s="46"/>
      <c r="D9" s="46"/>
      <c r="E9" s="46"/>
      <c r="F9" s="46"/>
      <c r="G9" s="46"/>
      <c r="H9" s="48"/>
      <c r="I9" s="48"/>
      <c r="J9" s="48"/>
      <c r="K9" s="48"/>
    </row>
    <row r="10" s="29" customFormat="1" ht="30.65" customHeight="1" spans="1:11">
      <c r="A10" s="47"/>
      <c r="B10" s="47"/>
      <c r="C10" s="47"/>
      <c r="D10" s="47"/>
      <c r="E10" s="47"/>
      <c r="F10" s="47"/>
      <c r="G10" s="47"/>
      <c r="H10" s="48"/>
      <c r="I10" s="48"/>
      <c r="J10" s="48"/>
      <c r="K10" s="48"/>
    </row>
    <row r="11" s="29" customFormat="1" ht="18.75" customHeight="1" spans="1:11">
      <c r="A11" s="49" t="s">
        <v>217</v>
      </c>
      <c r="B11" s="50"/>
      <c r="C11" s="50"/>
      <c r="D11" s="50"/>
      <c r="E11" s="50"/>
      <c r="F11" s="50"/>
      <c r="G11" s="51"/>
      <c r="H11" s="48"/>
      <c r="I11" s="48"/>
      <c r="J11" s="48"/>
      <c r="K11" s="48"/>
    </row>
    <row r="13" customHeight="1" spans="1:1">
      <c r="A13" s="29" t="s">
        <v>312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0"/>
  <sheetViews>
    <sheetView showZeros="0" workbookViewId="0">
      <selection activeCell="A3" sqref="A3:D3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313</v>
      </c>
      <c r="B1" s="1"/>
      <c r="C1" s="1"/>
      <c r="D1" s="2"/>
      <c r="E1" s="1"/>
      <c r="F1" s="1"/>
      <c r="G1" s="3"/>
    </row>
    <row r="2" ht="27.75" customHeight="1" spans="1:7">
      <c r="A2" s="4" t="s">
        <v>314</v>
      </c>
      <c r="B2" s="4"/>
      <c r="C2" s="4"/>
      <c r="D2" s="4"/>
      <c r="E2" s="4"/>
      <c r="F2" s="4"/>
      <c r="G2" s="4"/>
    </row>
    <row r="3" ht="13.5" customHeight="1" spans="1:7">
      <c r="A3" s="5" t="s">
        <v>2</v>
      </c>
      <c r="B3" s="6"/>
      <c r="C3" s="6"/>
      <c r="D3" s="6"/>
      <c r="E3" s="7"/>
      <c r="F3" s="7"/>
      <c r="G3" s="8" t="s">
        <v>3</v>
      </c>
    </row>
    <row r="4" ht="21.75" customHeight="1" spans="1:7">
      <c r="A4" s="9" t="s">
        <v>208</v>
      </c>
      <c r="B4" s="9" t="s">
        <v>207</v>
      </c>
      <c r="C4" s="9" t="s">
        <v>124</v>
      </c>
      <c r="D4" s="10" t="s">
        <v>315</v>
      </c>
      <c r="E4" s="11" t="s">
        <v>34</v>
      </c>
      <c r="F4" s="12"/>
      <c r="G4" s="13"/>
    </row>
    <row r="5" ht="21.75" customHeight="1" spans="1:7">
      <c r="A5" s="14"/>
      <c r="B5" s="14"/>
      <c r="C5" s="14"/>
      <c r="D5" s="15"/>
      <c r="E5" s="16" t="s">
        <v>316</v>
      </c>
      <c r="F5" s="10" t="s">
        <v>317</v>
      </c>
      <c r="G5" s="10" t="s">
        <v>318</v>
      </c>
    </row>
    <row r="6" ht="40.5" customHeight="1" spans="1:7">
      <c r="A6" s="17"/>
      <c r="B6" s="17"/>
      <c r="C6" s="17"/>
      <c r="D6" s="18"/>
      <c r="E6" s="19"/>
      <c r="F6" s="18" t="s">
        <v>33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65</v>
      </c>
      <c r="B8" s="22"/>
      <c r="C8" s="22"/>
      <c r="D8" s="23"/>
      <c r="E8" s="24">
        <v>200000</v>
      </c>
      <c r="F8" s="24">
        <v>100000</v>
      </c>
      <c r="G8" s="24"/>
    </row>
    <row r="9" ht="21" customHeight="1" spans="1:7">
      <c r="A9" s="21"/>
      <c r="B9" s="21" t="s">
        <v>319</v>
      </c>
      <c r="C9" s="21" t="s">
        <v>212</v>
      </c>
      <c r="D9" s="25" t="s">
        <v>320</v>
      </c>
      <c r="E9" s="24">
        <v>200000</v>
      </c>
      <c r="F9" s="24">
        <v>100000</v>
      </c>
      <c r="G9" s="24"/>
    </row>
    <row r="10" ht="21" customHeight="1" spans="1:7">
      <c r="A10" s="26" t="s">
        <v>31</v>
      </c>
      <c r="B10" s="27" t="s">
        <v>321</v>
      </c>
      <c r="C10" s="27"/>
      <c r="D10" s="28"/>
      <c r="E10" s="24">
        <v>200000</v>
      </c>
      <c r="F10" s="24">
        <v>100000</v>
      </c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2025-02-18T07:49:00Z</dcterms:created>
  <dcterms:modified xsi:type="dcterms:W3CDTF">2025-02-20T07:03:44Z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