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<sst xmlns="http://schemas.openxmlformats.org/spreadsheetml/2006/main" count="696" uniqueCount="317">
  <si>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</si>
  <si>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</si>
  <si>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</si>
  <si>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</si>
  <si>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</si>
  <si>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</si>
  <si>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</si>
  <si>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</si>
  <si>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</si>
  <si>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</si>
  <si>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</si>
  <si>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</si>
  <si>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</si>
  <si>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</si>
  <si>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</si>
  <si>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</si>
  <si>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</si>
  <si>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</si>
  <si>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</si>
  <si>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</si>
  <si>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</si>
  <si>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</si>
  <si>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</si>
  <si>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</si>
  <si>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</si>
  <si>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</si>
  <si>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</si>
  <si>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</si>
  <si>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</si>
  <si>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</si>
  <si>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</si>
  <si>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</si>
  <si>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</si>
  <si>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</si>
  <si>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</si>
  <si>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</si>
  <si>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</si>
  <si>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</si>
  <si>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</si>
  <si>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</si>
  <si>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</si>
  <si>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</si>
  <si>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</si>
  <si>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</si>
  <si>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</si>
  <si>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</si>
  <si>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</si>
  <si>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</si>
  <si>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</si>
  <si>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</si>
  <si>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</si>
  <si>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</si>
  <si>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</si>
  <si>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</si>
  <si>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</si>
  <si>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</si>
  <si>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</si>
  <si>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</si>
  <si>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</si>
  <si>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</si>
  <si>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</si>
  <si>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</si>
  <si>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</si>
  <si>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118008</t>
  </si>
  <si>
    <t>玉溪市社会组织服务中心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</si>
  <si>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</si>
  <si>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</si>
  <si>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</si>
  <si>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</si>
  <si>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</si>
  <si>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</si>
  <si>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</si>
  <si>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</si>
  <si>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</si>
  <si>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</si>
  <si>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</si>
  <si>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</si>
  <si>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</si>
  <si>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</si>
  <si>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20802</t>
  </si>
  <si>
    <t>2080206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</si>
  <si>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</si>
  <si>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</si>
  <si>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</si>
  <si>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</si>
  <si>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</si>
  <si>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</si>
  <si>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</si>
  <si>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</si>
  <si>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</si>
  <si>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</si>
  <si>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</si>
  <si>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</si>
  <si>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</si>
  <si>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</si>
  <si>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</si>
  <si>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</si>
  <si>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</si>
  <si>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</si>
  <si>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</si>
  <si>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</si>
  <si>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</si>
  <si>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</si>
  <si>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</si>
  <si>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</si>
  <si>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</si>
  <si>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</si>
  <si>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</si>
  <si>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</si>
  <si>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</si>
  <si>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</si>
  <si>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</si>
  <si>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</si>
  <si>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</si>
  <si>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</si>
  <si>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</si>
  <si>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</si>
  <si>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</si>
  <si>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</si>
  <si>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</si>
  <si>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</si>
  <si>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</si>
  <si>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</si>
  <si>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</si>
  <si>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</si>
  <si>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</si>
  <si>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</si>
  <si>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</si>
  <si>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</si>
  <si>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</si>
  <si>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</si>
  <si>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</si>
  <si>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</si>
  <si>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</si>
  <si>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</si>
  <si>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</si>
  <si>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</si>
  <si>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</si>
  <si>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530400210000000627403</t>
  </si>
  <si>
    <t>事业人员工资支出</t>
  </si>
  <si>
    <t>社会组织管理</t>
  </si>
  <si>
    <t>30101</t>
  </si>
  <si>
    <t>基本工资</t>
  </si>
  <si>
    <t>30107</t>
  </si>
  <si>
    <t>绩效工资</t>
  </si>
  <si>
    <t>购房补贴</t>
  </si>
  <si>
    <t>30102</t>
  </si>
  <si>
    <t>津贴补贴</t>
  </si>
  <si>
    <t>530400210000000627404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</si>
  <si>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</si>
  <si>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</si>
  <si>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</si>
  <si>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</si>
  <si>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</si>
  <si>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</si>
  <si>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</si>
  <si>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</si>
  <si>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</si>
  <si>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</si>
  <si>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</si>
  <si>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</si>
  <si>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</si>
  <si>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530400210000000627405</t>
  </si>
  <si>
    <t>住房公积金</t>
  </si>
  <si>
    <t>30113</t>
  </si>
  <si>
    <t>530400210000000627407</t>
  </si>
  <si>
    <t>工会经费</t>
  </si>
  <si>
    <t>30228</t>
  </si>
  <si>
    <t>530400210000000627408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</si>
  <si>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</si>
  <si>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</si>
  <si>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</si>
  <si>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</si>
  <si>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</si>
  <si>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</si>
  <si>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</si>
  <si>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</si>
  <si>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</si>
  <si>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30239</t>
  </si>
  <si>
    <t>其他交通费用</t>
  </si>
  <si>
    <t>530400221100000619243</t>
  </si>
  <si>
    <t>30217</t>
  </si>
  <si>
    <t>530400241100002370021</t>
  </si>
  <si>
    <t>奖励性绩效工资（工资部分）经费</t>
  </si>
  <si>
    <t>530400241100002372614</t>
  </si>
  <si>
    <t>奖励性绩效工资（高于部分）经费</t>
  </si>
  <si>
    <t>530400241100002389279</t>
  </si>
  <si>
    <t>残疾人就业保障金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</si>
  <si>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</si>
  <si>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</si>
  <si>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</si>
  <si>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</si>
  <si>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</si>
  <si>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</si>
  <si>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</si>
  <si>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玉溪市社会组织服务中心(孵化基地)运行经费</t>
  </si>
  <si>
    <t>事业发展类</t>
  </si>
  <si>
    <t>530400210000000628449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</si>
  <si>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</si>
  <si>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</si>
  <si>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</si>
  <si>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</si>
  <si>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</si>
  <si>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</si>
  <si>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</si>
  <si>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</si>
  <si>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</si>
  <si>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</si>
  <si>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</si>
  <si>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</si>
  <si>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</si>
  <si>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</si>
  <si>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</si>
  <si>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</si>
  <si>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</si>
  <si>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</si>
  <si>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</si>
  <si>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</si>
  <si>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</si>
  <si>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</si>
  <si>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</si>
  <si>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保障孵化基地正常运行资金需求，保证日常管理办公、设施设备维护等工作的顺利开展。按照项目资金执行计划项目表规划，按期支付孵化基地水电、物业、网络等基本运转费用，结合基地工作情况及时购买办公用品，委托相关部门单位提供增能服务，做到基地场所常态化检查维修，保证基地正常运转，确保入驻社会组织、社会工作者、参培人员等服务受益人员满意程度不低于75%。
2. 有序组织开展社会组织培育扶持交流、社会工作项目策划执行评估、社会工作人才培养培训发展等职能工作，完成上级主管部门交办的其他工作任务。计划承接社会组织培训全年不少于12次，组织社会组织相关培训交流不少于2次，培育社会组织至少2个，入驻社会组织不少于5个；配合上级主管部门完成2023年628名取证社会工作者的登记及2024年的社会工作项目策划、征集和评估。</t>
  </si>
  <si>
    <t>产出指标</t>
  </si>
  <si>
    <t>数量指标</t>
  </si>
  <si>
    <t>承接培训期数</t>
  </si>
  <si>
    <t>=</t>
  </si>
  <si>
    <t>次</t>
  </si>
  <si>
    <t>定量指标</t>
  </si>
  <si>
    <t>反映社会组织孵化基地承接社会组织开展各类培训的期数。</t>
  </si>
  <si>
    <t>物业管理面积</t>
  </si>
  <si>
    <t>1200</t>
  </si>
  <si>
    <t>平方米</t>
  </si>
  <si>
    <t>反映物业管理合同约定的服务区域、办公区域室内面积之和。</t>
  </si>
  <si>
    <t>入驻社会组织数</t>
  </si>
  <si>
    <t>&gt;=</t>
  </si>
  <si>
    <t>个</t>
  </si>
  <si>
    <t>反映孵化基地入驻社会组织的个数。</t>
  </si>
  <si>
    <t>质量指标</t>
  </si>
  <si>
    <t>维护覆盖率</t>
  </si>
  <si>
    <t>75</t>
  </si>
  <si>
    <t>%</t>
  </si>
  <si>
    <t>反映在孵化基地范围内设施、设备维护的覆盖情况。维护覆盖率=实际维护数/应维护数*100%</t>
  </si>
  <si>
    <t>卫生安保合格率</t>
  </si>
  <si>
    <t>90</t>
  </si>
  <si>
    <t>反映卫生安保检查验收合格的情况。卫生安保合格率=卫生安保检查验收合格次数/卫生安保总次数*100%</t>
  </si>
  <si>
    <t>时效指标</t>
  </si>
  <si>
    <t>基地项目完成及时率</t>
  </si>
  <si>
    <t>项目完成及时率=在规定时间内项目完成数/项目计划数*100%</t>
  </si>
  <si>
    <t>维护按时完成率</t>
  </si>
  <si>
    <t>反映孵化基地范围内设施、设备维护按时完成的情况。维护按时完成率=在规定时限内完成维护的设施、设备数量/维护的设施、设备数量*100%</t>
  </si>
  <si>
    <t>效益指标</t>
  </si>
  <si>
    <t>社会效益</t>
  </si>
  <si>
    <t>物业服务需求保障程度</t>
  </si>
  <si>
    <t>反映安保、安防、保洁等服务满足孵化基地的程度。（实际运用时根据项目对物业的需求，主要通过整体评价的方式进行评价。）</t>
  </si>
  <si>
    <t>满意度指标</t>
  </si>
  <si>
    <t>服务对象满意度</t>
  </si>
  <si>
    <t>服务受益人员满意度</t>
  </si>
  <si>
    <t>反映入驻社会组织、社会工作者、参培人员等服务受益人员满意程度。</t>
  </si>
  <si>
    <t>预算06表</t>
  </si>
  <si>
    <t>2025年部门政府性基金预算支出预算表</t>
  </si>
  <si>
    <t>单位:元</t>
  </si>
  <si>
    <t>政府性基金预算支出</t>
  </si>
  <si>
    <t>备注：此表为空表。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</si>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</sst>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67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G14" sqref="G14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5"/>
      <c r="B1" s="55"/>
      <c r="C1" s="55"/>
      <c r="D1" s="55"/>
    </row>
    <row r="2" ht="18.75" customHeight="1" spans="1:4">
      <c r="A2" s="148" t="s">
        <v>0</v>
      </c>
      <c r="B2" s="159"/>
      <c r="C2" s="159"/>
      <c r="D2" s="159"/>
    </row>
    <row r="3" ht="28.5" customHeight="1" spans="1:4">
      <c r="A3" s="160" t="s">
        <v>1</v>
      </c>
      <c r="B3" s="160"/>
      <c r="C3" s="160"/>
      <c r="D3" s="160"/>
    </row>
    <row r="4" ht="18.75" customHeight="1" spans="1:4">
      <c r="A4" s="150" t="str">
        <f>"单位名称："&amp;"玉溪市社会组织服务中心"</f>
        <v>单位名称：玉溪市社会组织服务中心</v>
      </c>
      <c r="B4" s="150"/>
      <c r="C4" s="150"/>
      <c r="D4" s="148" t="s">
        <v>2</v>
      </c>
    </row>
    <row r="5" ht="18.75" customHeight="1" spans="1:4">
      <c r="A5" s="151" t="s">
        <v>3</v>
      </c>
      <c r="B5" s="151"/>
      <c r="C5" s="151" t="s">
        <v>4</v>
      </c>
      <c r="D5" s="151"/>
    </row>
    <row r="6" ht="18.75" customHeight="1" spans="1:4">
      <c r="A6" s="151" t="s">
        <v>5</v>
      </c>
      <c r="B6" s="151" t="s">
        <v>6</v>
      </c>
      <c r="C6" s="151" t="s">
        <v>7</v>
      </c>
      <c r="D6" s="151" t="s">
        <v>6</v>
      </c>
    </row>
    <row r="7" ht="18.75" customHeight="1" spans="1:4">
      <c r="A7" s="150" t="s">
        <v>8</v>
      </c>
      <c r="B7" s="164">
        <v>1808825.59</v>
      </c>
      <c r="C7" s="165" t="str">
        <f>"一"&amp;"、"&amp;"社会保障和就业支出"</f>
        <v>一、社会保障和就业支出</v>
      </c>
      <c r="D7" s="164">
        <v>1641187.43</v>
      </c>
    </row>
    <row r="8" ht="18.75" customHeight="1" spans="1:4">
      <c r="A8" s="150" t="s">
        <v>9</v>
      </c>
      <c r="B8" s="164"/>
      <c r="C8" s="165" t="str">
        <f>"二"&amp;"、"&amp;"卫生健康支出"</f>
        <v>二、卫生健康支出</v>
      </c>
      <c r="D8" s="164">
        <v>67834.16</v>
      </c>
    </row>
    <row r="9" ht="18.75" customHeight="1" spans="1:4">
      <c r="A9" s="150" t="s">
        <v>10</v>
      </c>
      <c r="B9" s="164"/>
      <c r="C9" s="165" t="str">
        <f>"三"&amp;"、"&amp;"住房保障支出"</f>
        <v>三、住房保障支出</v>
      </c>
      <c r="D9" s="164">
        <v>99804</v>
      </c>
    </row>
    <row r="10" ht="18.75" customHeight="1" spans="1:4">
      <c r="A10" s="150" t="s">
        <v>11</v>
      </c>
      <c r="B10" s="164"/>
      <c r="C10" s="150"/>
      <c r="D10" s="150"/>
    </row>
    <row r="11" ht="18.75" customHeight="1" spans="1:4">
      <c r="A11" s="150" t="s">
        <v>12</v>
      </c>
      <c r="B11" s="164"/>
      <c r="C11" s="150"/>
      <c r="D11" s="150"/>
    </row>
    <row r="12" ht="18.75" customHeight="1" spans="1:4">
      <c r="A12" s="150" t="s">
        <v>13</v>
      </c>
      <c r="B12" s="164"/>
      <c r="C12" s="150"/>
      <c r="D12" s="150"/>
    </row>
    <row r="13" ht="18.75" customHeight="1" spans="1:4">
      <c r="A13" s="150" t="s">
        <v>14</v>
      </c>
      <c r="B13" s="164"/>
      <c r="C13" s="150"/>
      <c r="D13" s="150"/>
    </row>
    <row r="14" ht="18.75" customHeight="1" spans="1:4">
      <c r="A14" s="150" t="s">
        <v>15</v>
      </c>
      <c r="B14" s="164"/>
      <c r="C14" s="150"/>
      <c r="D14" s="150"/>
    </row>
    <row r="15" ht="18.75" customHeight="1" spans="1:4">
      <c r="A15" s="150" t="s">
        <v>16</v>
      </c>
      <c r="B15" s="164"/>
      <c r="C15" s="150"/>
      <c r="D15" s="150"/>
    </row>
    <row r="16" ht="18.75" customHeight="1" spans="1:4">
      <c r="A16" s="150" t="s">
        <v>17</v>
      </c>
      <c r="B16" s="164"/>
      <c r="C16" s="150"/>
      <c r="D16" s="150"/>
    </row>
    <row r="17" ht="18.75" customHeight="1" spans="1:4">
      <c r="A17" s="166" t="s">
        <v>18</v>
      </c>
      <c r="B17" s="164">
        <v>1808825.59</v>
      </c>
      <c r="C17" s="166" t="s">
        <v>19</v>
      </c>
      <c r="D17" s="164">
        <v>1808825.59</v>
      </c>
    </row>
    <row r="18" ht="18.75" customHeight="1" spans="1:4">
      <c r="A18" s="161" t="s">
        <v>20</v>
      </c>
      <c r="B18" s="150"/>
      <c r="C18" s="161" t="s">
        <v>21</v>
      </c>
      <c r="D18" s="150"/>
    </row>
    <row r="19" ht="18.75" customHeight="1" spans="1:4">
      <c r="A19" s="61" t="s">
        <v>22</v>
      </c>
      <c r="B19" s="164"/>
      <c r="C19" s="61" t="s">
        <v>22</v>
      </c>
      <c r="D19" s="164"/>
    </row>
    <row r="20" ht="18.75" customHeight="1" spans="1:4">
      <c r="A20" s="61" t="s">
        <v>23</v>
      </c>
      <c r="B20" s="164"/>
      <c r="C20" s="61" t="s">
        <v>23</v>
      </c>
      <c r="D20" s="164"/>
    </row>
    <row r="21" ht="18.75" customHeight="1" spans="1:4">
      <c r="A21" s="166" t="s">
        <v>24</v>
      </c>
      <c r="B21" s="164">
        <v>1808825.59</v>
      </c>
      <c r="C21" s="166" t="s">
        <v>25</v>
      </c>
      <c r="D21" s="164">
        <v>1808825.59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ySplit="1" topLeftCell="A2" activePane="bottomLeft" state="frozen"/>
      <selection/>
      <selection pane="bottomLeft" activeCell="H21" sqref="H2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ht="28.5" customHeight="1" spans="1:19">
      <c r="A2" s="149" t="s">
        <v>27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ht="20.25" customHeight="1" spans="1:19">
      <c r="A3" s="150" t="str">
        <f>"单位名称："&amp;"玉溪市社会组织服务中心"</f>
        <v>单位名称：玉溪市社会组织服务中心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6"/>
      <c r="M3" s="156"/>
      <c r="N3" s="156"/>
      <c r="O3" s="156"/>
      <c r="P3" s="156"/>
      <c r="Q3" s="156"/>
      <c r="R3" s="156"/>
      <c r="S3" s="156" t="s">
        <v>2</v>
      </c>
    </row>
    <row r="4" ht="27" customHeight="1" spans="1:19">
      <c r="A4" s="151" t="s">
        <v>28</v>
      </c>
      <c r="B4" s="151" t="s">
        <v>29</v>
      </c>
      <c r="C4" s="151" t="s">
        <v>30</v>
      </c>
      <c r="D4" s="151" t="s">
        <v>31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 t="s">
        <v>20</v>
      </c>
      <c r="P4" s="151"/>
      <c r="Q4" s="151"/>
      <c r="R4" s="151"/>
      <c r="S4" s="151"/>
    </row>
    <row r="5" ht="27" customHeight="1" spans="1:19">
      <c r="A5" s="151"/>
      <c r="B5" s="151"/>
      <c r="C5" s="151"/>
      <c r="D5" s="151" t="s">
        <v>32</v>
      </c>
      <c r="E5" s="151" t="s">
        <v>33</v>
      </c>
      <c r="F5" s="151" t="s">
        <v>34</v>
      </c>
      <c r="G5" s="151" t="s">
        <v>35</v>
      </c>
      <c r="H5" s="151" t="s">
        <v>36</v>
      </c>
      <c r="I5" s="151" t="s">
        <v>37</v>
      </c>
      <c r="J5" s="151"/>
      <c r="K5" s="151"/>
      <c r="L5" s="151"/>
      <c r="M5" s="151"/>
      <c r="N5" s="151"/>
      <c r="O5" s="151" t="s">
        <v>32</v>
      </c>
      <c r="P5" s="151" t="s">
        <v>33</v>
      </c>
      <c r="Q5" s="151" t="s">
        <v>34</v>
      </c>
      <c r="R5" s="151" t="s">
        <v>35</v>
      </c>
      <c r="S5" s="151" t="s">
        <v>38</v>
      </c>
    </row>
    <row r="6" ht="27" customHeight="1" spans="1:19">
      <c r="A6" s="151"/>
      <c r="B6" s="151"/>
      <c r="C6" s="151"/>
      <c r="D6" s="151"/>
      <c r="E6" s="151"/>
      <c r="F6" s="151"/>
      <c r="G6" s="151"/>
      <c r="H6" s="151"/>
      <c r="I6" s="151" t="s">
        <v>32</v>
      </c>
      <c r="J6" s="151" t="s">
        <v>39</v>
      </c>
      <c r="K6" s="151" t="s">
        <v>40</v>
      </c>
      <c r="L6" s="151" t="s">
        <v>41</v>
      </c>
      <c r="M6" s="151" t="s">
        <v>42</v>
      </c>
      <c r="N6" s="151" t="s">
        <v>43</v>
      </c>
      <c r="O6" s="151"/>
      <c r="P6" s="151"/>
      <c r="Q6" s="151"/>
      <c r="R6" s="151"/>
      <c r="S6" s="151"/>
    </row>
    <row r="7" ht="20.25" customHeight="1" spans="1:19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</row>
    <row r="8" ht="20.25" customHeight="1" spans="1:19">
      <c r="A8" s="150" t="s">
        <v>63</v>
      </c>
      <c r="B8" s="150" t="s">
        <v>64</v>
      </c>
      <c r="C8" s="153">
        <v>1808825.59</v>
      </c>
      <c r="D8" s="153">
        <v>1808825.59</v>
      </c>
      <c r="E8" s="64">
        <v>1808825.59</v>
      </c>
      <c r="F8" s="64"/>
      <c r="G8" s="64"/>
      <c r="H8" s="64"/>
      <c r="I8" s="64"/>
      <c r="J8" s="64"/>
      <c r="K8" s="64"/>
      <c r="L8" s="64"/>
      <c r="M8" s="64"/>
      <c r="N8" s="64"/>
      <c r="O8" s="153"/>
      <c r="P8" s="153"/>
      <c r="Q8" s="153"/>
      <c r="R8" s="153"/>
      <c r="S8" s="153"/>
    </row>
    <row r="9" ht="20.25" customHeight="1" spans="1:19">
      <c r="A9" s="152" t="s">
        <v>30</v>
      </c>
      <c r="B9" s="150"/>
      <c r="C9" s="153">
        <v>1808825.59</v>
      </c>
      <c r="D9" s="153">
        <v>1808825.59</v>
      </c>
      <c r="E9" s="153">
        <v>1808825.59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195833333333333" right="0.195833333333333" top="0.195833333333333" bottom="0.195833333333333" header="0.5" footer="1.0625"/>
  <pageSetup paperSize="1" scale="39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pane ySplit="1" topLeftCell="A2" activePane="bottomLeft" state="frozen"/>
      <selection/>
      <selection pane="bottomLeft" activeCell="G12" sqref="G12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5" t="s">
        <v>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ht="28.5" customHeight="1" spans="1:15">
      <c r="A2" s="149" t="s">
        <v>66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ht="20.25" customHeight="1" spans="1:15">
      <c r="A3" s="150" t="str">
        <f>"单位名称："&amp;"玉溪市社会组织服务中心"</f>
        <v>单位名称：玉溪市社会组织服务中心</v>
      </c>
      <c r="B3" s="150"/>
      <c r="C3" s="150"/>
      <c r="D3" s="150"/>
      <c r="E3" s="150"/>
      <c r="F3" s="150"/>
      <c r="G3" s="150"/>
      <c r="H3" s="150"/>
      <c r="I3" s="150"/>
      <c r="J3" s="156"/>
      <c r="K3" s="156"/>
      <c r="L3" s="156"/>
      <c r="M3" s="156"/>
      <c r="N3" s="156"/>
      <c r="O3" s="156" t="s">
        <v>2</v>
      </c>
    </row>
    <row r="4" ht="27" customHeight="1" spans="1:15">
      <c r="A4" s="151" t="s">
        <v>67</v>
      </c>
      <c r="B4" s="151" t="s">
        <v>68</v>
      </c>
      <c r="C4" s="151" t="s">
        <v>30</v>
      </c>
      <c r="D4" s="151" t="s">
        <v>33</v>
      </c>
      <c r="E4" s="151"/>
      <c r="F4" s="151"/>
      <c r="G4" s="151" t="s">
        <v>34</v>
      </c>
      <c r="H4" s="151" t="s">
        <v>35</v>
      </c>
      <c r="I4" s="151" t="s">
        <v>69</v>
      </c>
      <c r="J4" s="151" t="s">
        <v>70</v>
      </c>
      <c r="K4" s="151"/>
      <c r="L4" s="151"/>
      <c r="M4" s="151"/>
      <c r="N4" s="151"/>
      <c r="O4" s="151"/>
    </row>
    <row r="5" ht="27" customHeight="1" spans="1:15">
      <c r="A5" s="151"/>
      <c r="B5" s="151"/>
      <c r="C5" s="151"/>
      <c r="D5" s="151" t="s">
        <v>32</v>
      </c>
      <c r="E5" s="151" t="s">
        <v>71</v>
      </c>
      <c r="F5" s="151" t="s">
        <v>72</v>
      </c>
      <c r="G5" s="151"/>
      <c r="H5" s="151"/>
      <c r="I5" s="151"/>
      <c r="J5" s="151" t="s">
        <v>32</v>
      </c>
      <c r="K5" s="151" t="s">
        <v>73</v>
      </c>
      <c r="L5" s="151" t="s">
        <v>74</v>
      </c>
      <c r="M5" s="151" t="s">
        <v>75</v>
      </c>
      <c r="N5" s="151" t="s">
        <v>76</v>
      </c>
      <c r="O5" s="151" t="s">
        <v>77</v>
      </c>
    </row>
    <row r="6" ht="20.25" customHeight="1" spans="1:15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 t="s">
        <v>50</v>
      </c>
      <c r="H6" s="154" t="s">
        <v>51</v>
      </c>
      <c r="I6" s="154" t="s">
        <v>52</v>
      </c>
      <c r="J6" s="154" t="s">
        <v>53</v>
      </c>
      <c r="K6" s="154" t="s">
        <v>54</v>
      </c>
      <c r="L6" s="154" t="s">
        <v>55</v>
      </c>
      <c r="M6" s="154" t="s">
        <v>56</v>
      </c>
      <c r="N6" s="154" t="s">
        <v>57</v>
      </c>
      <c r="O6" s="154" t="s">
        <v>58</v>
      </c>
    </row>
    <row r="7" ht="20.25" customHeight="1" spans="1:15">
      <c r="A7" s="150" t="s">
        <v>78</v>
      </c>
      <c r="B7" s="150" t="str">
        <f>"        "&amp;"社会保障和就业支出"</f>
        <v>        社会保障和就业支出</v>
      </c>
      <c r="C7" s="64">
        <v>1641187.43</v>
      </c>
      <c r="D7" s="64">
        <v>1641187.43</v>
      </c>
      <c r="E7" s="64">
        <v>896743.12</v>
      </c>
      <c r="F7" s="64">
        <v>744444.31</v>
      </c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57" t="s">
        <v>79</v>
      </c>
      <c r="B8" s="157" t="str">
        <f>"        "&amp;"民政管理事务"</f>
        <v>        民政管理事务</v>
      </c>
      <c r="C8" s="64">
        <v>1564431.59</v>
      </c>
      <c r="D8" s="64">
        <v>1564431.59</v>
      </c>
      <c r="E8" s="64">
        <v>819987.28</v>
      </c>
      <c r="F8" s="64">
        <v>744444.31</v>
      </c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58" t="s">
        <v>80</v>
      </c>
      <c r="B9" s="158" t="str">
        <f>"        "&amp;"社会组织管理"</f>
        <v>        社会组织管理</v>
      </c>
      <c r="C9" s="64">
        <v>1564431.59</v>
      </c>
      <c r="D9" s="64">
        <v>1564431.59</v>
      </c>
      <c r="E9" s="64">
        <v>819987.28</v>
      </c>
      <c r="F9" s="64">
        <v>744444.31</v>
      </c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57" t="s">
        <v>81</v>
      </c>
      <c r="B10" s="157" t="str">
        <f>"        "&amp;"行政事业单位养老支出"</f>
        <v>        行政事业单位养老支出</v>
      </c>
      <c r="C10" s="64">
        <v>76755.84</v>
      </c>
      <c r="D10" s="64">
        <v>76755.84</v>
      </c>
      <c r="E10" s="64">
        <v>76755.84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58" t="s">
        <v>82</v>
      </c>
      <c r="B11" s="158" t="str">
        <f>"        "&amp;"机关事业单位基本养老保险缴费支出"</f>
        <v>        机关事业单位基本养老保险缴费支出</v>
      </c>
      <c r="C11" s="64">
        <v>76755.84</v>
      </c>
      <c r="D11" s="64">
        <v>76755.84</v>
      </c>
      <c r="E11" s="64">
        <v>76755.84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50" t="s">
        <v>83</v>
      </c>
      <c r="B12" s="150" t="str">
        <f>"        "&amp;"卫生健康支出"</f>
        <v>        卫生健康支出</v>
      </c>
      <c r="C12" s="64">
        <v>67834.16</v>
      </c>
      <c r="D12" s="64">
        <v>67834.16</v>
      </c>
      <c r="E12" s="64">
        <v>67834.16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57" t="s">
        <v>84</v>
      </c>
      <c r="B13" s="157" t="str">
        <f>"        "&amp;"行政事业单位医疗"</f>
        <v>        行政事业单位医疗</v>
      </c>
      <c r="C13" s="64">
        <v>67834.16</v>
      </c>
      <c r="D13" s="64">
        <v>67834.16</v>
      </c>
      <c r="E13" s="64">
        <v>67834.16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58" t="s">
        <v>85</v>
      </c>
      <c r="B14" s="158" t="str">
        <f>"        "&amp;"行政单位医疗"</f>
        <v>        行政单位医疗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58" t="s">
        <v>86</v>
      </c>
      <c r="B15" s="158" t="str">
        <f>"        "&amp;"事业单位医疗"</f>
        <v>        事业单位医疗</v>
      </c>
      <c r="C15" s="64">
        <v>39817.09</v>
      </c>
      <c r="D15" s="64">
        <v>39817.09</v>
      </c>
      <c r="E15" s="64">
        <v>39817.09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58" t="s">
        <v>87</v>
      </c>
      <c r="B16" s="158" t="str">
        <f>"        "&amp;"公务员医疗补助"</f>
        <v>        公务员医疗补助</v>
      </c>
      <c r="C16" s="64">
        <v>23986.2</v>
      </c>
      <c r="D16" s="64">
        <v>23986.2</v>
      </c>
      <c r="E16" s="64">
        <v>23986.2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58" t="s">
        <v>88</v>
      </c>
      <c r="B17" s="158" t="str">
        <f>"        "&amp;"其他行政事业单位医疗支出"</f>
        <v>        其他行政事业单位医疗支出</v>
      </c>
      <c r="C17" s="64">
        <v>4030.87</v>
      </c>
      <c r="D17" s="64">
        <v>4030.87</v>
      </c>
      <c r="E17" s="64">
        <v>4030.87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50" t="s">
        <v>89</v>
      </c>
      <c r="B18" s="150" t="str">
        <f>"        "&amp;"住房保障支出"</f>
        <v>        住房保障支出</v>
      </c>
      <c r="C18" s="64">
        <v>99804</v>
      </c>
      <c r="D18" s="64">
        <v>99804</v>
      </c>
      <c r="E18" s="64">
        <v>99804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57" t="s">
        <v>90</v>
      </c>
      <c r="B19" s="157" t="str">
        <f>"        "&amp;"住房改革支出"</f>
        <v>        住房改革支出</v>
      </c>
      <c r="C19" s="64">
        <v>99804</v>
      </c>
      <c r="D19" s="64">
        <v>99804</v>
      </c>
      <c r="E19" s="64">
        <v>99804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58" t="s">
        <v>91</v>
      </c>
      <c r="B20" s="158" t="str">
        <f>"        "&amp;"住房公积金"</f>
        <v>        住房公积金</v>
      </c>
      <c r="C20" s="64">
        <v>88872</v>
      </c>
      <c r="D20" s="64">
        <v>88872</v>
      </c>
      <c r="E20" s="64">
        <v>88872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58" t="s">
        <v>92</v>
      </c>
      <c r="B21" s="158" t="str">
        <f>"        "&amp;"购房补贴"</f>
        <v>        购房补贴</v>
      </c>
      <c r="C21" s="64">
        <v>10932</v>
      </c>
      <c r="D21" s="64">
        <v>10932</v>
      </c>
      <c r="E21" s="64">
        <v>10932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52" t="s">
        <v>30</v>
      </c>
      <c r="B22" s="150"/>
      <c r="C22" s="153">
        <v>1808825.59</v>
      </c>
      <c r="D22" s="153">
        <v>1808825.59</v>
      </c>
      <c r="E22" s="153">
        <v>1064381.28</v>
      </c>
      <c r="F22" s="153">
        <v>744444.31</v>
      </c>
      <c r="G22" s="153"/>
      <c r="H22" s="153"/>
      <c r="I22" s="153"/>
      <c r="J22" s="153"/>
      <c r="K22" s="153"/>
      <c r="L22" s="153"/>
      <c r="M22" s="153"/>
      <c r="N22" s="153"/>
      <c r="O22" s="153"/>
    </row>
  </sheetData>
  <mergeCells count="12">
    <mergeCell ref="A1:O1"/>
    <mergeCell ref="A2:O2"/>
    <mergeCell ref="A3:N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5"/>
      <c r="B1" s="55"/>
      <c r="C1" s="55"/>
      <c r="D1" s="55"/>
    </row>
    <row r="2" ht="18.75" customHeight="1" spans="1:4">
      <c r="A2" s="148" t="s">
        <v>93</v>
      </c>
      <c r="B2" s="159"/>
      <c r="C2" s="159"/>
      <c r="D2" s="159"/>
    </row>
    <row r="3" ht="28.5" customHeight="1" spans="1:4">
      <c r="A3" s="160" t="s">
        <v>94</v>
      </c>
      <c r="B3" s="160"/>
      <c r="C3" s="160"/>
      <c r="D3" s="160"/>
    </row>
    <row r="4" ht="18.75" customHeight="1" spans="1:4">
      <c r="A4" s="150" t="str">
        <f>"单位名称："&amp;"玉溪市社会组织服务中心"</f>
        <v>单位名称：玉溪市社会组织服务中心</v>
      </c>
      <c r="B4" s="150"/>
      <c r="C4" s="150"/>
      <c r="D4" s="148" t="s">
        <v>2</v>
      </c>
    </row>
    <row r="5" ht="18.75" customHeight="1" spans="1:4">
      <c r="A5" s="59" t="s">
        <v>3</v>
      </c>
      <c r="B5" s="59"/>
      <c r="C5" s="59" t="s">
        <v>4</v>
      </c>
      <c r="D5" s="59"/>
    </row>
    <row r="6" ht="18.75" customHeight="1" spans="1:4">
      <c r="A6" s="59" t="s">
        <v>5</v>
      </c>
      <c r="B6" s="59" t="s">
        <v>6</v>
      </c>
      <c r="C6" s="59" t="s">
        <v>95</v>
      </c>
      <c r="D6" s="59" t="s">
        <v>6</v>
      </c>
    </row>
    <row r="7" ht="18.75" customHeight="1" spans="1:4">
      <c r="A7" s="161" t="s">
        <v>96</v>
      </c>
      <c r="B7" s="162"/>
      <c r="C7" s="163" t="s">
        <v>97</v>
      </c>
      <c r="D7" s="162"/>
    </row>
    <row r="8" ht="18.75" customHeight="1" spans="1:4">
      <c r="A8" s="150" t="s">
        <v>98</v>
      </c>
      <c r="B8" s="164">
        <v>1808825.59</v>
      </c>
      <c r="C8" s="165" t="str">
        <f>"（一）"&amp;"社会保障和就业支出"</f>
        <v>（一）社会保障和就业支出</v>
      </c>
      <c r="D8" s="164">
        <v>1641187.43</v>
      </c>
    </row>
    <row r="9" ht="18.75" customHeight="1" spans="1:4">
      <c r="A9" s="150" t="s">
        <v>99</v>
      </c>
      <c r="B9" s="164"/>
      <c r="C9" s="165" t="str">
        <f>"（二）"&amp;"卫生健康支出"</f>
        <v>（二）卫生健康支出</v>
      </c>
      <c r="D9" s="164">
        <v>67834.16</v>
      </c>
    </row>
    <row r="10" ht="18.75" customHeight="1" spans="1:4">
      <c r="A10" s="150" t="s">
        <v>100</v>
      </c>
      <c r="B10" s="164"/>
      <c r="C10" s="165" t="str">
        <f>"（三）"&amp;"住房保障支出"</f>
        <v>（三）住房保障支出</v>
      </c>
      <c r="D10" s="164">
        <v>99804</v>
      </c>
    </row>
    <row r="11" ht="18.75" customHeight="1" spans="1:4">
      <c r="A11" s="150" t="s">
        <v>101</v>
      </c>
      <c r="B11" s="164"/>
      <c r="C11" s="150"/>
      <c r="D11" s="150"/>
    </row>
    <row r="12" ht="18.75" customHeight="1" spans="1:4">
      <c r="A12" s="61" t="s">
        <v>98</v>
      </c>
      <c r="B12" s="164"/>
      <c r="C12" s="150"/>
      <c r="D12" s="150"/>
    </row>
    <row r="13" ht="18.75" customHeight="1" spans="1:4">
      <c r="A13" s="61" t="s">
        <v>99</v>
      </c>
      <c r="B13" s="164"/>
      <c r="C13" s="150"/>
      <c r="D13" s="150"/>
    </row>
    <row r="14" ht="18.75" customHeight="1" spans="1:4">
      <c r="A14" s="61" t="s">
        <v>100</v>
      </c>
      <c r="B14" s="164"/>
      <c r="C14" s="150"/>
      <c r="D14" s="150"/>
    </row>
    <row r="15" ht="18.75" customHeight="1" spans="1:4">
      <c r="A15" s="150"/>
      <c r="B15" s="150"/>
      <c r="C15" s="150" t="s">
        <v>102</v>
      </c>
      <c r="D15" s="150"/>
    </row>
    <row r="16" ht="18.75" customHeight="1" spans="1:4">
      <c r="A16" s="166" t="s">
        <v>24</v>
      </c>
      <c r="B16" s="164">
        <v>1808825.59</v>
      </c>
      <c r="C16" s="166" t="s">
        <v>25</v>
      </c>
      <c r="D16" s="164">
        <v>1808825.59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J13" sqref="J13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5" t="s">
        <v>103</v>
      </c>
      <c r="B1" s="155"/>
      <c r="C1" s="155"/>
      <c r="D1" s="155"/>
      <c r="E1" s="155"/>
      <c r="F1" s="155"/>
      <c r="G1" s="155"/>
    </row>
    <row r="2" ht="28.5" customHeight="1" spans="1:7">
      <c r="A2" s="149" t="s">
        <v>104</v>
      </c>
      <c r="B2" s="149"/>
      <c r="C2" s="149"/>
      <c r="D2" s="149"/>
      <c r="E2" s="149"/>
      <c r="F2" s="149"/>
      <c r="G2" s="149"/>
    </row>
    <row r="3" ht="20.25" customHeight="1" spans="1:7">
      <c r="A3" s="150" t="str">
        <f>"单位名称："&amp;"玉溪市社会组织服务中心"</f>
        <v>单位名称：玉溪市社会组织服务中心</v>
      </c>
      <c r="B3" s="150"/>
      <c r="C3" s="150"/>
      <c r="D3" s="150"/>
      <c r="E3" s="150"/>
      <c r="F3" s="150"/>
      <c r="G3" s="156" t="s">
        <v>2</v>
      </c>
    </row>
    <row r="4" ht="27" customHeight="1" spans="1:7">
      <c r="A4" s="151" t="s">
        <v>105</v>
      </c>
      <c r="B4" s="151"/>
      <c r="C4" s="151" t="s">
        <v>30</v>
      </c>
      <c r="D4" s="151" t="s">
        <v>33</v>
      </c>
      <c r="E4" s="151"/>
      <c r="F4" s="151"/>
      <c r="G4" s="151" t="s">
        <v>72</v>
      </c>
    </row>
    <row r="5" ht="27" customHeight="1" spans="1:7">
      <c r="A5" s="151" t="s">
        <v>67</v>
      </c>
      <c r="B5" s="151" t="s">
        <v>68</v>
      </c>
      <c r="C5" s="151"/>
      <c r="D5" s="151" t="s">
        <v>32</v>
      </c>
      <c r="E5" s="151" t="s">
        <v>106</v>
      </c>
      <c r="F5" s="151" t="s">
        <v>107</v>
      </c>
      <c r="G5" s="151"/>
    </row>
    <row r="6" ht="20.25" customHeight="1" spans="1:7">
      <c r="A6" s="154" t="s">
        <v>44</v>
      </c>
      <c r="B6" s="154" t="s">
        <v>45</v>
      </c>
      <c r="C6" s="154" t="s">
        <v>46</v>
      </c>
      <c r="D6" s="154" t="s">
        <v>47</v>
      </c>
      <c r="E6" s="154" t="s">
        <v>48</v>
      </c>
      <c r="F6" s="154" t="s">
        <v>49</v>
      </c>
      <c r="G6" s="154">
        <v>7</v>
      </c>
    </row>
    <row r="7" ht="20.25" customHeight="1" spans="1:7">
      <c r="A7" s="150" t="s">
        <v>78</v>
      </c>
      <c r="B7" s="150" t="str">
        <f>"        "&amp;"社会保障和就业支出"</f>
        <v>        社会保障和就业支出</v>
      </c>
      <c r="C7" s="64">
        <v>1641187.43</v>
      </c>
      <c r="D7" s="153">
        <v>896743.12</v>
      </c>
      <c r="E7" s="64">
        <v>827930</v>
      </c>
      <c r="F7" s="64">
        <v>68813.12</v>
      </c>
      <c r="G7" s="64">
        <v>744444.31</v>
      </c>
    </row>
    <row r="8" ht="20.25" customHeight="1" spans="1:7">
      <c r="A8" s="157" t="s">
        <v>79</v>
      </c>
      <c r="B8" s="157" t="str">
        <f>"        "&amp;"民政管理事务"</f>
        <v>        民政管理事务</v>
      </c>
      <c r="C8" s="64">
        <v>1564431.59</v>
      </c>
      <c r="D8" s="153">
        <v>819987.28</v>
      </c>
      <c r="E8" s="64">
        <v>751174.16</v>
      </c>
      <c r="F8" s="64">
        <v>68813.12</v>
      </c>
      <c r="G8" s="64">
        <v>744444.31</v>
      </c>
    </row>
    <row r="9" ht="20.25" customHeight="1" spans="1:7">
      <c r="A9" s="158" t="s">
        <v>80</v>
      </c>
      <c r="B9" s="158" t="str">
        <f>"        "&amp;"社会组织管理"</f>
        <v>        社会组织管理</v>
      </c>
      <c r="C9" s="64">
        <v>1564431.59</v>
      </c>
      <c r="D9" s="153">
        <v>819987.28</v>
      </c>
      <c r="E9" s="64">
        <v>751174.16</v>
      </c>
      <c r="F9" s="64">
        <v>68813.12</v>
      </c>
      <c r="G9" s="64">
        <v>744444.31</v>
      </c>
    </row>
    <row r="10" ht="20.25" customHeight="1" spans="1:7">
      <c r="A10" s="157" t="s">
        <v>81</v>
      </c>
      <c r="B10" s="157" t="str">
        <f>"        "&amp;"行政事业单位养老支出"</f>
        <v>        行政事业单位养老支出</v>
      </c>
      <c r="C10" s="64">
        <v>76755.84</v>
      </c>
      <c r="D10" s="153">
        <v>76755.84</v>
      </c>
      <c r="E10" s="64">
        <v>76755.84</v>
      </c>
      <c r="F10" s="64"/>
      <c r="G10" s="64"/>
    </row>
    <row r="11" ht="20.25" customHeight="1" spans="1:7">
      <c r="A11" s="158" t="s">
        <v>82</v>
      </c>
      <c r="B11" s="158" t="str">
        <f>"        "&amp;"机关事业单位基本养老保险缴费支出"</f>
        <v>        机关事业单位基本养老保险缴费支出</v>
      </c>
      <c r="C11" s="64">
        <v>76755.84</v>
      </c>
      <c r="D11" s="153">
        <v>76755.84</v>
      </c>
      <c r="E11" s="64">
        <v>76755.84</v>
      </c>
      <c r="F11" s="64"/>
      <c r="G11" s="64"/>
    </row>
    <row r="12" ht="20.25" customHeight="1" spans="1:7">
      <c r="A12" s="150" t="s">
        <v>83</v>
      </c>
      <c r="B12" s="150" t="str">
        <f>"        "&amp;"卫生健康支出"</f>
        <v>        卫生健康支出</v>
      </c>
      <c r="C12" s="64">
        <v>67834.16</v>
      </c>
      <c r="D12" s="153">
        <v>67834.16</v>
      </c>
      <c r="E12" s="64">
        <v>67834.16</v>
      </c>
      <c r="F12" s="64"/>
      <c r="G12" s="64"/>
    </row>
    <row r="13" ht="20.25" customHeight="1" spans="1:7">
      <c r="A13" s="157" t="s">
        <v>84</v>
      </c>
      <c r="B13" s="157" t="str">
        <f>"        "&amp;"行政事业单位医疗"</f>
        <v>        行政事业单位医疗</v>
      </c>
      <c r="C13" s="64">
        <v>67834.16</v>
      </c>
      <c r="D13" s="153">
        <v>67834.16</v>
      </c>
      <c r="E13" s="64">
        <v>67834.16</v>
      </c>
      <c r="F13" s="64"/>
      <c r="G13" s="64"/>
    </row>
    <row r="14" ht="20.25" customHeight="1" spans="1:7">
      <c r="A14" s="158" t="s">
        <v>86</v>
      </c>
      <c r="B14" s="158" t="str">
        <f>"        "&amp;"事业单位医疗"</f>
        <v>        事业单位医疗</v>
      </c>
      <c r="C14" s="64">
        <v>39817.09</v>
      </c>
      <c r="D14" s="153">
        <v>39817.09</v>
      </c>
      <c r="E14" s="64">
        <v>39817.09</v>
      </c>
      <c r="F14" s="64"/>
      <c r="G14" s="64"/>
    </row>
    <row r="15" ht="20.25" customHeight="1" spans="1:7">
      <c r="A15" s="158" t="s">
        <v>87</v>
      </c>
      <c r="B15" s="158" t="str">
        <f>"        "&amp;"公务员医疗补助"</f>
        <v>        公务员医疗补助</v>
      </c>
      <c r="C15" s="64">
        <v>23986.2</v>
      </c>
      <c r="D15" s="153">
        <v>23986.2</v>
      </c>
      <c r="E15" s="64">
        <v>23986.2</v>
      </c>
      <c r="F15" s="64"/>
      <c r="G15" s="64"/>
    </row>
    <row r="16" ht="20.25" customHeight="1" spans="1:7">
      <c r="A16" s="158" t="s">
        <v>88</v>
      </c>
      <c r="B16" s="158" t="str">
        <f>"        "&amp;"其他行政事业单位医疗支出"</f>
        <v>        其他行政事业单位医疗支出</v>
      </c>
      <c r="C16" s="64">
        <v>4030.87</v>
      </c>
      <c r="D16" s="153">
        <v>4030.87</v>
      </c>
      <c r="E16" s="64">
        <v>4030.87</v>
      </c>
      <c r="F16" s="64"/>
      <c r="G16" s="64"/>
    </row>
    <row r="17" ht="20.25" customHeight="1" spans="1:7">
      <c r="A17" s="150" t="s">
        <v>89</v>
      </c>
      <c r="B17" s="150" t="str">
        <f>"        "&amp;"住房保障支出"</f>
        <v>        住房保障支出</v>
      </c>
      <c r="C17" s="64">
        <v>99804</v>
      </c>
      <c r="D17" s="153">
        <v>99804</v>
      </c>
      <c r="E17" s="64">
        <v>99804</v>
      </c>
      <c r="F17" s="64"/>
      <c r="G17" s="64"/>
    </row>
    <row r="18" ht="20.25" customHeight="1" spans="1:7">
      <c r="A18" s="157" t="s">
        <v>90</v>
      </c>
      <c r="B18" s="157" t="str">
        <f>"        "&amp;"住房改革支出"</f>
        <v>        住房改革支出</v>
      </c>
      <c r="C18" s="64">
        <v>99804</v>
      </c>
      <c r="D18" s="153">
        <v>99804</v>
      </c>
      <c r="E18" s="64">
        <v>99804</v>
      </c>
      <c r="F18" s="64"/>
      <c r="G18" s="64"/>
    </row>
    <row r="19" ht="20.25" customHeight="1" spans="1:7">
      <c r="A19" s="158" t="s">
        <v>91</v>
      </c>
      <c r="B19" s="158" t="str">
        <f>"        "&amp;"住房公积金"</f>
        <v>        住房公积金</v>
      </c>
      <c r="C19" s="64">
        <v>88872</v>
      </c>
      <c r="D19" s="153">
        <v>88872</v>
      </c>
      <c r="E19" s="64">
        <v>88872</v>
      </c>
      <c r="F19" s="64"/>
      <c r="G19" s="64"/>
    </row>
    <row r="20" ht="20.25" customHeight="1" spans="1:7">
      <c r="A20" s="158" t="s">
        <v>92</v>
      </c>
      <c r="B20" s="158" t="str">
        <f>"        "&amp;"购房补贴"</f>
        <v>        购房补贴</v>
      </c>
      <c r="C20" s="64">
        <v>10932</v>
      </c>
      <c r="D20" s="153">
        <v>10932</v>
      </c>
      <c r="E20" s="64">
        <v>10932</v>
      </c>
      <c r="F20" s="64"/>
      <c r="G20" s="64"/>
    </row>
    <row r="21" ht="20.25" customHeight="1" spans="1:7">
      <c r="A21" s="152" t="s">
        <v>30</v>
      </c>
      <c r="B21" s="150"/>
      <c r="C21" s="153">
        <v>1808825.59</v>
      </c>
      <c r="D21" s="153">
        <v>1064381.28</v>
      </c>
      <c r="E21" s="153">
        <v>995568.16</v>
      </c>
      <c r="F21" s="153">
        <v>68813.12</v>
      </c>
      <c r="G21" s="153">
        <v>744444.31</v>
      </c>
    </row>
  </sheetData>
  <mergeCells count="8">
    <mergeCell ref="A1:G1"/>
    <mergeCell ref="A2:G2"/>
    <mergeCell ref="A3:F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8" t="s">
        <v>108</v>
      </c>
      <c r="B1" s="148"/>
      <c r="C1" s="148"/>
      <c r="D1" s="148"/>
      <c r="E1" s="148"/>
      <c r="F1" s="148"/>
    </row>
    <row r="2" ht="28.5" customHeight="1" spans="1:6">
      <c r="A2" s="149" t="s">
        <v>109</v>
      </c>
      <c r="B2" s="149"/>
      <c r="C2" s="149"/>
      <c r="D2" s="149"/>
      <c r="E2" s="149"/>
      <c r="F2" s="149"/>
    </row>
    <row r="3" ht="20.25" customHeight="1" spans="1:6">
      <c r="A3" s="150" t="str">
        <f>"单位名称："&amp;"玉溪市社会组织服务中心"</f>
        <v>单位名称：玉溪市社会组织服务中心</v>
      </c>
      <c r="B3" s="150"/>
      <c r="C3" s="150"/>
      <c r="D3" s="150"/>
      <c r="E3" s="150"/>
      <c r="F3" s="148" t="s">
        <v>2</v>
      </c>
    </row>
    <row r="4" ht="20.25" customHeight="1" spans="1:6">
      <c r="A4" s="151" t="s">
        <v>110</v>
      </c>
      <c r="B4" s="151" t="s">
        <v>111</v>
      </c>
      <c r="C4" s="151" t="s">
        <v>112</v>
      </c>
      <c r="D4" s="151"/>
      <c r="E4" s="151"/>
      <c r="F4" s="151"/>
    </row>
    <row r="5" ht="35.25" customHeight="1" spans="1:6">
      <c r="A5" s="151"/>
      <c r="B5" s="151"/>
      <c r="C5" s="151" t="s">
        <v>32</v>
      </c>
      <c r="D5" s="151" t="s">
        <v>113</v>
      </c>
      <c r="E5" s="151" t="s">
        <v>114</v>
      </c>
      <c r="F5" s="151" t="s">
        <v>115</v>
      </c>
    </row>
    <row r="6" ht="20.25" customHeight="1" spans="1:6">
      <c r="A6" s="154" t="s">
        <v>44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</row>
    <row r="7" ht="20.25" customHeight="1" spans="1:6">
      <c r="A7" s="64">
        <v>2000</v>
      </c>
      <c r="B7" s="64"/>
      <c r="C7" s="64"/>
      <c r="D7" s="64"/>
      <c r="E7" s="153"/>
      <c r="F7" s="64">
        <v>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 t="s">
        <v>116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ht="28.5" customHeight="1" spans="1:23">
      <c r="A2" s="149" t="s">
        <v>117</v>
      </c>
      <c r="B2" s="149"/>
      <c r="C2" s="149" t="s">
        <v>118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19.5" customHeight="1" spans="1:23">
      <c r="A3" s="150" t="str">
        <f>"单位名称："&amp;"玉溪市社会组织服务中心"</f>
        <v>单位名称：玉溪市社会组织服务中心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8"/>
      <c r="S3" s="148"/>
      <c r="T3" s="148"/>
      <c r="U3" s="148"/>
      <c r="V3" s="148"/>
      <c r="W3" s="148" t="s">
        <v>2</v>
      </c>
    </row>
    <row r="4" ht="19.5" customHeight="1" spans="1:23">
      <c r="A4" s="151" t="s">
        <v>119</v>
      </c>
      <c r="B4" s="151" t="s">
        <v>120</v>
      </c>
      <c r="C4" s="151" t="s">
        <v>121</v>
      </c>
      <c r="D4" s="151" t="s">
        <v>122</v>
      </c>
      <c r="E4" s="151" t="s">
        <v>123</v>
      </c>
      <c r="F4" s="151" t="s">
        <v>124</v>
      </c>
      <c r="G4" s="151" t="s">
        <v>125</v>
      </c>
      <c r="H4" s="151" t="s">
        <v>126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9.5" customHeight="1" spans="1:23">
      <c r="A5" s="151"/>
      <c r="B5" s="151"/>
      <c r="C5" s="151"/>
      <c r="D5" s="151"/>
      <c r="E5" s="151"/>
      <c r="F5" s="151"/>
      <c r="G5" s="151"/>
      <c r="H5" s="151" t="s">
        <v>30</v>
      </c>
      <c r="I5" s="151" t="s">
        <v>33</v>
      </c>
      <c r="J5" s="151"/>
      <c r="K5" s="151"/>
      <c r="L5" s="151"/>
      <c r="M5" s="151"/>
      <c r="N5" s="151" t="s">
        <v>127</v>
      </c>
      <c r="O5" s="151"/>
      <c r="P5" s="151"/>
      <c r="Q5" s="151" t="s">
        <v>36</v>
      </c>
      <c r="R5" s="151" t="s">
        <v>70</v>
      </c>
      <c r="S5" s="151"/>
      <c r="T5" s="151"/>
      <c r="U5" s="151"/>
      <c r="V5" s="151"/>
      <c r="W5" s="151"/>
    </row>
    <row r="6" ht="41.25" customHeight="1" spans="1:23">
      <c r="A6" s="151"/>
      <c r="B6" s="151"/>
      <c r="C6" s="151"/>
      <c r="D6" s="151"/>
      <c r="E6" s="151"/>
      <c r="F6" s="151"/>
      <c r="G6" s="151"/>
      <c r="H6" s="151"/>
      <c r="I6" s="151" t="s">
        <v>128</v>
      </c>
      <c r="J6" s="151" t="s">
        <v>129</v>
      </c>
      <c r="K6" s="151" t="s">
        <v>130</v>
      </c>
      <c r="L6" s="151" t="s">
        <v>131</v>
      </c>
      <c r="M6" s="151" t="s">
        <v>132</v>
      </c>
      <c r="N6" s="151" t="s">
        <v>33</v>
      </c>
      <c r="O6" s="151" t="s">
        <v>34</v>
      </c>
      <c r="P6" s="151" t="s">
        <v>35</v>
      </c>
      <c r="Q6" s="151"/>
      <c r="R6" s="151" t="s">
        <v>32</v>
      </c>
      <c r="S6" s="151" t="s">
        <v>39</v>
      </c>
      <c r="T6" s="151" t="s">
        <v>133</v>
      </c>
      <c r="U6" s="151" t="s">
        <v>41</v>
      </c>
      <c r="V6" s="151" t="s">
        <v>42</v>
      </c>
      <c r="W6" s="151" t="s">
        <v>43</v>
      </c>
    </row>
    <row r="7" ht="20.25" customHeight="1" spans="1:23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  <c r="T7" s="152" t="s">
        <v>134</v>
      </c>
      <c r="U7" s="152" t="s">
        <v>135</v>
      </c>
      <c r="V7" s="152" t="s">
        <v>136</v>
      </c>
      <c r="W7" s="152" t="s">
        <v>137</v>
      </c>
    </row>
    <row r="8" ht="20.25" customHeight="1" spans="1:23">
      <c r="A8" t="s">
        <v>64</v>
      </c>
      <c r="C8" s="150"/>
      <c r="D8" s="150"/>
      <c r="E8" s="150"/>
      <c r="G8" s="150"/>
      <c r="H8" s="153">
        <v>1064381.28</v>
      </c>
      <c r="I8" s="64">
        <v>1064381.28</v>
      </c>
      <c r="J8" s="64">
        <v>497397.04</v>
      </c>
      <c r="K8" s="64"/>
      <c r="L8" s="64">
        <v>566984.24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t="str">
        <f t="shared" ref="A9:A27" si="0">"       "&amp;"玉溪市社会组织服务中心"</f>
        <v>       玉溪市社会组织服务中心</v>
      </c>
      <c r="B9" s="150" t="s">
        <v>138</v>
      </c>
      <c r="C9" s="150" t="s">
        <v>139</v>
      </c>
      <c r="D9" s="150" t="s">
        <v>80</v>
      </c>
      <c r="E9" s="150" t="s">
        <v>140</v>
      </c>
      <c r="F9" s="150" t="s">
        <v>141</v>
      </c>
      <c r="G9" s="150" t="s">
        <v>142</v>
      </c>
      <c r="H9" s="153">
        <v>199020</v>
      </c>
      <c r="I9" s="64">
        <v>199020</v>
      </c>
      <c r="J9" s="64">
        <v>87071.25</v>
      </c>
      <c r="K9" s="64"/>
      <c r="L9" s="64">
        <v>111948.75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s="150" t="str">
        <f t="shared" si="0"/>
        <v>       玉溪市社会组织服务中心</v>
      </c>
      <c r="B10" s="150" t="s">
        <v>138</v>
      </c>
      <c r="C10" s="150" t="s">
        <v>139</v>
      </c>
      <c r="D10" s="150" t="s">
        <v>80</v>
      </c>
      <c r="E10" s="150" t="s">
        <v>140</v>
      </c>
      <c r="F10" s="150" t="s">
        <v>143</v>
      </c>
      <c r="G10" s="150" t="s">
        <v>144</v>
      </c>
      <c r="H10" s="153">
        <v>92280</v>
      </c>
      <c r="I10" s="64">
        <v>92280</v>
      </c>
      <c r="J10" s="64">
        <v>40372.5</v>
      </c>
      <c r="K10" s="150"/>
      <c r="L10" s="64">
        <v>51907.5</v>
      </c>
      <c r="M10" s="150"/>
      <c r="N10" s="64"/>
      <c r="O10" s="64"/>
      <c r="P10" s="150"/>
      <c r="Q10" s="64"/>
      <c r="R10" s="64"/>
      <c r="S10" s="64"/>
      <c r="T10" s="64"/>
      <c r="U10" s="64"/>
      <c r="V10" s="64"/>
      <c r="W10" s="64"/>
    </row>
    <row r="11" ht="20.25" customHeight="1" spans="1:23">
      <c r="A11" s="150" t="str">
        <f t="shared" si="0"/>
        <v>       玉溪市社会组织服务中心</v>
      </c>
      <c r="B11" s="150" t="s">
        <v>138</v>
      </c>
      <c r="C11" s="150" t="s">
        <v>139</v>
      </c>
      <c r="D11" s="150" t="s">
        <v>92</v>
      </c>
      <c r="E11" s="150" t="s">
        <v>145</v>
      </c>
      <c r="F11" s="150" t="s">
        <v>146</v>
      </c>
      <c r="G11" s="150" t="s">
        <v>147</v>
      </c>
      <c r="H11" s="153">
        <v>10932</v>
      </c>
      <c r="I11" s="64">
        <v>10932</v>
      </c>
      <c r="J11" s="64"/>
      <c r="K11" s="150"/>
      <c r="L11" s="64">
        <v>10932</v>
      </c>
      <c r="M11" s="150"/>
      <c r="N11" s="64"/>
      <c r="O11" s="64"/>
      <c r="P11" s="150"/>
      <c r="Q11" s="64"/>
      <c r="R11" s="64"/>
      <c r="S11" s="64"/>
      <c r="T11" s="64"/>
      <c r="U11" s="64"/>
      <c r="V11" s="64"/>
      <c r="W11" s="64"/>
    </row>
    <row r="12" ht="20.25" customHeight="1" spans="1:23">
      <c r="A12" s="150" t="str">
        <f t="shared" si="0"/>
        <v>       玉溪市社会组织服务中心</v>
      </c>
      <c r="B12" s="150" t="s">
        <v>148</v>
      </c>
      <c r="C12" s="150" t="s">
        <v>149</v>
      </c>
      <c r="D12" s="150" t="s">
        <v>80</v>
      </c>
      <c r="E12" s="150" t="s">
        <v>140</v>
      </c>
      <c r="F12" s="150" t="s">
        <v>150</v>
      </c>
      <c r="G12" s="150" t="s">
        <v>151</v>
      </c>
      <c r="H12" s="153">
        <v>3474.16</v>
      </c>
      <c r="I12" s="64">
        <v>3474.16</v>
      </c>
      <c r="J12" s="64">
        <v>868.54</v>
      </c>
      <c r="K12" s="150"/>
      <c r="L12" s="64">
        <v>2605.62</v>
      </c>
      <c r="M12" s="150"/>
      <c r="N12" s="64"/>
      <c r="O12" s="64"/>
      <c r="P12" s="150"/>
      <c r="Q12" s="64"/>
      <c r="R12" s="64"/>
      <c r="S12" s="64"/>
      <c r="T12" s="64"/>
      <c r="U12" s="64"/>
      <c r="V12" s="64"/>
      <c r="W12" s="64"/>
    </row>
    <row r="13" ht="20.25" customHeight="1" spans="1:23">
      <c r="A13" s="150" t="str">
        <f t="shared" si="0"/>
        <v>       玉溪市社会组织服务中心</v>
      </c>
      <c r="B13" s="150" t="s">
        <v>148</v>
      </c>
      <c r="C13" s="150" t="s">
        <v>149</v>
      </c>
      <c r="D13" s="150" t="s">
        <v>82</v>
      </c>
      <c r="E13" s="150" t="s">
        <v>152</v>
      </c>
      <c r="F13" s="150" t="s">
        <v>153</v>
      </c>
      <c r="G13" s="150" t="s">
        <v>154</v>
      </c>
      <c r="H13" s="153">
        <v>76755.84</v>
      </c>
      <c r="I13" s="64">
        <v>76755.84</v>
      </c>
      <c r="J13" s="64">
        <v>19188.96</v>
      </c>
      <c r="K13" s="150"/>
      <c r="L13" s="64">
        <v>57566.88</v>
      </c>
      <c r="M13" s="150"/>
      <c r="N13" s="64"/>
      <c r="O13" s="64"/>
      <c r="P13" s="150"/>
      <c r="Q13" s="64"/>
      <c r="R13" s="64"/>
      <c r="S13" s="64"/>
      <c r="T13" s="64"/>
      <c r="U13" s="64"/>
      <c r="V13" s="64"/>
      <c r="W13" s="64"/>
    </row>
    <row r="14" ht="20.25" customHeight="1" spans="1:23">
      <c r="A14" s="150" t="str">
        <f t="shared" si="0"/>
        <v>       玉溪市社会组织服务中心</v>
      </c>
      <c r="B14" s="150" t="s">
        <v>148</v>
      </c>
      <c r="C14" s="150" t="s">
        <v>149</v>
      </c>
      <c r="D14" s="150" t="s">
        <v>86</v>
      </c>
      <c r="E14" s="150" t="s">
        <v>155</v>
      </c>
      <c r="F14" s="150" t="s">
        <v>156</v>
      </c>
      <c r="G14" s="150" t="s">
        <v>157</v>
      </c>
      <c r="H14" s="153">
        <v>39817.09</v>
      </c>
      <c r="I14" s="64">
        <v>39817.09</v>
      </c>
      <c r="J14" s="64">
        <v>9954.27</v>
      </c>
      <c r="K14" s="150"/>
      <c r="L14" s="64">
        <v>29862.82</v>
      </c>
      <c r="M14" s="150"/>
      <c r="N14" s="64"/>
      <c r="O14" s="64"/>
      <c r="P14" s="150"/>
      <c r="Q14" s="64"/>
      <c r="R14" s="64"/>
      <c r="S14" s="64"/>
      <c r="T14" s="64"/>
      <c r="U14" s="64"/>
      <c r="V14" s="64"/>
      <c r="W14" s="64"/>
    </row>
    <row r="15" ht="20.25" customHeight="1" spans="1:23">
      <c r="A15" s="150" t="str">
        <f t="shared" si="0"/>
        <v>       玉溪市社会组织服务中心</v>
      </c>
      <c r="B15" s="150" t="s">
        <v>148</v>
      </c>
      <c r="C15" s="150" t="s">
        <v>149</v>
      </c>
      <c r="D15" s="150" t="s">
        <v>87</v>
      </c>
      <c r="E15" s="150" t="s">
        <v>158</v>
      </c>
      <c r="F15" s="150" t="s">
        <v>159</v>
      </c>
      <c r="G15" s="150" t="s">
        <v>160</v>
      </c>
      <c r="H15" s="153">
        <v>23986.2</v>
      </c>
      <c r="I15" s="64">
        <v>23986.2</v>
      </c>
      <c r="J15" s="64">
        <v>5996.55</v>
      </c>
      <c r="K15" s="150"/>
      <c r="L15" s="64">
        <v>17989.65</v>
      </c>
      <c r="M15" s="150"/>
      <c r="N15" s="64"/>
      <c r="O15" s="64"/>
      <c r="P15" s="150"/>
      <c r="Q15" s="64"/>
      <c r="R15" s="64"/>
      <c r="S15" s="64"/>
      <c r="T15" s="64"/>
      <c r="U15" s="64"/>
      <c r="V15" s="64"/>
      <c r="W15" s="64"/>
    </row>
    <row r="16" ht="20.25" customHeight="1" spans="1:23">
      <c r="A16" s="150" t="str">
        <f t="shared" si="0"/>
        <v>       玉溪市社会组织服务中心</v>
      </c>
      <c r="B16" s="150" t="s">
        <v>148</v>
      </c>
      <c r="C16" s="150" t="s">
        <v>149</v>
      </c>
      <c r="D16" s="150" t="s">
        <v>88</v>
      </c>
      <c r="E16" s="150" t="s">
        <v>161</v>
      </c>
      <c r="F16" s="150" t="s">
        <v>150</v>
      </c>
      <c r="G16" s="150" t="s">
        <v>151</v>
      </c>
      <c r="H16" s="153">
        <v>4030.87</v>
      </c>
      <c r="I16" s="64">
        <v>4030.87</v>
      </c>
      <c r="J16" s="64">
        <v>2555.72</v>
      </c>
      <c r="K16" s="150"/>
      <c r="L16" s="64">
        <v>1475.15</v>
      </c>
      <c r="M16" s="150"/>
      <c r="N16" s="64"/>
      <c r="O16" s="64"/>
      <c r="P16" s="150"/>
      <c r="Q16" s="64"/>
      <c r="R16" s="64"/>
      <c r="S16" s="64"/>
      <c r="T16" s="64"/>
      <c r="U16" s="64"/>
      <c r="V16" s="64"/>
      <c r="W16" s="64"/>
    </row>
    <row r="17" ht="20.25" customHeight="1" spans="1:23">
      <c r="A17" s="150" t="str">
        <f t="shared" si="0"/>
        <v>       玉溪市社会组织服务中心</v>
      </c>
      <c r="B17" s="150" t="s">
        <v>162</v>
      </c>
      <c r="C17" s="150" t="s">
        <v>163</v>
      </c>
      <c r="D17" s="150" t="s">
        <v>91</v>
      </c>
      <c r="E17" s="150" t="s">
        <v>163</v>
      </c>
      <c r="F17" s="150" t="s">
        <v>164</v>
      </c>
      <c r="G17" s="150" t="s">
        <v>163</v>
      </c>
      <c r="H17" s="153">
        <v>88872</v>
      </c>
      <c r="I17" s="64">
        <v>88872</v>
      </c>
      <c r="J17" s="64">
        <v>22218</v>
      </c>
      <c r="K17" s="150"/>
      <c r="L17" s="64">
        <v>66654</v>
      </c>
      <c r="M17" s="150"/>
      <c r="N17" s="64"/>
      <c r="O17" s="64"/>
      <c r="P17" s="150"/>
      <c r="Q17" s="64"/>
      <c r="R17" s="64"/>
      <c r="S17" s="64"/>
      <c r="T17" s="64"/>
      <c r="U17" s="64"/>
      <c r="V17" s="64"/>
      <c r="W17" s="64"/>
    </row>
    <row r="18" ht="20.25" customHeight="1" spans="1:23">
      <c r="A18" s="150" t="str">
        <f t="shared" si="0"/>
        <v>       玉溪市社会组织服务中心</v>
      </c>
      <c r="B18" s="150" t="s">
        <v>165</v>
      </c>
      <c r="C18" s="150" t="s">
        <v>166</v>
      </c>
      <c r="D18" s="150" t="s">
        <v>80</v>
      </c>
      <c r="E18" s="150" t="s">
        <v>140</v>
      </c>
      <c r="F18" s="150" t="s">
        <v>167</v>
      </c>
      <c r="G18" s="150" t="s">
        <v>166</v>
      </c>
      <c r="H18" s="153">
        <v>9813.12</v>
      </c>
      <c r="I18" s="64">
        <v>9813.12</v>
      </c>
      <c r="J18" s="64"/>
      <c r="K18" s="150"/>
      <c r="L18" s="64">
        <v>9813.12</v>
      </c>
      <c r="M18" s="150"/>
      <c r="N18" s="64"/>
      <c r="O18" s="64"/>
      <c r="P18" s="150"/>
      <c r="Q18" s="64"/>
      <c r="R18" s="64"/>
      <c r="S18" s="64"/>
      <c r="T18" s="64"/>
      <c r="U18" s="64"/>
      <c r="V18" s="64"/>
      <c r="W18" s="64"/>
    </row>
    <row r="19" ht="20.25" customHeight="1" spans="1:23">
      <c r="A19" s="150" t="str">
        <f t="shared" si="0"/>
        <v>       玉溪市社会组织服务中心</v>
      </c>
      <c r="B19" s="150" t="s">
        <v>168</v>
      </c>
      <c r="C19" s="150" t="s">
        <v>169</v>
      </c>
      <c r="D19" s="150" t="s">
        <v>80</v>
      </c>
      <c r="E19" s="150" t="s">
        <v>140</v>
      </c>
      <c r="F19" s="150" t="s">
        <v>170</v>
      </c>
      <c r="G19" s="150" t="s">
        <v>171</v>
      </c>
      <c r="H19" s="153">
        <v>33000</v>
      </c>
      <c r="I19" s="64">
        <v>33000</v>
      </c>
      <c r="J19" s="64">
        <v>6771.25</v>
      </c>
      <c r="K19" s="150"/>
      <c r="L19" s="64">
        <v>26228.75</v>
      </c>
      <c r="M19" s="150"/>
      <c r="N19" s="64"/>
      <c r="O19" s="64"/>
      <c r="P19" s="150"/>
      <c r="Q19" s="64"/>
      <c r="R19" s="64"/>
      <c r="S19" s="64"/>
      <c r="T19" s="64"/>
      <c r="U19" s="64"/>
      <c r="V19" s="64"/>
      <c r="W19" s="64"/>
    </row>
    <row r="20" ht="20.25" customHeight="1" spans="1:23">
      <c r="A20" s="150" t="str">
        <f t="shared" si="0"/>
        <v>       玉溪市社会组织服务中心</v>
      </c>
      <c r="B20" s="150" t="s">
        <v>168</v>
      </c>
      <c r="C20" s="150" t="s">
        <v>169</v>
      </c>
      <c r="D20" s="150" t="s">
        <v>80</v>
      </c>
      <c r="E20" s="150" t="s">
        <v>140</v>
      </c>
      <c r="F20" s="150" t="s">
        <v>172</v>
      </c>
      <c r="G20" s="150" t="s">
        <v>173</v>
      </c>
      <c r="H20" s="153">
        <v>10000</v>
      </c>
      <c r="I20" s="64">
        <v>10000</v>
      </c>
      <c r="J20" s="64">
        <v>2500</v>
      </c>
      <c r="K20" s="150"/>
      <c r="L20" s="64">
        <v>7500</v>
      </c>
      <c r="M20" s="150"/>
      <c r="N20" s="64"/>
      <c r="O20" s="64"/>
      <c r="P20" s="150"/>
      <c r="Q20" s="64"/>
      <c r="R20" s="64"/>
      <c r="S20" s="64"/>
      <c r="T20" s="64"/>
      <c r="U20" s="64"/>
      <c r="V20" s="64"/>
      <c r="W20" s="64"/>
    </row>
    <row r="21" ht="20.25" customHeight="1" spans="1:23">
      <c r="A21" s="150" t="str">
        <f t="shared" si="0"/>
        <v>       玉溪市社会组织服务中心</v>
      </c>
      <c r="B21" s="150" t="s">
        <v>168</v>
      </c>
      <c r="C21" s="150" t="s">
        <v>169</v>
      </c>
      <c r="D21" s="150" t="s">
        <v>80</v>
      </c>
      <c r="E21" s="150" t="s">
        <v>140</v>
      </c>
      <c r="F21" s="150" t="s">
        <v>174</v>
      </c>
      <c r="G21" s="150" t="s">
        <v>175</v>
      </c>
      <c r="H21" s="153">
        <v>6000</v>
      </c>
      <c r="I21" s="64">
        <v>6000</v>
      </c>
      <c r="J21" s="64">
        <v>1500</v>
      </c>
      <c r="K21" s="150"/>
      <c r="L21" s="64">
        <v>4500</v>
      </c>
      <c r="M21" s="150"/>
      <c r="N21" s="64"/>
      <c r="O21" s="64"/>
      <c r="P21" s="150"/>
      <c r="Q21" s="64"/>
      <c r="R21" s="64"/>
      <c r="S21" s="64"/>
      <c r="T21" s="64"/>
      <c r="U21" s="64"/>
      <c r="V21" s="64"/>
      <c r="W21" s="64"/>
    </row>
    <row r="22" ht="20.25" customHeight="1" spans="1:23">
      <c r="A22" s="150" t="str">
        <f t="shared" si="0"/>
        <v>       玉溪市社会组织服务中心</v>
      </c>
      <c r="B22" s="150" t="s">
        <v>168</v>
      </c>
      <c r="C22" s="150" t="s">
        <v>169</v>
      </c>
      <c r="D22" s="150" t="s">
        <v>80</v>
      </c>
      <c r="E22" s="150" t="s">
        <v>140</v>
      </c>
      <c r="F22" s="150" t="s">
        <v>176</v>
      </c>
      <c r="G22" s="150" t="s">
        <v>177</v>
      </c>
      <c r="H22" s="153">
        <v>6000</v>
      </c>
      <c r="I22" s="64">
        <v>6000</v>
      </c>
      <c r="J22" s="64">
        <v>1500</v>
      </c>
      <c r="K22" s="150"/>
      <c r="L22" s="64">
        <v>4500</v>
      </c>
      <c r="M22" s="150"/>
      <c r="N22" s="64"/>
      <c r="O22" s="64"/>
      <c r="P22" s="150"/>
      <c r="Q22" s="64"/>
      <c r="R22" s="64"/>
      <c r="S22" s="64"/>
      <c r="T22" s="64"/>
      <c r="U22" s="64"/>
      <c r="V22" s="64"/>
      <c r="W22" s="64"/>
    </row>
    <row r="23" ht="20.25" customHeight="1" spans="1:23">
      <c r="A23" s="150" t="str">
        <f t="shared" si="0"/>
        <v>       玉溪市社会组织服务中心</v>
      </c>
      <c r="B23" s="150" t="s">
        <v>168</v>
      </c>
      <c r="C23" s="150" t="s">
        <v>169</v>
      </c>
      <c r="D23" s="150" t="s">
        <v>80</v>
      </c>
      <c r="E23" s="150" t="s">
        <v>140</v>
      </c>
      <c r="F23" s="150" t="s">
        <v>178</v>
      </c>
      <c r="G23" s="150" t="s">
        <v>179</v>
      </c>
      <c r="H23" s="153">
        <v>2000</v>
      </c>
      <c r="I23" s="64">
        <v>2000</v>
      </c>
      <c r="J23" s="64">
        <v>500</v>
      </c>
      <c r="K23" s="150"/>
      <c r="L23" s="64">
        <v>1500</v>
      </c>
      <c r="M23" s="150"/>
      <c r="N23" s="64"/>
      <c r="O23" s="64"/>
      <c r="P23" s="150"/>
      <c r="Q23" s="64"/>
      <c r="R23" s="64"/>
      <c r="S23" s="64"/>
      <c r="T23" s="64"/>
      <c r="U23" s="64"/>
      <c r="V23" s="64"/>
      <c r="W23" s="64"/>
    </row>
    <row r="24" ht="20.25" customHeight="1" spans="1:23">
      <c r="A24" s="150" t="str">
        <f t="shared" si="0"/>
        <v>       玉溪市社会组织服务中心</v>
      </c>
      <c r="B24" s="150" t="s">
        <v>180</v>
      </c>
      <c r="C24" s="150" t="s">
        <v>115</v>
      </c>
      <c r="D24" s="150" t="s">
        <v>80</v>
      </c>
      <c r="E24" s="150" t="s">
        <v>140</v>
      </c>
      <c r="F24" s="150" t="s">
        <v>181</v>
      </c>
      <c r="G24" s="150" t="s">
        <v>115</v>
      </c>
      <c r="H24" s="153">
        <v>2000</v>
      </c>
      <c r="I24" s="64">
        <v>2000</v>
      </c>
      <c r="J24" s="64"/>
      <c r="K24" s="150"/>
      <c r="L24" s="64">
        <v>2000</v>
      </c>
      <c r="M24" s="150"/>
      <c r="N24" s="64"/>
      <c r="O24" s="64"/>
      <c r="P24" s="150"/>
      <c r="Q24" s="64"/>
      <c r="R24" s="64"/>
      <c r="S24" s="64"/>
      <c r="T24" s="64"/>
      <c r="U24" s="64"/>
      <c r="V24" s="64"/>
      <c r="W24" s="64"/>
    </row>
    <row r="25" ht="20.25" customHeight="1" spans="1:23">
      <c r="A25" s="150" t="str">
        <f t="shared" si="0"/>
        <v>       玉溪市社会组织服务中心</v>
      </c>
      <c r="B25" s="150" t="s">
        <v>182</v>
      </c>
      <c r="C25" s="150" t="s">
        <v>183</v>
      </c>
      <c r="D25" s="150" t="s">
        <v>80</v>
      </c>
      <c r="E25" s="150" t="s">
        <v>140</v>
      </c>
      <c r="F25" s="150" t="s">
        <v>143</v>
      </c>
      <c r="G25" s="150" t="s">
        <v>144</v>
      </c>
      <c r="H25" s="153">
        <v>296400</v>
      </c>
      <c r="I25" s="64">
        <v>296400</v>
      </c>
      <c r="J25" s="64">
        <v>296400</v>
      </c>
      <c r="K25" s="150"/>
      <c r="L25" s="64"/>
      <c r="M25" s="150"/>
      <c r="N25" s="64"/>
      <c r="O25" s="64"/>
      <c r="P25" s="150"/>
      <c r="Q25" s="64"/>
      <c r="R25" s="64"/>
      <c r="S25" s="64"/>
      <c r="T25" s="64"/>
      <c r="U25" s="64"/>
      <c r="V25" s="64"/>
      <c r="W25" s="64"/>
    </row>
    <row r="26" ht="20.25" customHeight="1" spans="1:23">
      <c r="A26" s="150" t="str">
        <f t="shared" si="0"/>
        <v>       玉溪市社会组织服务中心</v>
      </c>
      <c r="B26" s="150" t="s">
        <v>184</v>
      </c>
      <c r="C26" s="150" t="s">
        <v>185</v>
      </c>
      <c r="D26" s="150" t="s">
        <v>80</v>
      </c>
      <c r="E26" s="150" t="s">
        <v>140</v>
      </c>
      <c r="F26" s="150" t="s">
        <v>143</v>
      </c>
      <c r="G26" s="150" t="s">
        <v>144</v>
      </c>
      <c r="H26" s="153">
        <v>150000</v>
      </c>
      <c r="I26" s="64">
        <v>150000</v>
      </c>
      <c r="J26" s="64"/>
      <c r="K26" s="150"/>
      <c r="L26" s="64">
        <v>150000</v>
      </c>
      <c r="M26" s="150"/>
      <c r="N26" s="64"/>
      <c r="O26" s="64"/>
      <c r="P26" s="150"/>
      <c r="Q26" s="64"/>
      <c r="R26" s="64"/>
      <c r="S26" s="64"/>
      <c r="T26" s="64"/>
      <c r="U26" s="64"/>
      <c r="V26" s="64"/>
      <c r="W26" s="64"/>
    </row>
    <row r="27" ht="20.25" customHeight="1" spans="1:23">
      <c r="A27" s="150" t="str">
        <f t="shared" si="0"/>
        <v>       玉溪市社会组织服务中心</v>
      </c>
      <c r="B27" s="150" t="s">
        <v>186</v>
      </c>
      <c r="C27" s="150" t="s">
        <v>187</v>
      </c>
      <c r="D27" s="150" t="s">
        <v>80</v>
      </c>
      <c r="E27" s="150" t="s">
        <v>140</v>
      </c>
      <c r="F27" s="150" t="s">
        <v>150</v>
      </c>
      <c r="G27" s="150" t="s">
        <v>151</v>
      </c>
      <c r="H27" s="153">
        <v>10000</v>
      </c>
      <c r="I27" s="64">
        <v>10000</v>
      </c>
      <c r="J27" s="64"/>
      <c r="K27" s="150"/>
      <c r="L27" s="64">
        <v>10000</v>
      </c>
      <c r="M27" s="150"/>
      <c r="N27" s="64"/>
      <c r="O27" s="64"/>
      <c r="P27" s="150"/>
      <c r="Q27" s="64"/>
      <c r="R27" s="64"/>
      <c r="S27" s="64"/>
      <c r="T27" s="64"/>
      <c r="U27" s="64"/>
      <c r="V27" s="64"/>
      <c r="W27" s="64"/>
    </row>
    <row r="28" ht="20.25" customHeight="1" spans="1:23">
      <c r="A28" s="152" t="s">
        <v>30</v>
      </c>
      <c r="B28" s="152"/>
      <c r="C28" s="152"/>
      <c r="D28" s="152"/>
      <c r="E28" s="152"/>
      <c r="F28" s="152"/>
      <c r="G28" s="152"/>
      <c r="H28" s="64">
        <v>1064381.28</v>
      </c>
      <c r="I28" s="64">
        <v>1064381.28</v>
      </c>
      <c r="J28" s="64">
        <v>497397.04</v>
      </c>
      <c r="K28" s="64"/>
      <c r="L28" s="64">
        <v>566984.24</v>
      </c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28:G28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7"/>
      <c r="W2" s="133" t="s">
        <v>188</v>
      </c>
    </row>
    <row r="3" ht="27.75" customHeight="1" spans="1:23">
      <c r="A3" s="32" t="s">
        <v>189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3.5" customHeight="1" spans="1:23">
      <c r="A4" s="6" t="str">
        <f t="shared" ref="A4:B4" si="0">"单位名称："&amp;"玉溪市社会组织服务中心"</f>
        <v>单位名称：玉溪市社会组织服务中心</v>
      </c>
      <c r="B4" s="143" t="str">
        <f t="shared" si="0"/>
        <v>单位名称：玉溪市社会组织服务中心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7"/>
      <c r="W4" s="136" t="s">
        <v>2</v>
      </c>
    </row>
    <row r="5" ht="21.75" customHeight="1" spans="1:23">
      <c r="A5" s="10" t="s">
        <v>190</v>
      </c>
      <c r="B5" s="10" t="s">
        <v>120</v>
      </c>
      <c r="C5" s="10" t="s">
        <v>121</v>
      </c>
      <c r="D5" s="10" t="s">
        <v>191</v>
      </c>
      <c r="E5" s="11" t="s">
        <v>122</v>
      </c>
      <c r="F5" s="11" t="s">
        <v>123</v>
      </c>
      <c r="G5" s="11" t="s">
        <v>124</v>
      </c>
      <c r="H5" s="11" t="s">
        <v>125</v>
      </c>
      <c r="I5" s="21" t="s">
        <v>30</v>
      </c>
      <c r="J5" s="21" t="s">
        <v>192</v>
      </c>
      <c r="K5" s="21"/>
      <c r="L5" s="21"/>
      <c r="M5" s="21"/>
      <c r="N5" s="21" t="s">
        <v>127</v>
      </c>
      <c r="O5" s="21"/>
      <c r="P5" s="21"/>
      <c r="Q5" s="11" t="s">
        <v>36</v>
      </c>
      <c r="R5" s="12" t="s">
        <v>193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133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194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32.9" customHeight="1" spans="1:23">
      <c r="A9" s="69"/>
      <c r="B9" s="145"/>
      <c r="C9" s="69" t="s">
        <v>195</v>
      </c>
      <c r="D9" s="69"/>
      <c r="E9" s="69"/>
      <c r="F9" s="69"/>
      <c r="G9" s="69"/>
      <c r="H9" s="69"/>
      <c r="I9" s="45">
        <v>744444.31</v>
      </c>
      <c r="J9" s="45">
        <v>744444.31</v>
      </c>
      <c r="K9" s="45">
        <v>744444.31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32.9" customHeight="1" spans="1:23">
      <c r="A10" s="69" t="s">
        <v>196</v>
      </c>
      <c r="B10" s="145" t="s">
        <v>197</v>
      </c>
      <c r="C10" s="69" t="s">
        <v>195</v>
      </c>
      <c r="D10" s="69" t="s">
        <v>64</v>
      </c>
      <c r="E10" s="69" t="s">
        <v>80</v>
      </c>
      <c r="F10" s="69" t="s">
        <v>140</v>
      </c>
      <c r="G10" s="69" t="s">
        <v>170</v>
      </c>
      <c r="H10" s="69" t="s">
        <v>171</v>
      </c>
      <c r="I10" s="45">
        <v>120000</v>
      </c>
      <c r="J10" s="45">
        <v>120000</v>
      </c>
      <c r="K10" s="45">
        <v>120000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32.9" customHeight="1" spans="1:23">
      <c r="A11" s="69" t="s">
        <v>196</v>
      </c>
      <c r="B11" s="145" t="s">
        <v>197</v>
      </c>
      <c r="C11" s="69" t="s">
        <v>195</v>
      </c>
      <c r="D11" s="69" t="s">
        <v>64</v>
      </c>
      <c r="E11" s="69" t="s">
        <v>80</v>
      </c>
      <c r="F11" s="69" t="s">
        <v>140</v>
      </c>
      <c r="G11" s="69" t="s">
        <v>198</v>
      </c>
      <c r="H11" s="69" t="s">
        <v>199</v>
      </c>
      <c r="I11" s="45">
        <v>5000</v>
      </c>
      <c r="J11" s="45">
        <v>5000</v>
      </c>
      <c r="K11" s="45">
        <v>5000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69" t="s">
        <v>196</v>
      </c>
      <c r="B12" s="145" t="s">
        <v>197</v>
      </c>
      <c r="C12" s="69" t="s">
        <v>195</v>
      </c>
      <c r="D12" s="69" t="s">
        <v>64</v>
      </c>
      <c r="E12" s="69" t="s">
        <v>80</v>
      </c>
      <c r="F12" s="69" t="s">
        <v>140</v>
      </c>
      <c r="G12" s="69" t="s">
        <v>200</v>
      </c>
      <c r="H12" s="69" t="s">
        <v>201</v>
      </c>
      <c r="I12" s="45">
        <v>8000</v>
      </c>
      <c r="J12" s="45">
        <v>8000</v>
      </c>
      <c r="K12" s="45">
        <v>8000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ht="32.9" customHeight="1" spans="1:23">
      <c r="A13" s="69" t="s">
        <v>196</v>
      </c>
      <c r="B13" s="145" t="s">
        <v>197</v>
      </c>
      <c r="C13" s="69" t="s">
        <v>195</v>
      </c>
      <c r="D13" s="69" t="s">
        <v>64</v>
      </c>
      <c r="E13" s="69" t="s">
        <v>80</v>
      </c>
      <c r="F13" s="69" t="s">
        <v>140</v>
      </c>
      <c r="G13" s="69" t="s">
        <v>202</v>
      </c>
      <c r="H13" s="69" t="s">
        <v>203</v>
      </c>
      <c r="I13" s="45">
        <v>49988</v>
      </c>
      <c r="J13" s="45">
        <v>49988</v>
      </c>
      <c r="K13" s="45">
        <v>49988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ht="32.9" customHeight="1" spans="1:23">
      <c r="A14" s="69" t="s">
        <v>196</v>
      </c>
      <c r="B14" s="145" t="s">
        <v>197</v>
      </c>
      <c r="C14" s="69" t="s">
        <v>195</v>
      </c>
      <c r="D14" s="69" t="s">
        <v>64</v>
      </c>
      <c r="E14" s="69" t="s">
        <v>80</v>
      </c>
      <c r="F14" s="69" t="s">
        <v>140</v>
      </c>
      <c r="G14" s="69" t="s">
        <v>204</v>
      </c>
      <c r="H14" s="69" t="s">
        <v>205</v>
      </c>
      <c r="I14" s="45">
        <v>507880.76</v>
      </c>
      <c r="J14" s="45">
        <v>507880.76</v>
      </c>
      <c r="K14" s="45">
        <v>507880.76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ht="32.9" customHeight="1" spans="1:23">
      <c r="A15" s="69" t="s">
        <v>196</v>
      </c>
      <c r="B15" s="145" t="s">
        <v>197</v>
      </c>
      <c r="C15" s="69" t="s">
        <v>195</v>
      </c>
      <c r="D15" s="69" t="s">
        <v>64</v>
      </c>
      <c r="E15" s="69" t="s">
        <v>80</v>
      </c>
      <c r="F15" s="69" t="s">
        <v>140</v>
      </c>
      <c r="G15" s="69" t="s">
        <v>206</v>
      </c>
      <c r="H15" s="69" t="s">
        <v>207</v>
      </c>
      <c r="I15" s="45">
        <v>53575.55</v>
      </c>
      <c r="J15" s="45">
        <v>53575.55</v>
      </c>
      <c r="K15" s="45">
        <v>53575.55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ht="18.75" customHeight="1" spans="1:23">
      <c r="A16" s="46" t="s">
        <v>208</v>
      </c>
      <c r="B16" s="47"/>
      <c r="C16" s="47"/>
      <c r="D16" s="47"/>
      <c r="E16" s="47"/>
      <c r="F16" s="47"/>
      <c r="G16" s="47"/>
      <c r="H16" s="48"/>
      <c r="I16" s="45">
        <v>744444.31</v>
      </c>
      <c r="J16" s="45">
        <v>744444.31</v>
      </c>
      <c r="K16" s="45">
        <v>744444.31</v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</sheetData>
  <mergeCells count="28">
    <mergeCell ref="A3:W3"/>
    <mergeCell ref="A4:I4"/>
    <mergeCell ref="J5:M5"/>
    <mergeCell ref="N5:P5"/>
    <mergeCell ref="R5:W5"/>
    <mergeCell ref="J6:K6"/>
    <mergeCell ref="A16:H1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209</v>
      </c>
    </row>
    <row r="3" ht="28.5" customHeight="1" spans="1:10">
      <c r="A3" s="140" t="s">
        <v>210</v>
      </c>
      <c r="B3" s="32"/>
      <c r="C3" s="32"/>
      <c r="D3" s="32"/>
      <c r="E3" s="32"/>
      <c r="F3" s="102"/>
      <c r="G3" s="32"/>
      <c r="H3" s="102"/>
      <c r="I3" s="102"/>
      <c r="J3" s="32"/>
    </row>
    <row r="4" ht="15" customHeight="1" spans="1:1">
      <c r="A4" s="6" t="str">
        <f>"单位名称："&amp;"玉溪市社会组织服务中心"</f>
        <v>单位名称：玉溪市社会组织服务中心</v>
      </c>
    </row>
    <row r="5" ht="14.25" customHeight="1" spans="1:10">
      <c r="A5" s="68" t="s">
        <v>211</v>
      </c>
      <c r="B5" s="68" t="s">
        <v>212</v>
      </c>
      <c r="C5" s="68" t="s">
        <v>213</v>
      </c>
      <c r="D5" s="68" t="s">
        <v>214</v>
      </c>
      <c r="E5" s="68" t="s">
        <v>215</v>
      </c>
      <c r="F5" s="54" t="s">
        <v>216</v>
      </c>
      <c r="G5" s="68" t="s">
        <v>217</v>
      </c>
      <c r="H5" s="54" t="s">
        <v>218</v>
      </c>
      <c r="I5" s="54" t="s">
        <v>219</v>
      </c>
      <c r="J5" s="68" t="s">
        <v>220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 t="s">
        <v>64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 t="s">
        <v>195</v>
      </c>
      <c r="B8" s="69" t="s">
        <v>221</v>
      </c>
      <c r="C8" s="69" t="s">
        <v>222</v>
      </c>
      <c r="D8" s="69" t="s">
        <v>223</v>
      </c>
      <c r="E8" s="69" t="s">
        <v>224</v>
      </c>
      <c r="F8" s="69" t="s">
        <v>225</v>
      </c>
      <c r="G8" s="43" t="s">
        <v>55</v>
      </c>
      <c r="H8" s="69" t="s">
        <v>226</v>
      </c>
      <c r="I8" s="69" t="s">
        <v>227</v>
      </c>
      <c r="J8" s="69" t="s">
        <v>228</v>
      </c>
    </row>
    <row r="9" ht="33.75" customHeight="1" spans="1:10">
      <c r="A9" s="69" t="s">
        <v>195</v>
      </c>
      <c r="B9" s="69" t="s">
        <v>221</v>
      </c>
      <c r="C9" s="69" t="s">
        <v>222</v>
      </c>
      <c r="D9" s="69" t="s">
        <v>223</v>
      </c>
      <c r="E9" s="69" t="s">
        <v>229</v>
      </c>
      <c r="F9" s="69" t="s">
        <v>225</v>
      </c>
      <c r="G9" s="43" t="s">
        <v>230</v>
      </c>
      <c r="H9" s="69" t="s">
        <v>231</v>
      </c>
      <c r="I9" s="69" t="s">
        <v>227</v>
      </c>
      <c r="J9" s="69" t="s">
        <v>232</v>
      </c>
    </row>
    <row r="10" ht="33.75" customHeight="1" spans="1:10">
      <c r="A10" s="69" t="s">
        <v>195</v>
      </c>
      <c r="B10" s="69" t="s">
        <v>221</v>
      </c>
      <c r="C10" s="69" t="s">
        <v>222</v>
      </c>
      <c r="D10" s="69" t="s">
        <v>223</v>
      </c>
      <c r="E10" s="69" t="s">
        <v>233</v>
      </c>
      <c r="F10" s="69" t="s">
        <v>234</v>
      </c>
      <c r="G10" s="43" t="s">
        <v>48</v>
      </c>
      <c r="H10" s="69" t="s">
        <v>235</v>
      </c>
      <c r="I10" s="69" t="s">
        <v>227</v>
      </c>
      <c r="J10" s="69" t="s">
        <v>236</v>
      </c>
    </row>
    <row r="11" ht="33.75" customHeight="1" spans="1:10">
      <c r="A11" s="69" t="s">
        <v>195</v>
      </c>
      <c r="B11" s="69" t="s">
        <v>221</v>
      </c>
      <c r="C11" s="69" t="s">
        <v>222</v>
      </c>
      <c r="D11" s="69" t="s">
        <v>237</v>
      </c>
      <c r="E11" s="69" t="s">
        <v>238</v>
      </c>
      <c r="F11" s="69" t="s">
        <v>234</v>
      </c>
      <c r="G11" s="43" t="s">
        <v>239</v>
      </c>
      <c r="H11" s="69" t="s">
        <v>240</v>
      </c>
      <c r="I11" s="69" t="s">
        <v>227</v>
      </c>
      <c r="J11" s="69" t="s">
        <v>241</v>
      </c>
    </row>
    <row r="12" ht="33.75" customHeight="1" spans="1:10">
      <c r="A12" s="69" t="s">
        <v>195</v>
      </c>
      <c r="B12" s="69" t="s">
        <v>221</v>
      </c>
      <c r="C12" s="69" t="s">
        <v>222</v>
      </c>
      <c r="D12" s="69" t="s">
        <v>237</v>
      </c>
      <c r="E12" s="69" t="s">
        <v>242</v>
      </c>
      <c r="F12" s="69" t="s">
        <v>234</v>
      </c>
      <c r="G12" s="43" t="s">
        <v>243</v>
      </c>
      <c r="H12" s="69" t="s">
        <v>240</v>
      </c>
      <c r="I12" s="69" t="s">
        <v>227</v>
      </c>
      <c r="J12" s="69" t="s">
        <v>244</v>
      </c>
    </row>
    <row r="13" ht="33.75" customHeight="1" spans="1:10">
      <c r="A13" s="69" t="s">
        <v>195</v>
      </c>
      <c r="B13" s="69" t="s">
        <v>221</v>
      </c>
      <c r="C13" s="69" t="s">
        <v>222</v>
      </c>
      <c r="D13" s="69" t="s">
        <v>245</v>
      </c>
      <c r="E13" s="69" t="s">
        <v>246</v>
      </c>
      <c r="F13" s="69" t="s">
        <v>234</v>
      </c>
      <c r="G13" s="43" t="s">
        <v>239</v>
      </c>
      <c r="H13" s="69" t="s">
        <v>240</v>
      </c>
      <c r="I13" s="69" t="s">
        <v>227</v>
      </c>
      <c r="J13" s="69" t="s">
        <v>247</v>
      </c>
    </row>
    <row r="14" ht="33.75" customHeight="1" spans="1:10">
      <c r="A14" s="69" t="s">
        <v>195</v>
      </c>
      <c r="B14" s="69" t="s">
        <v>221</v>
      </c>
      <c r="C14" s="69" t="s">
        <v>222</v>
      </c>
      <c r="D14" s="69" t="s">
        <v>245</v>
      </c>
      <c r="E14" s="69" t="s">
        <v>248</v>
      </c>
      <c r="F14" s="69" t="s">
        <v>234</v>
      </c>
      <c r="G14" s="43" t="s">
        <v>239</v>
      </c>
      <c r="H14" s="69" t="s">
        <v>240</v>
      </c>
      <c r="I14" s="69" t="s">
        <v>227</v>
      </c>
      <c r="J14" s="69" t="s">
        <v>249</v>
      </c>
    </row>
    <row r="15" ht="33.75" customHeight="1" spans="1:10">
      <c r="A15" s="69" t="s">
        <v>195</v>
      </c>
      <c r="B15" s="69" t="s">
        <v>221</v>
      </c>
      <c r="C15" s="69" t="s">
        <v>250</v>
      </c>
      <c r="D15" s="69" t="s">
        <v>251</v>
      </c>
      <c r="E15" s="69" t="s">
        <v>252</v>
      </c>
      <c r="F15" s="69" t="s">
        <v>234</v>
      </c>
      <c r="G15" s="43" t="s">
        <v>239</v>
      </c>
      <c r="H15" s="69" t="s">
        <v>240</v>
      </c>
      <c r="I15" s="69" t="s">
        <v>227</v>
      </c>
      <c r="J15" s="69" t="s">
        <v>253</v>
      </c>
    </row>
    <row r="16" ht="33.75" customHeight="1" spans="1:10">
      <c r="A16" s="69" t="s">
        <v>195</v>
      </c>
      <c r="B16" s="69" t="s">
        <v>221</v>
      </c>
      <c r="C16" s="69" t="s">
        <v>254</v>
      </c>
      <c r="D16" s="69" t="s">
        <v>255</v>
      </c>
      <c r="E16" s="69" t="s">
        <v>256</v>
      </c>
      <c r="F16" s="69" t="s">
        <v>234</v>
      </c>
      <c r="G16" s="43" t="s">
        <v>239</v>
      </c>
      <c r="H16" s="69" t="s">
        <v>240</v>
      </c>
      <c r="I16" s="69" t="s">
        <v>227</v>
      </c>
      <c r="J16" s="69" t="s">
        <v>257</v>
      </c>
    </row>
  </sheetData>
  <mergeCells count="4">
    <mergeCell ref="A3:J3"/>
    <mergeCell ref="A4:H4"/>
    <mergeCell ref="A8:A16"/>
    <mergeCell ref="B8:B16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258</v>
      </c>
    </row>
    <row r="3" ht="28.5" customHeight="1" spans="1:6">
      <c r="A3" s="32" t="s">
        <v>259</v>
      </c>
      <c r="B3" s="32"/>
      <c r="C3" s="32"/>
      <c r="D3" s="32"/>
      <c r="E3" s="32"/>
      <c r="F3" s="32"/>
    </row>
    <row r="4" ht="15" customHeight="1" spans="1:6">
      <c r="A4" s="134" t="str">
        <f>"单位名称："&amp;"玉溪市社会组织服务中心"</f>
        <v>单位名称：玉溪市社会组织服务中心</v>
      </c>
      <c r="B4" s="135"/>
      <c r="C4" s="135"/>
      <c r="D4" s="75"/>
      <c r="E4" s="75"/>
      <c r="F4" s="136" t="s">
        <v>260</v>
      </c>
    </row>
    <row r="5" ht="18.75" customHeight="1" spans="1:6">
      <c r="A5" s="34" t="s">
        <v>119</v>
      </c>
      <c r="B5" s="34" t="s">
        <v>67</v>
      </c>
      <c r="C5" s="34" t="s">
        <v>68</v>
      </c>
      <c r="D5" s="35" t="s">
        <v>261</v>
      </c>
      <c r="E5" s="42"/>
      <c r="F5" s="42"/>
    </row>
    <row r="6" ht="30" customHeight="1" spans="1:6">
      <c r="A6" s="41"/>
      <c r="B6" s="41"/>
      <c r="C6" s="41"/>
      <c r="D6" s="35" t="s">
        <v>30</v>
      </c>
      <c r="E6" s="42" t="s">
        <v>71</v>
      </c>
      <c r="F6" s="42" t="s">
        <v>72</v>
      </c>
    </row>
    <row r="7" ht="16.5" customHeight="1" spans="1:6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</row>
    <row r="8" ht="20.25" customHeight="1" spans="1:6">
      <c r="A8" s="43"/>
      <c r="B8" s="43"/>
      <c r="C8" s="43"/>
      <c r="D8" s="25"/>
      <c r="E8" s="137"/>
      <c r="F8" s="137"/>
    </row>
    <row r="9" ht="17.25" customHeight="1" spans="1:6">
      <c r="A9" s="138" t="s">
        <v>208</v>
      </c>
      <c r="B9" s="139"/>
      <c r="C9" s="139" t="s">
        <v>208</v>
      </c>
      <c r="D9" s="137"/>
      <c r="E9" s="137"/>
      <c r="F9" s="137"/>
    </row>
    <row r="10" customHeight="1" spans="1:1">
      <c r="A10" t="s">
        <v>262</v>
      </c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0" t="s">
        <v>263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9"/>
      <c r="P2" s="49"/>
      <c r="Q2" s="30"/>
    </row>
    <row r="3" ht="27.75" customHeight="1" spans="1:17">
      <c r="A3" s="73" t="s">
        <v>264</v>
      </c>
      <c r="B3" s="32"/>
      <c r="C3" s="32"/>
      <c r="D3" s="32"/>
      <c r="E3" s="32"/>
      <c r="F3" s="32"/>
      <c r="G3" s="32"/>
      <c r="H3" s="32"/>
      <c r="I3" s="32"/>
      <c r="J3" s="32"/>
      <c r="K3" s="102"/>
      <c r="L3" s="32"/>
      <c r="M3" s="32"/>
      <c r="N3" s="32"/>
      <c r="O3" s="102"/>
      <c r="P3" s="102"/>
      <c r="Q3" s="32"/>
    </row>
    <row r="4" ht="18.75" customHeight="1" spans="1:17">
      <c r="A4" s="111" t="str">
        <f>"单位名称："&amp;"玉溪市社会组织服务中心"</f>
        <v>单位名称：玉溪市社会组织服务中心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4" t="s">
        <v>265</v>
      </c>
      <c r="B5" s="112" t="s">
        <v>266</v>
      </c>
      <c r="C5" s="112" t="s">
        <v>267</v>
      </c>
      <c r="D5" s="112" t="s">
        <v>268</v>
      </c>
      <c r="E5" s="112" t="s">
        <v>269</v>
      </c>
      <c r="F5" s="112" t="s">
        <v>270</v>
      </c>
      <c r="G5" s="113" t="s">
        <v>126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7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271</v>
      </c>
      <c r="J6" s="114" t="s">
        <v>272</v>
      </c>
      <c r="K6" s="124" t="s">
        <v>273</v>
      </c>
      <c r="L6" s="125" t="s">
        <v>274</v>
      </c>
      <c r="M6" s="125"/>
      <c r="N6" s="125"/>
      <c r="O6" s="126"/>
      <c r="P6" s="127"/>
      <c r="Q6" s="115"/>
    </row>
    <row r="7" ht="54" customHeight="1" spans="1:17">
      <c r="A7" s="40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133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1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/>
      <c r="B9" s="96"/>
      <c r="C9" s="96"/>
      <c r="D9" s="96"/>
      <c r="E9" s="118"/>
      <c r="F9" s="11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5"/>
      <c r="B10" s="96"/>
      <c r="C10" s="96"/>
      <c r="D10" s="120"/>
      <c r="E10" s="121"/>
      <c r="F10" s="2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7" t="s">
        <v>208</v>
      </c>
      <c r="B11" s="98"/>
      <c r="C11" s="98"/>
      <c r="D11" s="98"/>
      <c r="E11" s="118"/>
      <c r="F11" s="11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customHeight="1" spans="1:1">
      <c r="A12" t="s">
        <v>262</v>
      </c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275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276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"单位名称："&amp;"玉溪市社会组织服务中心"</f>
        <v>单位名称：玉溪市社会组织服务中心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265</v>
      </c>
      <c r="B5" s="86" t="s">
        <v>277</v>
      </c>
      <c r="C5" s="86" t="s">
        <v>278</v>
      </c>
      <c r="D5" s="87" t="s">
        <v>126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271</v>
      </c>
      <c r="G6" s="90" t="s">
        <v>272</v>
      </c>
      <c r="H6" s="91" t="s">
        <v>273</v>
      </c>
      <c r="I6" s="107" t="s">
        <v>274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133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/>
      <c r="B10" s="96"/>
      <c r="C10" s="9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21" customHeight="1" spans="1:14">
      <c r="A11" s="97" t="s">
        <v>208</v>
      </c>
      <c r="B11" s="98"/>
      <c r="C11" s="99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customHeight="1" spans="1:1">
      <c r="A12" t="s">
        <v>262</v>
      </c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0" t="s">
        <v>279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9"/>
    </row>
    <row r="3" ht="27.75" customHeight="1" spans="1:14">
      <c r="A3" s="73" t="s">
        <v>280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" customHeight="1" spans="1:14">
      <c r="A4" s="74" t="str">
        <f>"单位名称："&amp;"玉溪市社会组织服务中心"</f>
        <v>单位名称：玉溪市社会组织服务中心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5" t="s">
        <v>281</v>
      </c>
      <c r="B5" s="51" t="s">
        <v>126</v>
      </c>
      <c r="C5" s="52"/>
      <c r="D5" s="52"/>
      <c r="E5" s="51" t="s">
        <v>282</v>
      </c>
      <c r="F5" s="52"/>
      <c r="G5" s="52"/>
      <c r="H5" s="52"/>
      <c r="I5" s="52"/>
      <c r="J5" s="52"/>
      <c r="K5" s="52"/>
      <c r="L5" s="52"/>
      <c r="M5" s="52"/>
      <c r="N5" s="52"/>
    </row>
    <row r="6" ht="40.5" customHeight="1" spans="1:14">
      <c r="A6" s="41"/>
      <c r="B6" s="38" t="s">
        <v>30</v>
      </c>
      <c r="C6" s="34" t="s">
        <v>33</v>
      </c>
      <c r="D6" s="78" t="s">
        <v>283</v>
      </c>
      <c r="E6" s="42" t="s">
        <v>284</v>
      </c>
      <c r="F6" s="42" t="s">
        <v>285</v>
      </c>
      <c r="G6" s="42" t="s">
        <v>286</v>
      </c>
      <c r="H6" s="42" t="s">
        <v>287</v>
      </c>
      <c r="I6" s="42" t="s">
        <v>288</v>
      </c>
      <c r="J6" s="42" t="s">
        <v>289</v>
      </c>
      <c r="K6" s="42" t="s">
        <v>290</v>
      </c>
      <c r="L6" s="42" t="s">
        <v>291</v>
      </c>
      <c r="M6" s="42" t="s">
        <v>292</v>
      </c>
      <c r="N6" s="42" t="s">
        <v>293</v>
      </c>
    </row>
    <row r="7" ht="19.5" customHeight="1" spans="1:14">
      <c r="A7" s="42">
        <v>1</v>
      </c>
      <c r="B7" s="42">
        <v>2</v>
      </c>
      <c r="C7" s="42">
        <v>3</v>
      </c>
      <c r="D7" s="51">
        <v>4</v>
      </c>
      <c r="E7" s="42">
        <v>5</v>
      </c>
      <c r="F7" s="42">
        <v>6</v>
      </c>
      <c r="G7" s="42">
        <v>7</v>
      </c>
      <c r="H7" s="51">
        <v>8</v>
      </c>
      <c r="I7" s="42">
        <v>9</v>
      </c>
      <c r="J7" s="42">
        <v>10</v>
      </c>
      <c r="K7" s="42">
        <v>11</v>
      </c>
      <c r="L7" s="51">
        <v>12</v>
      </c>
      <c r="M7" s="42">
        <v>13</v>
      </c>
      <c r="N7" s="42">
        <v>14</v>
      </c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0.25" customHeight="1" spans="1:14">
      <c r="A10" s="71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262</v>
      </c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0" t="s">
        <v>294</v>
      </c>
      <c r="B2" s="30"/>
      <c r="C2" s="30"/>
      <c r="D2" s="30"/>
      <c r="E2" s="30"/>
      <c r="F2" s="30"/>
      <c r="G2" s="30"/>
      <c r="H2" s="30"/>
      <c r="I2" s="30"/>
      <c r="J2" s="49"/>
    </row>
    <row r="3" ht="28.5" customHeight="1" spans="1:10">
      <c r="A3" s="65" t="s">
        <v>295</v>
      </c>
      <c r="B3" s="66"/>
      <c r="C3" s="66"/>
      <c r="D3" s="66"/>
      <c r="E3" s="66"/>
      <c r="F3" s="67"/>
      <c r="G3" s="66"/>
      <c r="H3" s="67"/>
      <c r="I3" s="67"/>
      <c r="J3" s="66"/>
    </row>
    <row r="4" ht="15" customHeight="1" spans="1:1">
      <c r="A4" s="6" t="str">
        <f>"单位名称："&amp;"玉溪市社会组织服务中心"</f>
        <v>单位名称：玉溪市社会组织服务中心</v>
      </c>
    </row>
    <row r="5" ht="14.25" customHeight="1" spans="1:10">
      <c r="A5" s="68" t="s">
        <v>211</v>
      </c>
      <c r="B5" s="68" t="s">
        <v>212</v>
      </c>
      <c r="C5" s="68" t="s">
        <v>213</v>
      </c>
      <c r="D5" s="68" t="s">
        <v>214</v>
      </c>
      <c r="E5" s="68" t="s">
        <v>215</v>
      </c>
      <c r="F5" s="54" t="s">
        <v>216</v>
      </c>
      <c r="G5" s="68" t="s">
        <v>217</v>
      </c>
      <c r="H5" s="54" t="s">
        <v>218</v>
      </c>
      <c r="I5" s="54" t="s">
        <v>219</v>
      </c>
      <c r="J5" s="68" t="s">
        <v>220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/>
      <c r="B8" s="69"/>
      <c r="C8" s="69"/>
      <c r="D8" s="69"/>
      <c r="E8" s="69"/>
      <c r="F8" s="69"/>
      <c r="G8" s="43"/>
      <c r="H8" s="69"/>
      <c r="I8" s="69"/>
      <c r="J8" s="69"/>
    </row>
    <row r="10" ht="13" customHeight="1" spans="1:1">
      <c r="A10" t="s">
        <v>262</v>
      </c>
    </row>
  </sheetData>
  <mergeCells count="3">
    <mergeCell ref="A2:J2"/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5"/>
      <c r="B1" s="55"/>
      <c r="C1" s="55"/>
      <c r="D1" s="55"/>
      <c r="E1" s="55"/>
      <c r="F1" s="55"/>
      <c r="G1" s="55"/>
      <c r="H1" s="55"/>
    </row>
    <row r="2" ht="18.75" customHeight="1" spans="1:8">
      <c r="A2" s="56" t="s">
        <v>296</v>
      </c>
      <c r="B2" s="56"/>
      <c r="C2" s="56"/>
      <c r="D2" s="56"/>
      <c r="E2" s="56"/>
      <c r="F2" s="56"/>
      <c r="G2" s="56"/>
      <c r="H2" s="56" t="s">
        <v>296</v>
      </c>
    </row>
    <row r="3" ht="28.5" customHeight="1" spans="1:8">
      <c r="A3" s="57" t="s">
        <v>297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tr">
        <f>"单位名称："&amp;"玉溪市社会组织服务中心"</f>
        <v>单位名称：玉溪市社会组织服务中心</v>
      </c>
      <c r="B4" s="58"/>
      <c r="C4" s="58"/>
      <c r="D4" s="58"/>
      <c r="E4" s="58"/>
      <c r="F4" s="58"/>
      <c r="G4" s="58"/>
      <c r="H4" s="58"/>
    </row>
    <row r="5" ht="18.75" customHeight="1" spans="1:8">
      <c r="A5" s="59" t="s">
        <v>119</v>
      </c>
      <c r="B5" s="59" t="s">
        <v>298</v>
      </c>
      <c r="C5" s="59" t="s">
        <v>299</v>
      </c>
      <c r="D5" s="59" t="s">
        <v>300</v>
      </c>
      <c r="E5" s="59" t="s">
        <v>301</v>
      </c>
      <c r="F5" s="59" t="s">
        <v>302</v>
      </c>
      <c r="G5" s="59"/>
      <c r="H5" s="59"/>
    </row>
    <row r="6" ht="18.75" customHeight="1" spans="1:8">
      <c r="A6" s="59"/>
      <c r="B6" s="59"/>
      <c r="C6" s="59"/>
      <c r="D6" s="59"/>
      <c r="E6" s="59"/>
      <c r="F6" s="59" t="s">
        <v>269</v>
      </c>
      <c r="G6" s="59" t="s">
        <v>303</v>
      </c>
      <c r="H6" s="59" t="s">
        <v>304</v>
      </c>
    </row>
    <row r="7" ht="18.75" customHeight="1" spans="1:8">
      <c r="A7" s="60" t="s">
        <v>44</v>
      </c>
      <c r="B7" s="60" t="s">
        <v>45</v>
      </c>
      <c r="C7" s="60" t="s">
        <v>46</v>
      </c>
      <c r="D7" s="60" t="s">
        <v>47</v>
      </c>
      <c r="E7" s="60" t="s">
        <v>48</v>
      </c>
      <c r="F7" s="60" t="s">
        <v>49</v>
      </c>
      <c r="G7" s="60" t="s">
        <v>50</v>
      </c>
      <c r="H7" s="60" t="s">
        <v>51</v>
      </c>
    </row>
    <row r="8" ht="18" customHeight="1" spans="1:8">
      <c r="A8" s="61"/>
      <c r="B8" s="61"/>
      <c r="C8" s="61"/>
      <c r="D8" s="61"/>
      <c r="E8" s="62"/>
      <c r="F8" s="63"/>
      <c r="G8" s="64"/>
      <c r="H8" s="64"/>
    </row>
    <row r="9" ht="18" customHeight="1" spans="1:8">
      <c r="A9" s="62" t="s">
        <v>30</v>
      </c>
      <c r="B9" s="62"/>
      <c r="C9" s="62"/>
      <c r="D9" s="62"/>
      <c r="E9" s="62"/>
      <c r="F9" s="63"/>
      <c r="G9" s="64"/>
      <c r="H9" s="64"/>
    </row>
    <row r="10" customHeight="1" spans="1:1">
      <c r="A10" t="s">
        <v>262</v>
      </c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0" t="s">
        <v>305</v>
      </c>
      <c r="B2" s="30"/>
      <c r="C2" s="30"/>
      <c r="D2" s="31"/>
      <c r="E2" s="31"/>
      <c r="F2" s="31"/>
      <c r="G2" s="31"/>
      <c r="H2" s="30"/>
      <c r="I2" s="30"/>
      <c r="J2" s="30"/>
      <c r="K2" s="49"/>
    </row>
    <row r="3" ht="28.5" customHeight="1" spans="1:11">
      <c r="A3" s="32" t="s">
        <v>306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6" t="str">
        <f>"单位名称："&amp;"玉溪市社会组织服务中心"</f>
        <v>单位名称：玉溪市社会组织服务中心</v>
      </c>
      <c r="B4" s="7"/>
      <c r="C4" s="7"/>
      <c r="D4" s="7"/>
      <c r="E4" s="7"/>
      <c r="F4" s="7"/>
      <c r="G4" s="7"/>
      <c r="H4" s="8"/>
      <c r="I4" s="8"/>
      <c r="J4" s="8"/>
      <c r="K4" s="50" t="s">
        <v>2</v>
      </c>
    </row>
    <row r="5" ht="21.75" customHeight="1" spans="1:11">
      <c r="A5" s="33" t="s">
        <v>190</v>
      </c>
      <c r="B5" s="33" t="s">
        <v>121</v>
      </c>
      <c r="C5" s="33" t="s">
        <v>191</v>
      </c>
      <c r="D5" s="34" t="s">
        <v>122</v>
      </c>
      <c r="E5" s="34" t="s">
        <v>123</v>
      </c>
      <c r="F5" s="34" t="s">
        <v>124</v>
      </c>
      <c r="G5" s="34" t="s">
        <v>125</v>
      </c>
      <c r="H5" s="35" t="s">
        <v>30</v>
      </c>
      <c r="I5" s="51" t="s">
        <v>307</v>
      </c>
      <c r="J5" s="52"/>
      <c r="K5" s="53"/>
    </row>
    <row r="6" ht="21.75" customHeight="1" spans="1:11">
      <c r="A6" s="36"/>
      <c r="B6" s="36"/>
      <c r="C6" s="36"/>
      <c r="D6" s="37"/>
      <c r="E6" s="37"/>
      <c r="F6" s="37"/>
      <c r="G6" s="37"/>
      <c r="H6" s="38"/>
      <c r="I6" s="34" t="s">
        <v>33</v>
      </c>
      <c r="J6" s="34" t="s">
        <v>34</v>
      </c>
      <c r="K6" s="34" t="s">
        <v>35</v>
      </c>
    </row>
    <row r="7" ht="40.5" customHeight="1" spans="1:11">
      <c r="A7" s="39"/>
      <c r="B7" s="39"/>
      <c r="C7" s="39"/>
      <c r="D7" s="40"/>
      <c r="E7" s="40"/>
      <c r="F7" s="40"/>
      <c r="G7" s="40"/>
      <c r="H7" s="41"/>
      <c r="I7" s="40" t="s">
        <v>32</v>
      </c>
      <c r="J7" s="40"/>
      <c r="K7" s="40"/>
    </row>
    <row r="8" ht="15" customHeight="1" spans="1:1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54">
        <v>10</v>
      </c>
      <c r="K8" s="54">
        <v>11</v>
      </c>
    </row>
    <row r="9" ht="30.65" customHeight="1" spans="1:11">
      <c r="A9" s="43"/>
      <c r="B9" s="44"/>
      <c r="C9" s="43"/>
      <c r="D9" s="43"/>
      <c r="E9" s="43"/>
      <c r="F9" s="43"/>
      <c r="G9" s="43"/>
      <c r="H9" s="45"/>
      <c r="I9" s="45"/>
      <c r="J9" s="45"/>
      <c r="K9" s="45"/>
    </row>
    <row r="10" ht="30.65" customHeight="1" spans="1:11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</row>
    <row r="11" ht="18.75" customHeight="1" spans="1:11">
      <c r="A11" s="46" t="s">
        <v>208</v>
      </c>
      <c r="B11" s="47"/>
      <c r="C11" s="47"/>
      <c r="D11" s="47"/>
      <c r="E11" s="47"/>
      <c r="F11" s="47"/>
      <c r="G11" s="48"/>
      <c r="H11" s="45"/>
      <c r="I11" s="45"/>
      <c r="J11" s="45"/>
      <c r="K11" s="45"/>
    </row>
    <row r="12" customHeight="1" spans="1:1">
      <c r="A12" t="s">
        <v>262</v>
      </c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308</v>
      </c>
      <c r="B2" s="2"/>
      <c r="C2" s="2"/>
      <c r="D2" s="3"/>
      <c r="E2" s="2"/>
      <c r="F2" s="2"/>
      <c r="G2" s="4"/>
    </row>
    <row r="3" ht="27.75" customHeight="1" spans="1:7">
      <c r="A3" s="5" t="s">
        <v>309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"单位名称："&amp;"玉溪市社会组织服务中心"</f>
        <v>单位名称：玉溪市社会组织服务中心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191</v>
      </c>
      <c r="B5" s="10" t="s">
        <v>190</v>
      </c>
      <c r="C5" s="10" t="s">
        <v>121</v>
      </c>
      <c r="D5" s="11" t="s">
        <v>310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311</v>
      </c>
      <c r="F6" s="11" t="s">
        <v>312</v>
      </c>
      <c r="G6" s="11" t="s">
        <v>313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744444.31</v>
      </c>
      <c r="F9" s="25"/>
      <c r="G9" s="25"/>
    </row>
    <row r="10" ht="21" customHeight="1" spans="1:7">
      <c r="A10" s="22"/>
      <c r="B10" s="22" t="s">
        <v>314</v>
      </c>
      <c r="C10" s="22" t="s">
        <v>195</v>
      </c>
      <c r="D10" s="26" t="s">
        <v>315</v>
      </c>
      <c r="E10" s="25">
        <v>744444.31</v>
      </c>
      <c r="F10" s="25"/>
      <c r="G10" s="25"/>
    </row>
    <row r="11" ht="21" customHeight="1" spans="1:7">
      <c r="A11" s="27" t="s">
        <v>30</v>
      </c>
      <c r="B11" s="28" t="s">
        <v>316</v>
      </c>
      <c r="C11" s="28"/>
      <c r="D11" s="29"/>
      <c r="E11" s="25">
        <v>744444.31</v>
      </c>
      <c r="F11" s="25"/>
      <c r="G11" s="25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2025-02-18T06:32:00Z</dcterms:created>
  <dcterms:modified xsi:type="dcterms:W3CDTF">2025-02-20T01:59:56Z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158992CBF1994E348EA99CC8B92D68EC_13</vt:lpwstr>
  </property>
  <property fmtid="{D5CDD505-2E9C-101B-9397-08002B2CF9AE}" pid="3" name="KSOProductBuildVer">
    <vt:lpwstr>2052-12.8.2.18205</vt:lpwstr>
  </property>
</Properties>
</file>