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<sst xmlns="http://schemas.openxmlformats.org/spreadsheetml/2006/main" count="739" uniqueCount="319">
  <si>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</si>
  <si>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</si>
  <si>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</si>
  <si>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</si>
  <si>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</si>
  <si>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</si>
  <si>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</si>
  <si>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</si>
  <si>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</si>
  <si>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</si>
  <si>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</si>
  <si>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</si>
  <si>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</si>
  <si>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</si>
  <si>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</si>
  <si>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</si>
  <si>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</si>
  <si>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</si>
  <si>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</si>
  <si>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</si>
  <si>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</si>
  <si>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</si>
  <si>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</si>
  <si>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</si>
  <si>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</si>
  <si>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</si>
  <si>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</si>
  <si>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</si>
  <si>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</si>
  <si>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</si>
  <si>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</si>
  <si>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</si>
  <si>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</si>
  <si>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</si>
  <si>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</si>
  <si>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</si>
  <si>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</si>
  <si>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</si>
  <si>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</si>
  <si>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</si>
  <si>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</si>
  <si>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</si>
  <si>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</si>
  <si>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</si>
  <si>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</si>
  <si>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</si>
  <si>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</si>
  <si>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</si>
  <si>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</si>
  <si>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</si>
  <si>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</si>
  <si>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</si>
  <si>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</si>
  <si>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</si>
  <si>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</si>
  <si>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</si>
  <si>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</si>
  <si>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</si>
  <si>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</si>
  <si>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</si>
  <si>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</si>
  <si>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</si>
  <si>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</si>
  <si>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106004</t>
  </si>
  <si>
    <t>玉溪市科技成果转化中心</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</si>
  <si>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</si>
  <si>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</si>
  <si>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</si>
  <si>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</si>
  <si>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</si>
  <si>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</si>
  <si>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</si>
  <si>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</si>
  <si>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</si>
  <si>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</si>
  <si>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</si>
  <si>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</si>
  <si>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</si>
  <si>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206</t>
  </si>
  <si>
    <t>20603</t>
  </si>
  <si>
    <t>2060301</t>
  </si>
  <si>
    <t>20604</t>
  </si>
  <si>
    <t>2060499</t>
  </si>
  <si>
    <t>208</t>
  </si>
  <si>
    <t>20805</t>
  </si>
  <si>
    <t>2080502</t>
  </si>
  <si>
    <t>2080505</t>
  </si>
  <si>
    <t>210</t>
  </si>
  <si>
    <t>21011</t>
  </si>
  <si>
    <t>2101101</t>
  </si>
  <si>
    <t>2101102</t>
  </si>
  <si>
    <t>2101103</t>
  </si>
  <si>
    <t>2101199</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</si>
  <si>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</si>
  <si>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</si>
  <si>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</si>
  <si>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</si>
  <si>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</si>
  <si>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</si>
  <si>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</si>
  <si>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</si>
  <si>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</si>
  <si>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</si>
  <si>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</si>
  <si>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</si>
  <si>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</si>
  <si>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</si>
  <si>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</si>
  <si>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</si>
  <si>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</si>
  <si>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</si>
  <si>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</si>
  <si>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</si>
  <si>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</si>
  <si>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</si>
  <si>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</si>
  <si>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</si>
  <si>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</si>
  <si>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</si>
  <si>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</si>
  <si>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</si>
  <si>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</si>
  <si>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</si>
  <si>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</si>
  <si>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</si>
  <si>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</si>
  <si>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</si>
  <si>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</si>
  <si>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</si>
  <si>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</si>
  <si>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</si>
  <si>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</si>
  <si>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</si>
  <si>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</si>
  <si>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</si>
  <si>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</si>
  <si>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</si>
  <si>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</si>
  <si>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</si>
  <si>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</si>
  <si>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</si>
  <si>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</si>
  <si>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530400210000000630031</t>
  </si>
  <si>
    <t>事业人员工资支出</t>
  </si>
  <si>
    <t>机构运行</t>
  </si>
  <si>
    <t>30101</t>
  </si>
  <si>
    <t>基本工资</t>
  </si>
  <si>
    <t>30102</t>
  </si>
  <si>
    <t>津贴补贴</t>
  </si>
  <si>
    <t>30107</t>
  </si>
  <si>
    <t>绩效工资</t>
  </si>
  <si>
    <t>购房补贴</t>
  </si>
  <si>
    <t>530400210000000630032</t>
  </si>
  <si>
    <t>社会保障缴费</t>
  </si>
  <si>
    <t>30112</t>
  </si>
  <si>
    <t>其他社会保障缴费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</si>
  <si>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</si>
  <si>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</si>
  <si>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</si>
  <si>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</si>
  <si>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</si>
  <si>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</si>
  <si>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</si>
  <si>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</si>
  <si>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</si>
  <si>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其他行政事业单位医疗支出</t>
  </si>
  <si>
    <t>530400210000000630033</t>
  </si>
  <si>
    <t>住房公积金</t>
  </si>
  <si>
    <t>30113</t>
  </si>
  <si>
    <t>530400210000000630034</t>
  </si>
  <si>
    <t>对个人和家庭的补助</t>
  </si>
  <si>
    <t>事业单位离退休</t>
  </si>
  <si>
    <t>30305</t>
  </si>
  <si>
    <t>生活补助</t>
  </si>
  <si>
    <t>530400210000000630036</t>
  </si>
  <si>
    <t>工会经费</t>
  </si>
  <si>
    <t>30228</t>
  </si>
  <si>
    <t>530400210000000630038</t>
  </si>
  <si>
    <t>一般公用经费</t>
  </si>
  <si>
    <t>30201</t>
  </si>
  <si>
    <t>办公费</t>
  </si>
  <si>
    <t>30205</t>
  </si>
  <si>
    <t>水费</t>
  </si>
  <si>
    <t>30206</t>
  </si>
  <si>
    <t>电费</t>
  </si>
  <si>
    <t>30207</t>
  </si>
  <si>
    <t>邮电费</t>
  </si>
  <si>
    <t>30211</t>
  </si>
  <si>
    <t>差旅费</t>
  </si>
  <si>
    <t>30216</t>
  </si>
  <si>
    <t>培训费</t>
  </si>
  <si>
    <t>30227</t>
  </si>
  <si>
    <t>委托业务费</t>
  </si>
  <si>
    <t>30229</t>
  </si>
  <si>
    <t>福利费</t>
  </si>
  <si>
    <t>30239</t>
  </si>
  <si>
    <t>其他交通费用</t>
  </si>
  <si>
    <t>30299</t>
  </si>
  <si>
    <t>其他商品和服务支出</t>
  </si>
  <si>
    <t>530400221100000629696</t>
  </si>
  <si>
    <t>30217</t>
  </si>
  <si>
    <t>530400241100002379284</t>
  </si>
  <si>
    <t>奖励性绩效工资（工资部分）经费</t>
  </si>
  <si>
    <t>530400241100002379422</t>
  </si>
  <si>
    <t>奖励性绩效工资（高于部分）经费</t>
  </si>
  <si>
    <t>预算05-1表</t>
  </si>
  <si>
    <t>2025年部门项目支出预算表</t>
  </si>
  <si>
    <t>项目分类</t>
  </si>
  <si>
    <t>项目单位</t>
  </si>
  <si>
    <t>本年拨款</t>
  </si>
  <si>
    <t>单位资金</t>
  </si>
  <si>
    <t>其中：本次下达</t>
  </si>
  <si>
    <t>情报所自有资金</t>
  </si>
  <si>
    <t>专项业务类</t>
  </si>
  <si>
    <t>530400231100001755713</t>
  </si>
  <si>
    <t>其他技术研究与开发支出</t>
  </si>
  <si>
    <t>30215</t>
  </si>
  <si>
    <t>会议费</t>
  </si>
  <si>
    <t>30226</t>
  </si>
  <si>
    <t>劳务费</t>
  </si>
  <si>
    <t>31002</t>
  </si>
  <si>
    <t>办公设备购置</t>
  </si>
  <si>
    <t>2023年玉溪市技术合同认定登记站登记机构奖补资金</t>
  </si>
  <si>
    <t>事业发展类</t>
  </si>
  <si>
    <t>530400241100003140213</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</si>
  <si>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</si>
  <si>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</si>
  <si>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</si>
  <si>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</si>
  <si>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</si>
  <si>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</si>
  <si>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</si>
  <si>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</si>
  <si>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</si>
  <si>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</si>
  <si>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</si>
  <si>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</si>
  <si>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</si>
  <si>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深入学习贯彻习近平总书记有关科技创新重要论述，立足新发展阶段，贯彻新发展理念，构建新发展格局，高度重视科技成果转移转化工作，扎实做好技术合同认定登记工作，推动科技成果转移转化工作高质量发展。一方面加快推动科技创新政策落地见效，积极宣传和落实《创新驱动高质量发展29条措施》关于技术合同认定登记的奖补政策，加大中央、省市有关科技成果转移转化奖补政策和税收减免优惠政策的宣传力度和落实力度。另一方面加强对企业的指导，提高技术合同认定登记服务质量，紧盯目标任务，抓紧补齐短板，加大工作力度，细化工作措施，完成年度技术合同成交额目标。</t>
  </si>
  <si>
    <t>产出指标</t>
  </si>
  <si>
    <t>数量指标</t>
  </si>
  <si>
    <t>反映预算部门（单位）组织开展各类培训的期数。</t>
  </si>
  <si>
    <t>&gt;=</t>
  </si>
  <si>
    <t>次</t>
  </si>
  <si>
    <t>定量指标</t>
  </si>
  <si>
    <t>反映预算部门（单位）组织开展各类培训的人次。</t>
  </si>
  <si>
    <t>100</t>
  </si>
  <si>
    <t>人次</t>
  </si>
  <si>
    <t>质量指标</t>
  </si>
  <si>
    <t>反映预算部门（单位）技术合同登记金额</t>
  </si>
  <si>
    <t>150000</t>
  </si>
  <si>
    <t>万元</t>
  </si>
  <si>
    <t>效益指标</t>
  </si>
  <si>
    <t>可持续影响</t>
  </si>
  <si>
    <t>反映新投入设备使用年限情况。</t>
  </si>
  <si>
    <t>年</t>
  </si>
  <si>
    <t>满意度指标</t>
  </si>
  <si>
    <t>服务对象满意度</t>
  </si>
  <si>
    <t>反映参训人员对培训内容、讲师授课、课程设置和培训效果等的满意度。
参训人员满意度=（对培训整体满意的参训人数/参训总人数）*100%</t>
  </si>
  <si>
    <t>85</t>
  </si>
  <si>
    <t>%</t>
  </si>
  <si>
    <t>预算06表</t>
  </si>
  <si>
    <t>2025年部门政府性基金预算支出预算表</t>
  </si>
  <si>
    <t>单位:元</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</si>
  <si>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</si>
  <si>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</si>
  <si>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</si>
  <si>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</si>
  <si>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</si>
  <si>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</si>
  <si>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</si>
  <si>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</si>
  <si>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</si>
  <si>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</si>
  <si>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</si>
  <si>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</si>
  <si>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</si>
  <si>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复印纸</t>
  </si>
  <si>
    <t>批</t>
  </si>
  <si>
    <t>预算08表</t>
  </si>
  <si>
    <t>2025年部门政府购买服务预算表</t>
  </si>
  <si>
    <t>政府购买服务项目</t>
  </si>
  <si>
    <t>政府购买服务目录</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</si>
  <si>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</si>
  <si>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</si>
  <si>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</si>
  <si>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</si>
  <si>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</si>
  <si>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</si>
  <si>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</si>
  <si>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</si>
  <si>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</si>
  <si>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</si>
  <si>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</si>
  <si>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</si>
  <si>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</si>
  <si>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</si>
  <si>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</si>
  <si>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</si>
  <si>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</si>
  <si>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</si>
  <si>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</si>
  <si>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</si>
  <si>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</si>
  <si>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</si>
  <si>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</si>
  <si>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</si>
  <si>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</si>
  <si>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</si>
  <si>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预算11表</t>
  </si>
  <si>
    <t>2025年上级补助项目支出预算表</t>
  </si>
  <si>
    <t>上级补助</t>
  </si>
  <si>
    <t>预算12表</t>
  </si>
  <si>
    <t>2025年部门项目支出中期规划预算表</t>
  </si>
  <si>
    <t>项目级次</t>
  </si>
  <si>
    <t>2025年</t>
  </si>
  <si>
    <t>2026年</t>
  </si>
  <si>
    <t>2027年</t>
  </si>
  <si>
    <t/>
  </si>
</sst>
</file>

<file path=xl/styles.xml><?xml version="1.0" encoding="utf-8"?>
<styleSheet xmlns="http://schemas.openxmlformats.org/spreadsheetml/2006/main">
  <numFmts count="9">
    <numFmt numFmtId="42" formatCode="_ &quot;￥&quot;* #,##0_ ;_ &quot;￥&quot;* \-#,##0_ ;_ &quot;￥&quot;* &quot;-&quot;_ ;_ @_ "/>
    <numFmt numFmtId="176" formatCode="yyyy\-mm\-dd"/>
    <numFmt numFmtId="177" formatCode="yyyy\-mm\-dd\ hh:mm:ss"/>
    <numFmt numFmtId="178" formatCode="#,##0.00;\-#,##0.00;;@"/>
    <numFmt numFmtId="41" formatCode="_ * #,##0_ ;_ * \-#,##0_ ;_ * &quot;-&quot;_ ;_ @_ "/>
    <numFmt numFmtId="43" formatCode="_ * #,##0.00_ ;_ * \-#,##0.00_ ;_ * &quot;-&quot;??_ ;_ @_ "/>
    <numFmt numFmtId="44" formatCode="_ &quot;￥&quot;* #,##0.00_ ;_ &quot;￥&quot;* \-#,##0.00_ ;_ &quot;￥&quot;* &quot;-&quot;??_ ;_ @_ "/>
    <numFmt numFmtId="179" formatCode="#,##0;\-#,##0;;@"/>
    <numFmt numFmtId="180" formatCode="hh:mm:ss"/>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alignment vertical="top"/>
    </xf>
    <xf numFmtId="42" fontId="19" fillId="0" borderId="0" applyFont="0" applyFill="0" applyBorder="0" applyAlignment="0" applyProtection="0">
      <alignment vertical="center"/>
    </xf>
    <xf numFmtId="0" fontId="22" fillId="29" borderId="0" applyNumberFormat="0" applyBorder="0" applyAlignment="0" applyProtection="0">
      <alignment vertical="center"/>
    </xf>
    <xf numFmtId="0" fontId="38" fillId="26" borderId="20"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177" fontId="11" fillId="0" borderId="7">
      <alignment horizontal="right" vertical="center"/>
    </xf>
    <xf numFmtId="0" fontId="22" fillId="9" borderId="0" applyNumberFormat="0" applyBorder="0" applyAlignment="0" applyProtection="0">
      <alignment vertical="center"/>
    </xf>
    <xf numFmtId="0" fontId="26" fillId="5" borderId="0" applyNumberFormat="0" applyBorder="0" applyAlignment="0" applyProtection="0">
      <alignment vertical="center"/>
    </xf>
    <xf numFmtId="43" fontId="19" fillId="0" borderId="0" applyFont="0" applyFill="0" applyBorder="0" applyAlignment="0" applyProtection="0">
      <alignment vertical="center"/>
    </xf>
    <xf numFmtId="0" fontId="31" fillId="32" borderId="0" applyNumberFormat="0" applyBorder="0" applyAlignment="0" applyProtection="0">
      <alignment vertical="center"/>
    </xf>
    <xf numFmtId="0" fontId="36" fillId="0" borderId="0" applyNumberFormat="0" applyFill="0" applyBorder="0" applyAlignment="0" applyProtection="0">
      <alignment vertical="center"/>
    </xf>
    <xf numFmtId="9" fontId="19" fillId="0" borderId="0" applyFont="0" applyFill="0" applyBorder="0" applyAlignment="0" applyProtection="0">
      <alignment vertical="center"/>
    </xf>
    <xf numFmtId="176" fontId="11" fillId="0" borderId="7">
      <alignment horizontal="right" vertical="center"/>
    </xf>
    <xf numFmtId="0" fontId="25" fillId="0" borderId="0" applyNumberFormat="0" applyFill="0" applyBorder="0" applyAlignment="0" applyProtection="0">
      <alignment vertical="center"/>
    </xf>
    <xf numFmtId="0" fontId="19" fillId="18" borderId="17" applyNumberFormat="0" applyFont="0" applyAlignment="0" applyProtection="0">
      <alignment vertical="center"/>
    </xf>
    <xf numFmtId="0" fontId="31" fillId="25" borderId="0" applyNumberFormat="0" applyBorder="0" applyAlignment="0" applyProtection="0">
      <alignment vertical="center"/>
    </xf>
    <xf numFmtId="0" fontId="24"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15" applyNumberFormat="0" applyFill="0" applyAlignment="0" applyProtection="0">
      <alignment vertical="center"/>
    </xf>
    <xf numFmtId="0" fontId="28" fillId="0" borderId="15" applyNumberFormat="0" applyFill="0" applyAlignment="0" applyProtection="0">
      <alignment vertical="center"/>
    </xf>
    <xf numFmtId="0" fontId="31" fillId="31" borderId="0" applyNumberFormat="0" applyBorder="0" applyAlignment="0" applyProtection="0">
      <alignment vertical="center"/>
    </xf>
    <xf numFmtId="0" fontId="24" fillId="0" borderId="19" applyNumberFormat="0" applyFill="0" applyAlignment="0" applyProtection="0">
      <alignment vertical="center"/>
    </xf>
    <xf numFmtId="0" fontId="31" fillId="24" borderId="0" applyNumberFormat="0" applyBorder="0" applyAlignment="0" applyProtection="0">
      <alignment vertical="center"/>
    </xf>
    <xf numFmtId="0" fontId="32" fillId="17" borderId="16" applyNumberFormat="0" applyAlignment="0" applyProtection="0">
      <alignment vertical="center"/>
    </xf>
    <xf numFmtId="0" fontId="39" fillId="17" borderId="20" applyNumberFormat="0" applyAlignment="0" applyProtection="0">
      <alignment vertical="center"/>
    </xf>
    <xf numFmtId="0" fontId="27" fillId="8" borderId="14" applyNumberFormat="0" applyAlignment="0" applyProtection="0">
      <alignment vertical="center"/>
    </xf>
    <xf numFmtId="0" fontId="22" fillId="13" borderId="0" applyNumberFormat="0" applyBorder="0" applyAlignment="0" applyProtection="0">
      <alignment vertical="center"/>
    </xf>
    <xf numFmtId="0" fontId="31" fillId="21" borderId="0" applyNumberFormat="0" applyBorder="0" applyAlignment="0" applyProtection="0">
      <alignment vertical="center"/>
    </xf>
    <xf numFmtId="0" fontId="40" fillId="0" borderId="21" applyNumberFormat="0" applyFill="0" applyAlignment="0" applyProtection="0">
      <alignment vertical="center"/>
    </xf>
    <xf numFmtId="0" fontId="34" fillId="0" borderId="18" applyNumberFormat="0" applyFill="0" applyAlignment="0" applyProtection="0">
      <alignment vertical="center"/>
    </xf>
    <xf numFmtId="0" fontId="30" fillId="12" borderId="0" applyNumberFormat="0" applyBorder="0" applyAlignment="0" applyProtection="0">
      <alignment vertical="center"/>
    </xf>
    <xf numFmtId="0" fontId="37" fillId="23" borderId="0" applyNumberFormat="0" applyBorder="0" applyAlignment="0" applyProtection="0">
      <alignment vertical="center"/>
    </xf>
    <xf numFmtId="10" fontId="11" fillId="0" borderId="7">
      <alignment horizontal="right" vertical="center"/>
    </xf>
    <xf numFmtId="0" fontId="22" fillId="28" borderId="0" applyNumberFormat="0" applyBorder="0" applyAlignment="0" applyProtection="0">
      <alignment vertical="center"/>
    </xf>
    <xf numFmtId="0" fontId="31" fillId="16" borderId="0" applyNumberFormat="0" applyBorder="0" applyAlignment="0" applyProtection="0">
      <alignment vertical="center"/>
    </xf>
    <xf numFmtId="0" fontId="22" fillId="27"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4" borderId="0" applyNumberFormat="0" applyBorder="0" applyAlignment="0" applyProtection="0">
      <alignment vertical="center"/>
    </xf>
    <xf numFmtId="0" fontId="31" fillId="15" borderId="0" applyNumberFormat="0" applyBorder="0" applyAlignment="0" applyProtection="0">
      <alignment vertical="center"/>
    </xf>
    <xf numFmtId="0" fontId="31" fillId="20" borderId="0" applyNumberFormat="0" applyBorder="0" applyAlignment="0" applyProtection="0">
      <alignment vertical="center"/>
    </xf>
    <xf numFmtId="0" fontId="22" fillId="10" borderId="0" applyNumberFormat="0" applyBorder="0" applyAlignment="0" applyProtection="0">
      <alignment vertical="center"/>
    </xf>
    <xf numFmtId="0" fontId="22" fillId="3" borderId="0" applyNumberFormat="0" applyBorder="0" applyAlignment="0" applyProtection="0">
      <alignment vertical="center"/>
    </xf>
    <xf numFmtId="0" fontId="31" fillId="14" borderId="0" applyNumberFormat="0" applyBorder="0" applyAlignment="0" applyProtection="0">
      <alignment vertical="center"/>
    </xf>
    <xf numFmtId="0" fontId="22" fillId="6" borderId="0" applyNumberFormat="0" applyBorder="0" applyAlignment="0" applyProtection="0">
      <alignment vertical="center"/>
    </xf>
    <xf numFmtId="0" fontId="31" fillId="30" borderId="0" applyNumberFormat="0" applyBorder="0" applyAlignment="0" applyProtection="0">
      <alignment vertical="center"/>
    </xf>
    <xf numFmtId="0" fontId="31" fillId="19" borderId="0" applyNumberFormat="0" applyBorder="0" applyAlignment="0" applyProtection="0">
      <alignment vertical="center"/>
    </xf>
    <xf numFmtId="0" fontId="22" fillId="2" borderId="0" applyNumberFormat="0" applyBorder="0" applyAlignment="0" applyProtection="0">
      <alignment vertical="center"/>
    </xf>
    <xf numFmtId="0" fontId="31" fillId="22" borderId="0" applyNumberFormat="0" applyBorder="0" applyAlignment="0" applyProtection="0">
      <alignment vertical="center"/>
    </xf>
    <xf numFmtId="178" fontId="11" fillId="0" borderId="7">
      <alignment horizontal="right" vertical="center"/>
    </xf>
    <xf numFmtId="49" fontId="11" fillId="0" borderId="7">
      <alignment horizontal="left" vertical="center" wrapText="1"/>
    </xf>
    <xf numFmtId="178" fontId="11" fillId="0" borderId="7">
      <alignment horizontal="right" vertical="center"/>
    </xf>
    <xf numFmtId="180" fontId="11" fillId="0" borderId="7">
      <alignment horizontal="right" vertical="center"/>
    </xf>
    <xf numFmtId="179" fontId="11" fillId="0" borderId="7">
      <alignment horizontal="right" vertical="center"/>
    </xf>
  </cellStyleXfs>
  <cellXfs count="165">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78"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8"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3" applyNumberFormat="1" applyFont="1" applyBorder="1" applyAlignment="1">
      <alignment horizontal="right" vertical="center" wrapText="1"/>
    </xf>
    <xf numFmtId="49" fontId="12"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79" fontId="11" fillId="0" borderId="7" xfId="0" applyNumberFormat="1" applyFont="1" applyBorder="1" applyAlignment="1">
      <alignment horizontal="right" vertical="center" wrapText="1"/>
    </xf>
    <xf numFmtId="178" fontId="11" fillId="0" borderId="7"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8" fontId="3" fillId="0" borderId="7" xfId="0" applyNumberFormat="1" applyFont="1" applyBorder="1" applyAlignment="1">
      <alignment horizontal="right" vertical="center"/>
    </xf>
    <xf numFmtId="0" fontId="3" fillId="0" borderId="11" xfId="0" applyFont="1" applyBorder="1" applyAlignment="1">
      <alignment horizontal="center" vertical="center" wrapText="1"/>
    </xf>
    <xf numFmtId="179"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8" fontId="7" fillId="0" borderId="7" xfId="54"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53" applyNumberFormat="1" applyFont="1" applyBorder="1">
      <alignment horizontal="left" vertical="center" wrapText="1"/>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53" applyNumberFormat="1" applyFont="1" applyBorder="1" applyAlignment="1">
      <alignment horizontal="right" vertical="center" wrapText="1"/>
    </xf>
    <xf numFmtId="49" fontId="12" fillId="0" borderId="7" xfId="53" applyNumberFormat="1" applyFont="1" applyBorder="1" applyAlignment="1">
      <alignment horizontal="center" vertical="center" wrapText="1"/>
    </xf>
    <xf numFmtId="49" fontId="11" fillId="0" borderId="7" xfId="53" applyNumberFormat="1" applyFont="1" applyBorder="1">
      <alignment horizontal="left" vertical="center" wrapText="1"/>
    </xf>
    <xf numFmtId="49" fontId="13" fillId="0" borderId="7"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178" fontId="11" fillId="0" borderId="7" xfId="53" applyNumberFormat="1" applyFont="1" applyBorder="1" applyAlignment="1">
      <alignment horizontal="right" vertical="center" wrapText="1"/>
    </xf>
    <xf numFmtId="179" fontId="11" fillId="0" borderId="7" xfId="56" applyNumberFormat="1" applyFont="1" applyBorder="1" applyAlignment="1">
      <alignment horizontal="center" vertical="center" wrapText="1"/>
    </xf>
    <xf numFmtId="49" fontId="20" fillId="0" borderId="7" xfId="53" applyNumberFormat="1" applyFont="1" applyBorder="1" applyAlignment="1">
      <alignment horizontal="right" vertical="center" wrapText="1"/>
    </xf>
    <xf numFmtId="49" fontId="11" fillId="0" borderId="10" xfId="53" applyNumberFormat="1" applyFont="1" applyBorder="1" applyAlignment="1">
      <alignment horizontal="right" vertical="center" wrapText="1"/>
    </xf>
    <xf numFmtId="49" fontId="11" fillId="0" borderId="7" xfId="53" applyNumberFormat="1" applyFont="1" applyBorder="1" applyAlignment="1">
      <alignment horizontal="left" vertical="center" wrapText="1" indent="2"/>
    </xf>
    <xf numFmtId="49" fontId="11" fillId="0" borderId="7" xfId="53" applyNumberFormat="1" applyFont="1" applyBorder="1" applyAlignment="1">
      <alignment horizontal="left" vertical="center" wrapText="1" indent="4"/>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3" applyNumberFormat="1" applyFont="1" applyBorder="1">
      <alignment horizontal="left" vertical="center" wrapText="1"/>
    </xf>
    <xf numFmtId="178" fontId="11" fillId="0" borderId="7" xfId="0" applyNumberFormat="1" applyFont="1" applyBorder="1" applyAlignment="1">
      <alignment horizontal="right" vertical="center"/>
    </xf>
    <xf numFmtId="178" fontId="21" fillId="0" borderId="7" xfId="0" applyNumberFormat="1" applyFont="1" applyBorder="1" applyAlignment="1">
      <alignment horizontal="left" vertical="center"/>
    </xf>
    <xf numFmtId="178" fontId="11" fillId="0" borderId="7" xfId="54" applyNumberFormat="1" applyFont="1" applyBorder="1">
      <alignment horizontal="right" vertical="center"/>
    </xf>
    <xf numFmtId="178"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tabSelected="1" workbookViewId="0">
      <selection activeCell="A1" sqref="A1:D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6" t="s">
        <v>0</v>
      </c>
      <c r="B1" s="157"/>
      <c r="C1" s="157"/>
      <c r="D1" s="157"/>
    </row>
    <row r="2" ht="28.5" customHeight="1" spans="1:4">
      <c r="A2" s="158" t="s">
        <v>1</v>
      </c>
      <c r="B2" s="158"/>
      <c r="C2" s="158"/>
      <c r="D2" s="158"/>
    </row>
    <row r="3" ht="18.75" customHeight="1" spans="1:4">
      <c r="A3" s="148" t="str">
        <f>"单位名称："&amp;"玉溪市科技成果转化中心"</f>
        <v>单位名称：玉溪市科技成果转化中心</v>
      </c>
      <c r="B3" s="148"/>
      <c r="C3" s="148"/>
      <c r="D3" s="146" t="s">
        <v>2</v>
      </c>
    </row>
    <row r="4" ht="18.75" customHeight="1" spans="1:4">
      <c r="A4" s="149" t="s">
        <v>3</v>
      </c>
      <c r="B4" s="149"/>
      <c r="C4" s="149" t="s">
        <v>4</v>
      </c>
      <c r="D4" s="149"/>
    </row>
    <row r="5" ht="18.75" customHeight="1" spans="1:4">
      <c r="A5" s="149" t="s">
        <v>5</v>
      </c>
      <c r="B5" s="149" t="s">
        <v>6</v>
      </c>
      <c r="C5" s="149" t="s">
        <v>7</v>
      </c>
      <c r="D5" s="149" t="s">
        <v>6</v>
      </c>
    </row>
    <row r="6" ht="18.75" customHeight="1" spans="1:4">
      <c r="A6" s="148" t="s">
        <v>8</v>
      </c>
      <c r="B6" s="162">
        <v>2091769.87</v>
      </c>
      <c r="C6" s="163" t="str">
        <f>"一"&amp;"、"&amp;"科学技术支出"</f>
        <v>一、科学技术支出</v>
      </c>
      <c r="D6" s="162">
        <v>2900926.88</v>
      </c>
    </row>
    <row r="7" ht="18.75" customHeight="1" spans="1:4">
      <c r="A7" s="148" t="s">
        <v>9</v>
      </c>
      <c r="B7" s="162"/>
      <c r="C7" s="163" t="str">
        <f>"二"&amp;"、"&amp;"社会保障和就业支出"</f>
        <v>二、社会保障和就业支出</v>
      </c>
      <c r="D7" s="162">
        <v>275392.32</v>
      </c>
    </row>
    <row r="8" ht="18.75" customHeight="1" spans="1:4">
      <c r="A8" s="148" t="s">
        <v>10</v>
      </c>
      <c r="B8" s="162"/>
      <c r="C8" s="163" t="str">
        <f>"三"&amp;"、"&amp;"卫生健康支出"</f>
        <v>三、卫生健康支出</v>
      </c>
      <c r="D8" s="162">
        <v>143458.67</v>
      </c>
    </row>
    <row r="9" ht="18.75" customHeight="1" spans="1:4">
      <c r="A9" s="148" t="s">
        <v>11</v>
      </c>
      <c r="B9" s="162"/>
      <c r="C9" s="163" t="str">
        <f>"四"&amp;"、"&amp;"住房保障支出"</f>
        <v>四、住房保障支出</v>
      </c>
      <c r="D9" s="162">
        <v>151992</v>
      </c>
    </row>
    <row r="10" ht="18.75" customHeight="1" spans="1:4">
      <c r="A10" s="148" t="s">
        <v>12</v>
      </c>
      <c r="B10" s="162">
        <v>1080000</v>
      </c>
      <c r="C10" s="148"/>
      <c r="D10" s="148"/>
    </row>
    <row r="11" ht="18.75" customHeight="1" spans="1:4">
      <c r="A11" s="148" t="s">
        <v>13</v>
      </c>
      <c r="B11" s="162"/>
      <c r="C11" s="148"/>
      <c r="D11" s="148"/>
    </row>
    <row r="12" ht="18.75" customHeight="1" spans="1:4">
      <c r="A12" s="148" t="s">
        <v>14</v>
      </c>
      <c r="B12" s="162"/>
      <c r="C12" s="148"/>
      <c r="D12" s="148"/>
    </row>
    <row r="13" ht="18.75" customHeight="1" spans="1:4">
      <c r="A13" s="148" t="s">
        <v>15</v>
      </c>
      <c r="B13" s="162"/>
      <c r="C13" s="148"/>
      <c r="D13" s="148"/>
    </row>
    <row r="14" ht="18.75" customHeight="1" spans="1:4">
      <c r="A14" s="148" t="s">
        <v>16</v>
      </c>
      <c r="B14" s="162"/>
      <c r="C14" s="148"/>
      <c r="D14" s="148"/>
    </row>
    <row r="15" ht="18.75" customHeight="1" spans="1:4">
      <c r="A15" s="148" t="s">
        <v>17</v>
      </c>
      <c r="B15" s="162">
        <v>1080000</v>
      </c>
      <c r="C15" s="148"/>
      <c r="D15" s="148"/>
    </row>
    <row r="16" ht="18.75" customHeight="1" spans="1:4">
      <c r="A16" s="164" t="s">
        <v>18</v>
      </c>
      <c r="B16" s="162">
        <v>3171769.87</v>
      </c>
      <c r="C16" s="164" t="s">
        <v>19</v>
      </c>
      <c r="D16" s="162">
        <v>3471769.87</v>
      </c>
    </row>
    <row r="17" ht="18.75" customHeight="1" spans="1:4">
      <c r="A17" s="159" t="s">
        <v>20</v>
      </c>
      <c r="B17" s="148"/>
      <c r="C17" s="159" t="s">
        <v>21</v>
      </c>
      <c r="D17" s="148"/>
    </row>
    <row r="18" ht="18.75" customHeight="1" spans="1:4">
      <c r="A18" s="59" t="s">
        <v>22</v>
      </c>
      <c r="B18" s="162">
        <v>300000</v>
      </c>
      <c r="C18" s="59" t="s">
        <v>22</v>
      </c>
      <c r="D18" s="162"/>
    </row>
    <row r="19" ht="18.75" customHeight="1" spans="1:4">
      <c r="A19" s="59" t="s">
        <v>23</v>
      </c>
      <c r="B19" s="162"/>
      <c r="C19" s="59" t="s">
        <v>23</v>
      </c>
      <c r="D19" s="162"/>
    </row>
    <row r="20" ht="18.75" customHeight="1" spans="1:4">
      <c r="A20" s="164" t="s">
        <v>24</v>
      </c>
      <c r="B20" s="162">
        <v>3471769.87</v>
      </c>
      <c r="C20" s="164" t="s">
        <v>25</v>
      </c>
      <c r="D20" s="162">
        <v>3471769.87</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tabSelected="1" topLeftCell="B1" workbookViewId="0">
      <selection activeCell="A1" sqref="A1"/>
    </sheetView>
  </sheetViews>
  <sheetFormatPr defaultColWidth="9.14166666666667" defaultRowHeight="14.25" customHeight="1" outlineLevelRow="7" outlineLevelCol="5"/>
  <cols>
    <col min="1" max="1" width="29.0333333333333" customWidth="1"/>
    <col min="2" max="2" width="28.6" customWidth="1"/>
    <col min="3" max="3" width="31.6" customWidth="1"/>
    <col min="4" max="6" width="33.45" customWidth="1"/>
  </cols>
  <sheetData>
    <row r="1" ht="15.75" customHeight="1" spans="2:6">
      <c r="B1" s="129"/>
      <c r="F1" s="130" t="s">
        <v>261</v>
      </c>
    </row>
    <row r="2" ht="28.5" customHeight="1" spans="1:6">
      <c r="A2" s="31" t="s">
        <v>262</v>
      </c>
      <c r="B2" s="31"/>
      <c r="C2" s="31"/>
      <c r="D2" s="31"/>
      <c r="E2" s="31"/>
      <c r="F2" s="31"/>
    </row>
    <row r="3" ht="15" customHeight="1" spans="1:6">
      <c r="A3" s="131" t="str">
        <f>"单位名称："&amp;"玉溪市科技成果转化中心"</f>
        <v>单位名称：玉溪市科技成果转化中心</v>
      </c>
      <c r="B3" s="132"/>
      <c r="C3" s="132"/>
      <c r="D3" s="72"/>
      <c r="E3" s="72"/>
      <c r="F3" s="133" t="s">
        <v>263</v>
      </c>
    </row>
    <row r="4" ht="18.75" customHeight="1" spans="1:6">
      <c r="A4" s="33" t="s">
        <v>123</v>
      </c>
      <c r="B4" s="33" t="s">
        <v>67</v>
      </c>
      <c r="C4" s="33" t="s">
        <v>68</v>
      </c>
      <c r="D4" s="34" t="s">
        <v>264</v>
      </c>
      <c r="E4" s="41"/>
      <c r="F4" s="41"/>
    </row>
    <row r="5" ht="30" customHeight="1" spans="1:6">
      <c r="A5" s="40"/>
      <c r="B5" s="40"/>
      <c r="C5" s="40"/>
      <c r="D5" s="34" t="s">
        <v>30</v>
      </c>
      <c r="E5" s="41" t="s">
        <v>71</v>
      </c>
      <c r="F5" s="41" t="s">
        <v>72</v>
      </c>
    </row>
    <row r="6" ht="16.5" customHeight="1" spans="1:6">
      <c r="A6" s="41">
        <v>1</v>
      </c>
      <c r="B6" s="41">
        <v>2</v>
      </c>
      <c r="C6" s="41">
        <v>3</v>
      </c>
      <c r="D6" s="41">
        <v>4</v>
      </c>
      <c r="E6" s="41">
        <v>5</v>
      </c>
      <c r="F6" s="41">
        <v>6</v>
      </c>
    </row>
    <row r="7" ht="20.25" customHeight="1" spans="1:6">
      <c r="A7" s="42"/>
      <c r="B7" s="42"/>
      <c r="C7" s="42"/>
      <c r="D7" s="24"/>
      <c r="E7" s="134"/>
      <c r="F7" s="134"/>
    </row>
    <row r="8" ht="17.25" customHeight="1" spans="1:6">
      <c r="A8" s="135" t="s">
        <v>225</v>
      </c>
      <c r="B8" s="136"/>
      <c r="C8" s="136" t="s">
        <v>225</v>
      </c>
      <c r="D8" s="134"/>
      <c r="E8" s="134"/>
      <c r="F8" s="134"/>
    </row>
  </sheetData>
  <mergeCells count="7">
    <mergeCell ref="A2:F2"/>
    <mergeCell ref="A3:E3"/>
    <mergeCell ref="D4:F4"/>
    <mergeCell ref="A8:C8"/>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0"/>
  <sheetViews>
    <sheetView showZeros="0" tabSelected="1" topLeftCell="D1" workbookViewId="0">
      <selection activeCell="A1" sqref="A1:Q1"/>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29" t="s">
        <v>265</v>
      </c>
      <c r="B1" s="29"/>
      <c r="C1" s="29"/>
      <c r="D1" s="29"/>
      <c r="E1" s="29"/>
      <c r="F1" s="29"/>
      <c r="G1" s="29"/>
      <c r="H1" s="29"/>
      <c r="I1" s="29"/>
      <c r="J1" s="29"/>
      <c r="K1" s="29"/>
      <c r="L1" s="29"/>
      <c r="M1" s="29"/>
      <c r="N1" s="29"/>
      <c r="O1" s="48"/>
      <c r="P1" s="48"/>
      <c r="Q1" s="29"/>
    </row>
    <row r="2" ht="27.75" customHeight="1" spans="1:17">
      <c r="A2" s="70" t="s">
        <v>266</v>
      </c>
      <c r="B2" s="31"/>
      <c r="C2" s="31"/>
      <c r="D2" s="31"/>
      <c r="E2" s="31"/>
      <c r="F2" s="31"/>
      <c r="G2" s="31"/>
      <c r="H2" s="31"/>
      <c r="I2" s="31"/>
      <c r="J2" s="31"/>
      <c r="K2" s="99"/>
      <c r="L2" s="31"/>
      <c r="M2" s="31"/>
      <c r="N2" s="31"/>
      <c r="O2" s="99"/>
      <c r="P2" s="99"/>
      <c r="Q2" s="31"/>
    </row>
    <row r="3" ht="18.75" customHeight="1" spans="1:17">
      <c r="A3" s="108" t="str">
        <f>"单位名称："&amp;"玉溪市科技成果转化中心"</f>
        <v>单位名称：玉溪市科技成果转化中心</v>
      </c>
      <c r="B3" s="7"/>
      <c r="C3" s="7"/>
      <c r="D3" s="7"/>
      <c r="E3" s="7"/>
      <c r="F3" s="7"/>
      <c r="G3" s="7"/>
      <c r="H3" s="7"/>
      <c r="I3" s="7"/>
      <c r="J3" s="7"/>
      <c r="O3" s="76"/>
      <c r="P3" s="76"/>
      <c r="Q3" s="127" t="s">
        <v>2</v>
      </c>
    </row>
    <row r="4" ht="15.75" customHeight="1" spans="1:17">
      <c r="A4" s="33" t="s">
        <v>267</v>
      </c>
      <c r="B4" s="109" t="s">
        <v>268</v>
      </c>
      <c r="C4" s="109" t="s">
        <v>269</v>
      </c>
      <c r="D4" s="109" t="s">
        <v>270</v>
      </c>
      <c r="E4" s="109" t="s">
        <v>271</v>
      </c>
      <c r="F4" s="109" t="s">
        <v>272</v>
      </c>
      <c r="G4" s="110" t="s">
        <v>130</v>
      </c>
      <c r="H4" s="110"/>
      <c r="I4" s="110"/>
      <c r="J4" s="110"/>
      <c r="K4" s="119"/>
      <c r="L4" s="110"/>
      <c r="M4" s="110"/>
      <c r="N4" s="110"/>
      <c r="O4" s="120"/>
      <c r="P4" s="119"/>
      <c r="Q4" s="128"/>
    </row>
    <row r="5" ht="17.25" customHeight="1" spans="1:17">
      <c r="A5" s="36"/>
      <c r="B5" s="111"/>
      <c r="C5" s="111"/>
      <c r="D5" s="111"/>
      <c r="E5" s="111"/>
      <c r="F5" s="111"/>
      <c r="G5" s="111" t="s">
        <v>30</v>
      </c>
      <c r="H5" s="111" t="s">
        <v>33</v>
      </c>
      <c r="I5" s="111" t="s">
        <v>273</v>
      </c>
      <c r="J5" s="111" t="s">
        <v>274</v>
      </c>
      <c r="K5" s="121" t="s">
        <v>275</v>
      </c>
      <c r="L5" s="122" t="s">
        <v>276</v>
      </c>
      <c r="M5" s="122"/>
      <c r="N5" s="122"/>
      <c r="O5" s="123"/>
      <c r="P5" s="124"/>
      <c r="Q5" s="112"/>
    </row>
    <row r="6" ht="54" customHeight="1" spans="1:17">
      <c r="A6" s="39"/>
      <c r="B6" s="112"/>
      <c r="C6" s="112"/>
      <c r="D6" s="112"/>
      <c r="E6" s="112"/>
      <c r="F6" s="112"/>
      <c r="G6" s="112"/>
      <c r="H6" s="112" t="s">
        <v>32</v>
      </c>
      <c r="I6" s="112"/>
      <c r="J6" s="112"/>
      <c r="K6" s="125"/>
      <c r="L6" s="112" t="s">
        <v>32</v>
      </c>
      <c r="M6" s="112" t="s">
        <v>39</v>
      </c>
      <c r="N6" s="112" t="s">
        <v>137</v>
      </c>
      <c r="O6" s="126" t="s">
        <v>41</v>
      </c>
      <c r="P6" s="125" t="s">
        <v>42</v>
      </c>
      <c r="Q6" s="112" t="s">
        <v>43</v>
      </c>
    </row>
    <row r="7" ht="15" customHeight="1" spans="1:17">
      <c r="A7" s="40">
        <v>1</v>
      </c>
      <c r="B7" s="113">
        <v>2</v>
      </c>
      <c r="C7" s="113">
        <v>3</v>
      </c>
      <c r="D7" s="113">
        <v>4</v>
      </c>
      <c r="E7" s="113">
        <v>5</v>
      </c>
      <c r="F7" s="113">
        <v>6</v>
      </c>
      <c r="G7" s="114">
        <v>7</v>
      </c>
      <c r="H7" s="114">
        <v>8</v>
      </c>
      <c r="I7" s="114">
        <v>9</v>
      </c>
      <c r="J7" s="114">
        <v>10</v>
      </c>
      <c r="K7" s="114">
        <v>11</v>
      </c>
      <c r="L7" s="114">
        <v>12</v>
      </c>
      <c r="M7" s="114">
        <v>13</v>
      </c>
      <c r="N7" s="114">
        <v>14</v>
      </c>
      <c r="O7" s="114">
        <v>15</v>
      </c>
      <c r="P7" s="114">
        <v>16</v>
      </c>
      <c r="Q7" s="114">
        <v>17</v>
      </c>
    </row>
    <row r="8" ht="21" customHeight="1" spans="1:17">
      <c r="A8" s="92" t="s">
        <v>64</v>
      </c>
      <c r="B8" s="93"/>
      <c r="C8" s="93"/>
      <c r="D8" s="93"/>
      <c r="E8" s="115"/>
      <c r="F8" s="116"/>
      <c r="G8" s="44">
        <v>2000</v>
      </c>
      <c r="H8" s="44">
        <v>2000</v>
      </c>
      <c r="I8" s="44"/>
      <c r="J8" s="44"/>
      <c r="K8" s="44"/>
      <c r="L8" s="44"/>
      <c r="M8" s="44"/>
      <c r="N8" s="44"/>
      <c r="O8" s="44"/>
      <c r="P8" s="44"/>
      <c r="Q8" s="44"/>
    </row>
    <row r="9" ht="21" customHeight="1" spans="1:17">
      <c r="A9" s="92" t="str">
        <f>"      "&amp;"一般公用经费"</f>
        <v>      一般公用经费</v>
      </c>
      <c r="B9" s="93" t="s">
        <v>277</v>
      </c>
      <c r="C9" s="93" t="str">
        <f>"A05040000"&amp;"  "&amp;"办公用品"</f>
        <v>A05040000  办公用品</v>
      </c>
      <c r="D9" s="117" t="s">
        <v>278</v>
      </c>
      <c r="E9" s="118">
        <v>1</v>
      </c>
      <c r="F9" s="24"/>
      <c r="G9" s="44">
        <v>2000</v>
      </c>
      <c r="H9" s="44">
        <v>2000</v>
      </c>
      <c r="I9" s="44"/>
      <c r="J9" s="44"/>
      <c r="K9" s="44"/>
      <c r="L9" s="44"/>
      <c r="M9" s="44"/>
      <c r="N9" s="44"/>
      <c r="O9" s="44"/>
      <c r="P9" s="44"/>
      <c r="Q9" s="44"/>
    </row>
    <row r="10" ht="21" customHeight="1" spans="1:17">
      <c r="A10" s="94" t="s">
        <v>225</v>
      </c>
      <c r="B10" s="95"/>
      <c r="C10" s="95"/>
      <c r="D10" s="95"/>
      <c r="E10" s="115"/>
      <c r="F10" s="116"/>
      <c r="G10" s="44">
        <v>2000</v>
      </c>
      <c r="H10" s="44">
        <v>2000</v>
      </c>
      <c r="I10" s="44"/>
      <c r="J10" s="44"/>
      <c r="K10" s="44"/>
      <c r="L10" s="44"/>
      <c r="M10" s="44"/>
      <c r="N10" s="44"/>
      <c r="O10" s="44"/>
      <c r="P10" s="44"/>
      <c r="Q10" s="44"/>
    </row>
  </sheetData>
  <mergeCells count="17">
    <mergeCell ref="A1:Q1"/>
    <mergeCell ref="A2:Q2"/>
    <mergeCell ref="A3:E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tabSelected="1" topLeftCell="D1" workbookViewId="0">
      <selection activeCell="A1" sqref="A1:N1"/>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77" t="s">
        <v>279</v>
      </c>
      <c r="B1" s="77"/>
      <c r="C1" s="77"/>
      <c r="D1" s="77"/>
      <c r="E1" s="77"/>
      <c r="F1" s="77"/>
      <c r="G1" s="77"/>
      <c r="H1" s="78"/>
      <c r="I1" s="77"/>
      <c r="J1" s="77"/>
      <c r="K1" s="77"/>
      <c r="L1" s="97"/>
      <c r="M1" s="78"/>
      <c r="N1" s="98"/>
    </row>
    <row r="2" ht="27.75" customHeight="1" spans="1:14">
      <c r="A2" s="70" t="s">
        <v>280</v>
      </c>
      <c r="B2" s="79"/>
      <c r="C2" s="79"/>
      <c r="D2" s="79"/>
      <c r="E2" s="79"/>
      <c r="F2" s="79"/>
      <c r="G2" s="79"/>
      <c r="H2" s="80"/>
      <c r="I2" s="79"/>
      <c r="J2" s="79"/>
      <c r="K2" s="79"/>
      <c r="L2" s="99"/>
      <c r="M2" s="80"/>
      <c r="N2" s="79"/>
    </row>
    <row r="3" ht="18.75" customHeight="1" spans="1:14">
      <c r="A3" s="71" t="str">
        <f>"单位名称："&amp;"玉溪市科技成果转化中心"</f>
        <v>单位名称：玉溪市科技成果转化中心</v>
      </c>
      <c r="B3" s="72"/>
      <c r="C3" s="72"/>
      <c r="D3" s="72"/>
      <c r="E3" s="72"/>
      <c r="F3" s="72"/>
      <c r="G3" s="72"/>
      <c r="H3" s="81"/>
      <c r="I3" s="74"/>
      <c r="J3" s="74"/>
      <c r="K3" s="74"/>
      <c r="L3" s="76"/>
      <c r="M3" s="100"/>
      <c r="N3" s="101" t="s">
        <v>2</v>
      </c>
    </row>
    <row r="4" ht="15.75" customHeight="1" spans="1:14">
      <c r="A4" s="82" t="s">
        <v>267</v>
      </c>
      <c r="B4" s="83" t="s">
        <v>281</v>
      </c>
      <c r="C4" s="83" t="s">
        <v>282</v>
      </c>
      <c r="D4" s="84" t="s">
        <v>130</v>
      </c>
      <c r="E4" s="84"/>
      <c r="F4" s="84"/>
      <c r="G4" s="84"/>
      <c r="H4" s="85"/>
      <c r="I4" s="84"/>
      <c r="J4" s="84"/>
      <c r="K4" s="84"/>
      <c r="L4" s="102"/>
      <c r="M4" s="85"/>
      <c r="N4" s="103"/>
    </row>
    <row r="5" ht="17.25" customHeight="1" spans="1:14">
      <c r="A5" s="86"/>
      <c r="B5" s="87"/>
      <c r="C5" s="87"/>
      <c r="D5" s="87" t="s">
        <v>30</v>
      </c>
      <c r="E5" s="87" t="s">
        <v>33</v>
      </c>
      <c r="F5" s="87" t="s">
        <v>273</v>
      </c>
      <c r="G5" s="87" t="s">
        <v>274</v>
      </c>
      <c r="H5" s="88" t="s">
        <v>275</v>
      </c>
      <c r="I5" s="104" t="s">
        <v>276</v>
      </c>
      <c r="J5" s="104"/>
      <c r="K5" s="104"/>
      <c r="L5" s="105"/>
      <c r="M5" s="106"/>
      <c r="N5" s="90"/>
    </row>
    <row r="6" ht="54" customHeight="1" spans="1:14">
      <c r="A6" s="89"/>
      <c r="B6" s="90"/>
      <c r="C6" s="90"/>
      <c r="D6" s="90"/>
      <c r="E6" s="90"/>
      <c r="F6" s="90"/>
      <c r="G6" s="90"/>
      <c r="H6" s="91"/>
      <c r="I6" s="90" t="s">
        <v>32</v>
      </c>
      <c r="J6" s="90" t="s">
        <v>39</v>
      </c>
      <c r="K6" s="90" t="s">
        <v>137</v>
      </c>
      <c r="L6" s="107" t="s">
        <v>41</v>
      </c>
      <c r="M6" s="91" t="s">
        <v>42</v>
      </c>
      <c r="N6" s="90" t="s">
        <v>43</v>
      </c>
    </row>
    <row r="7" ht="15" customHeight="1" spans="1:14">
      <c r="A7" s="89">
        <v>1</v>
      </c>
      <c r="B7" s="90">
        <v>2</v>
      </c>
      <c r="C7" s="90">
        <v>3</v>
      </c>
      <c r="D7" s="91">
        <v>4</v>
      </c>
      <c r="E7" s="91">
        <v>5</v>
      </c>
      <c r="F7" s="91">
        <v>6</v>
      </c>
      <c r="G7" s="91">
        <v>7</v>
      </c>
      <c r="H7" s="91">
        <v>8</v>
      </c>
      <c r="I7" s="91">
        <v>9</v>
      </c>
      <c r="J7" s="91">
        <v>10</v>
      </c>
      <c r="K7" s="91">
        <v>11</v>
      </c>
      <c r="L7" s="91">
        <v>12</v>
      </c>
      <c r="M7" s="91">
        <v>13</v>
      </c>
      <c r="N7" s="91">
        <v>14</v>
      </c>
    </row>
    <row r="8" ht="21" customHeight="1" spans="1:14">
      <c r="A8" s="92"/>
      <c r="B8" s="93"/>
      <c r="C8" s="93"/>
      <c r="D8" s="44"/>
      <c r="E8" s="44"/>
      <c r="F8" s="44"/>
      <c r="G8" s="44"/>
      <c r="H8" s="44"/>
      <c r="I8" s="44"/>
      <c r="J8" s="44"/>
      <c r="K8" s="44"/>
      <c r="L8" s="44"/>
      <c r="M8" s="44"/>
      <c r="N8" s="44"/>
    </row>
    <row r="9" ht="21" customHeight="1" spans="1:14">
      <c r="A9" s="92"/>
      <c r="B9" s="93"/>
      <c r="C9" s="93"/>
      <c r="D9" s="44"/>
      <c r="E9" s="44"/>
      <c r="F9" s="44"/>
      <c r="G9" s="44"/>
      <c r="H9" s="44"/>
      <c r="I9" s="44"/>
      <c r="J9" s="44"/>
      <c r="K9" s="44"/>
      <c r="L9" s="44"/>
      <c r="M9" s="44"/>
      <c r="N9" s="44"/>
    </row>
    <row r="10" ht="21" customHeight="1" spans="1:14">
      <c r="A10" s="94" t="s">
        <v>225</v>
      </c>
      <c r="B10" s="95"/>
      <c r="C10" s="96"/>
      <c r="D10" s="44"/>
      <c r="E10" s="44"/>
      <c r="F10" s="44"/>
      <c r="G10" s="44"/>
      <c r="H10" s="44"/>
      <c r="I10" s="44"/>
      <c r="J10" s="44"/>
      <c r="K10" s="44"/>
      <c r="L10" s="44"/>
      <c r="M10" s="44"/>
      <c r="N10" s="44"/>
    </row>
  </sheetData>
  <mergeCells count="14">
    <mergeCell ref="A1:N1"/>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9"/>
  <sheetViews>
    <sheetView showZeros="0" tabSelected="1" workbookViewId="0">
      <selection activeCell="A1" sqref="A1:N1"/>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29" t="s">
        <v>283</v>
      </c>
      <c r="B1" s="29"/>
      <c r="C1" s="29"/>
      <c r="D1" s="29"/>
      <c r="E1" s="29"/>
      <c r="F1" s="29"/>
      <c r="G1" s="29"/>
      <c r="H1" s="29"/>
      <c r="I1" s="29"/>
      <c r="J1" s="29"/>
      <c r="K1" s="29"/>
      <c r="L1" s="29"/>
      <c r="M1" s="29"/>
      <c r="N1" s="48"/>
    </row>
    <row r="2" ht="27.75" customHeight="1" spans="1:14">
      <c r="A2" s="70" t="s">
        <v>284</v>
      </c>
      <c r="B2" s="31"/>
      <c r="C2" s="31"/>
      <c r="D2" s="31"/>
      <c r="E2" s="31"/>
      <c r="F2" s="31"/>
      <c r="G2" s="31"/>
      <c r="H2" s="31"/>
      <c r="I2" s="31"/>
      <c r="J2" s="31"/>
      <c r="K2" s="31"/>
      <c r="L2" s="31"/>
      <c r="M2" s="31"/>
      <c r="N2" s="31"/>
    </row>
    <row r="3" ht="18" customHeight="1" spans="1:14">
      <c r="A3" s="71" t="str">
        <f>"单位名称："&amp;"玉溪市科技成果转化中心"</f>
        <v>单位名称：玉溪市科技成果转化中心</v>
      </c>
      <c r="B3" s="72"/>
      <c r="C3" s="72"/>
      <c r="D3" s="73"/>
      <c r="E3" s="74"/>
      <c r="F3" s="74"/>
      <c r="G3" s="74"/>
      <c r="H3" s="74"/>
      <c r="I3" s="74"/>
      <c r="N3" s="76" t="s">
        <v>2</v>
      </c>
    </row>
    <row r="4" ht="19.5" customHeight="1" spans="1:14">
      <c r="A4" s="34" t="s">
        <v>285</v>
      </c>
      <c r="B4" s="50" t="s">
        <v>130</v>
      </c>
      <c r="C4" s="51"/>
      <c r="D4" s="51"/>
      <c r="E4" s="50" t="s">
        <v>286</v>
      </c>
      <c r="F4" s="51"/>
      <c r="G4" s="51"/>
      <c r="H4" s="51"/>
      <c r="I4" s="51"/>
      <c r="J4" s="51"/>
      <c r="K4" s="51"/>
      <c r="L4" s="51"/>
      <c r="M4" s="51"/>
      <c r="N4" s="51"/>
    </row>
    <row r="5" ht="40.5" customHeight="1" spans="1:14">
      <c r="A5" s="40"/>
      <c r="B5" s="37" t="s">
        <v>30</v>
      </c>
      <c r="C5" s="33" t="s">
        <v>33</v>
      </c>
      <c r="D5" s="75" t="s">
        <v>287</v>
      </c>
      <c r="E5" s="41" t="s">
        <v>288</v>
      </c>
      <c r="F5" s="41" t="s">
        <v>289</v>
      </c>
      <c r="G5" s="41" t="s">
        <v>290</v>
      </c>
      <c r="H5" s="41" t="s">
        <v>291</v>
      </c>
      <c r="I5" s="41" t="s">
        <v>292</v>
      </c>
      <c r="J5" s="41" t="s">
        <v>293</v>
      </c>
      <c r="K5" s="41" t="s">
        <v>294</v>
      </c>
      <c r="L5" s="41" t="s">
        <v>295</v>
      </c>
      <c r="M5" s="41" t="s">
        <v>296</v>
      </c>
      <c r="N5" s="41" t="s">
        <v>297</v>
      </c>
    </row>
    <row r="6" ht="19.5" customHeight="1" spans="1:14">
      <c r="A6" s="41">
        <v>1</v>
      </c>
      <c r="B6" s="41">
        <v>2</v>
      </c>
      <c r="C6" s="41">
        <v>3</v>
      </c>
      <c r="D6" s="50">
        <v>4</v>
      </c>
      <c r="E6" s="41">
        <v>5</v>
      </c>
      <c r="F6" s="41">
        <v>6</v>
      </c>
      <c r="G6" s="41">
        <v>7</v>
      </c>
      <c r="H6" s="50">
        <v>8</v>
      </c>
      <c r="I6" s="41">
        <v>9</v>
      </c>
      <c r="J6" s="41">
        <v>10</v>
      </c>
      <c r="K6" s="41">
        <v>11</v>
      </c>
      <c r="L6" s="50">
        <v>12</v>
      </c>
      <c r="M6" s="41">
        <v>13</v>
      </c>
      <c r="N6" s="41">
        <v>14</v>
      </c>
    </row>
    <row r="7" ht="20.25" customHeight="1" spans="1:14">
      <c r="A7" s="42"/>
      <c r="B7" s="44"/>
      <c r="C7" s="44"/>
      <c r="D7" s="44"/>
      <c r="E7" s="44"/>
      <c r="F7" s="44"/>
      <c r="G7" s="44"/>
      <c r="H7" s="44"/>
      <c r="I7" s="44"/>
      <c r="J7" s="44"/>
      <c r="K7" s="44"/>
      <c r="L7" s="44"/>
      <c r="M7" s="44"/>
      <c r="N7" s="44"/>
    </row>
    <row r="8" ht="20.25" customHeight="1" spans="1:14">
      <c r="A8" s="42"/>
      <c r="B8" s="44"/>
      <c r="C8" s="44"/>
      <c r="D8" s="44"/>
      <c r="E8" s="44"/>
      <c r="F8" s="44"/>
      <c r="G8" s="44"/>
      <c r="H8" s="44"/>
      <c r="I8" s="44"/>
      <c r="J8" s="44"/>
      <c r="K8" s="44"/>
      <c r="L8" s="44"/>
      <c r="M8" s="44"/>
      <c r="N8" s="44"/>
    </row>
    <row r="9" ht="20.25" customHeight="1" spans="1:14">
      <c r="A9" s="68" t="s">
        <v>30</v>
      </c>
      <c r="B9" s="44"/>
      <c r="C9" s="44"/>
      <c r="D9" s="44"/>
      <c r="E9" s="44"/>
      <c r="F9" s="44"/>
      <c r="G9" s="44"/>
      <c r="H9" s="44"/>
      <c r="I9" s="44"/>
      <c r="J9" s="44"/>
      <c r="K9" s="44"/>
      <c r="L9" s="44"/>
      <c r="M9" s="44"/>
      <c r="N9" s="44"/>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
  <sheetViews>
    <sheetView showZeros="0" tabSelected="1" workbookViewId="0">
      <selection activeCell="A1" sqref="A1:J1"/>
    </sheetView>
  </sheetViews>
  <sheetFormatPr defaultColWidth="9.14166666666667" defaultRowHeight="12" customHeight="1" outlineLevelRow="6"/>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29" t="s">
        <v>298</v>
      </c>
      <c r="B1" s="29"/>
      <c r="C1" s="29"/>
      <c r="D1" s="29"/>
      <c r="E1" s="29"/>
      <c r="F1" s="29"/>
      <c r="G1" s="29"/>
      <c r="H1" s="29"/>
      <c r="I1" s="29"/>
      <c r="J1" s="48"/>
    </row>
    <row r="2" ht="28.5" customHeight="1" spans="1:10">
      <c r="A2" s="63" t="s">
        <v>299</v>
      </c>
      <c r="B2" s="64"/>
      <c r="C2" s="64"/>
      <c r="D2" s="64"/>
      <c r="E2" s="64"/>
      <c r="F2" s="65"/>
      <c r="G2" s="64"/>
      <c r="H2" s="65"/>
      <c r="I2" s="65"/>
      <c r="J2" s="64"/>
    </row>
    <row r="3" ht="15" customHeight="1" spans="1:1">
      <c r="A3" s="5" t="str">
        <f>"单位名称："&amp;"玉溪市科技成果转化中心"</f>
        <v>单位名称：玉溪市科技成果转化中心</v>
      </c>
    </row>
    <row r="4" ht="14.25" customHeight="1" spans="1:10">
      <c r="A4" s="66" t="s">
        <v>228</v>
      </c>
      <c r="B4" s="66" t="s">
        <v>229</v>
      </c>
      <c r="C4" s="66" t="s">
        <v>230</v>
      </c>
      <c r="D4" s="66" t="s">
        <v>231</v>
      </c>
      <c r="E4" s="66" t="s">
        <v>232</v>
      </c>
      <c r="F4" s="53" t="s">
        <v>233</v>
      </c>
      <c r="G4" s="66" t="s">
        <v>234</v>
      </c>
      <c r="H4" s="53" t="s">
        <v>235</v>
      </c>
      <c r="I4" s="53" t="s">
        <v>236</v>
      </c>
      <c r="J4" s="66" t="s">
        <v>237</v>
      </c>
    </row>
    <row r="5" ht="14.25" customHeight="1" spans="1:10">
      <c r="A5" s="66">
        <v>1</v>
      </c>
      <c r="B5" s="66">
        <v>2</v>
      </c>
      <c r="C5" s="66">
        <v>3</v>
      </c>
      <c r="D5" s="66">
        <v>4</v>
      </c>
      <c r="E5" s="66">
        <v>5</v>
      </c>
      <c r="F5" s="53">
        <v>6</v>
      </c>
      <c r="G5" s="66">
        <v>7</v>
      </c>
      <c r="H5" s="53">
        <v>8</v>
      </c>
      <c r="I5" s="53">
        <v>9</v>
      </c>
      <c r="J5" s="66">
        <v>10</v>
      </c>
    </row>
    <row r="6" ht="15" customHeight="1" spans="1:10">
      <c r="A6" s="42"/>
      <c r="B6" s="67"/>
      <c r="C6" s="67"/>
      <c r="D6" s="67"/>
      <c r="E6" s="68"/>
      <c r="F6" s="69"/>
      <c r="G6" s="68"/>
      <c r="H6" s="69"/>
      <c r="I6" s="69"/>
      <c r="J6" s="68"/>
    </row>
    <row r="7" ht="33.75" customHeight="1" spans="1:10">
      <c r="A7" s="42"/>
      <c r="B7" s="43"/>
      <c r="C7" s="43"/>
      <c r="D7" s="43"/>
      <c r="E7" s="42"/>
      <c r="F7" s="43"/>
      <c r="G7" s="42"/>
      <c r="H7" s="43"/>
      <c r="I7" s="43"/>
      <c r="J7" s="42"/>
    </row>
  </sheetData>
  <mergeCells count="3">
    <mergeCell ref="A1:J1"/>
    <mergeCell ref="A2:J2"/>
    <mergeCell ref="A3:H3"/>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tabSelected="1" workbookViewId="0">
      <selection activeCell="A1" sqref="A1:H1"/>
    </sheetView>
  </sheetViews>
  <sheetFormatPr defaultColWidth="8.85" defaultRowHeight="15" customHeight="1" outlineLevelRow="7"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4" t="s">
        <v>300</v>
      </c>
      <c r="B1" s="54"/>
      <c r="C1" s="54"/>
      <c r="D1" s="54"/>
      <c r="E1" s="54"/>
      <c r="F1" s="54"/>
      <c r="G1" s="54"/>
      <c r="H1" s="54" t="s">
        <v>300</v>
      </c>
    </row>
    <row r="2" ht="28.5" customHeight="1" spans="1:8">
      <c r="A2" s="55" t="s">
        <v>301</v>
      </c>
      <c r="B2" s="55"/>
      <c r="C2" s="55"/>
      <c r="D2" s="55"/>
      <c r="E2" s="55"/>
      <c r="F2" s="55"/>
      <c r="G2" s="55"/>
      <c r="H2" s="55"/>
    </row>
    <row r="3" ht="18.75" customHeight="1" spans="1:8">
      <c r="A3" s="56" t="str">
        <f>"单位名称："&amp;"玉溪市科技成果转化中心"</f>
        <v>单位名称：玉溪市科技成果转化中心</v>
      </c>
      <c r="B3" s="56"/>
      <c r="C3" s="56"/>
      <c r="D3" s="56"/>
      <c r="E3" s="56"/>
      <c r="F3" s="56"/>
      <c r="G3" s="56"/>
      <c r="H3" s="56"/>
    </row>
    <row r="4" ht="18.75" customHeight="1" spans="1:8">
      <c r="A4" s="57" t="s">
        <v>123</v>
      </c>
      <c r="B4" s="57" t="s">
        <v>302</v>
      </c>
      <c r="C4" s="57" t="s">
        <v>303</v>
      </c>
      <c r="D4" s="57" t="s">
        <v>304</v>
      </c>
      <c r="E4" s="57" t="s">
        <v>305</v>
      </c>
      <c r="F4" s="57" t="s">
        <v>306</v>
      </c>
      <c r="G4" s="57"/>
      <c r="H4" s="57"/>
    </row>
    <row r="5" ht="18.75" customHeight="1" spans="1:8">
      <c r="A5" s="57"/>
      <c r="B5" s="57"/>
      <c r="C5" s="57"/>
      <c r="D5" s="57"/>
      <c r="E5" s="57"/>
      <c r="F5" s="57" t="s">
        <v>271</v>
      </c>
      <c r="G5" s="57" t="s">
        <v>307</v>
      </c>
      <c r="H5" s="57" t="s">
        <v>308</v>
      </c>
    </row>
    <row r="6" ht="18.75" customHeight="1" spans="1:8">
      <c r="A6" s="58" t="s">
        <v>44</v>
      </c>
      <c r="B6" s="58" t="s">
        <v>45</v>
      </c>
      <c r="C6" s="58" t="s">
        <v>46</v>
      </c>
      <c r="D6" s="58" t="s">
        <v>47</v>
      </c>
      <c r="E6" s="58" t="s">
        <v>48</v>
      </c>
      <c r="F6" s="58" t="s">
        <v>49</v>
      </c>
      <c r="G6" s="58" t="s">
        <v>50</v>
      </c>
      <c r="H6" s="58" t="s">
        <v>51</v>
      </c>
    </row>
    <row r="7" ht="18" customHeight="1" spans="1:8">
      <c r="A7" s="59"/>
      <c r="B7" s="59"/>
      <c r="C7" s="59"/>
      <c r="D7" s="59"/>
      <c r="E7" s="60"/>
      <c r="F7" s="61"/>
      <c r="G7" s="62"/>
      <c r="H7" s="62"/>
    </row>
    <row r="8" ht="18" customHeight="1" spans="1:8">
      <c r="A8" s="60" t="s">
        <v>30</v>
      </c>
      <c r="B8" s="60"/>
      <c r="C8" s="60"/>
      <c r="D8" s="60"/>
      <c r="E8" s="60"/>
      <c r="F8" s="61"/>
      <c r="G8" s="62"/>
      <c r="H8" s="62"/>
    </row>
  </sheetData>
  <mergeCells count="10">
    <mergeCell ref="A1:H1"/>
    <mergeCell ref="A2:H2"/>
    <mergeCell ref="A3:H3"/>
    <mergeCell ref="F4:H4"/>
    <mergeCell ref="A8:E8"/>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tabSelected="1" workbookViewId="0">
      <selection activeCell="A1" sqref="A1:K1"/>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29" t="s">
        <v>309</v>
      </c>
      <c r="B1" s="29"/>
      <c r="C1" s="29"/>
      <c r="D1" s="30"/>
      <c r="E1" s="30"/>
      <c r="F1" s="30"/>
      <c r="G1" s="30"/>
      <c r="H1" s="29"/>
      <c r="I1" s="29"/>
      <c r="J1" s="29"/>
      <c r="K1" s="48"/>
    </row>
    <row r="2" ht="28.5" customHeight="1" spans="1:11">
      <c r="A2" s="31" t="s">
        <v>310</v>
      </c>
      <c r="B2" s="31"/>
      <c r="C2" s="31"/>
      <c r="D2" s="31"/>
      <c r="E2" s="31"/>
      <c r="F2" s="31"/>
      <c r="G2" s="31"/>
      <c r="H2" s="31"/>
      <c r="I2" s="31"/>
      <c r="J2" s="31"/>
      <c r="K2" s="31"/>
    </row>
    <row r="3" ht="13.5" customHeight="1" spans="1:11">
      <c r="A3" s="5" t="str">
        <f>"单位名称："&amp;"玉溪市科技成果转化中心"</f>
        <v>单位名称：玉溪市科技成果转化中心</v>
      </c>
      <c r="B3" s="6"/>
      <c r="C3" s="6"/>
      <c r="D3" s="6"/>
      <c r="E3" s="6"/>
      <c r="F3" s="6"/>
      <c r="G3" s="6"/>
      <c r="H3" s="7"/>
      <c r="I3" s="7"/>
      <c r="J3" s="7"/>
      <c r="K3" s="49" t="s">
        <v>2</v>
      </c>
    </row>
    <row r="4" ht="21.75" customHeight="1" spans="1:11">
      <c r="A4" s="32" t="s">
        <v>207</v>
      </c>
      <c r="B4" s="32" t="s">
        <v>125</v>
      </c>
      <c r="C4" s="32" t="s">
        <v>208</v>
      </c>
      <c r="D4" s="33" t="s">
        <v>126</v>
      </c>
      <c r="E4" s="33" t="s">
        <v>127</v>
      </c>
      <c r="F4" s="33" t="s">
        <v>128</v>
      </c>
      <c r="G4" s="33" t="s">
        <v>129</v>
      </c>
      <c r="H4" s="34" t="s">
        <v>30</v>
      </c>
      <c r="I4" s="50" t="s">
        <v>311</v>
      </c>
      <c r="J4" s="51"/>
      <c r="K4" s="52"/>
    </row>
    <row r="5" ht="21.75" customHeight="1" spans="1:11">
      <c r="A5" s="35"/>
      <c r="B5" s="35"/>
      <c r="C5" s="35"/>
      <c r="D5" s="36"/>
      <c r="E5" s="36"/>
      <c r="F5" s="36"/>
      <c r="G5" s="36"/>
      <c r="H5" s="37"/>
      <c r="I5" s="33" t="s">
        <v>33</v>
      </c>
      <c r="J5" s="33" t="s">
        <v>34</v>
      </c>
      <c r="K5" s="33" t="s">
        <v>35</v>
      </c>
    </row>
    <row r="6" ht="40.5" customHeight="1" spans="1:11">
      <c r="A6" s="38"/>
      <c r="B6" s="38"/>
      <c r="C6" s="38"/>
      <c r="D6" s="39"/>
      <c r="E6" s="39"/>
      <c r="F6" s="39"/>
      <c r="G6" s="39"/>
      <c r="H6" s="40"/>
      <c r="I6" s="39" t="s">
        <v>32</v>
      </c>
      <c r="J6" s="39"/>
      <c r="K6" s="39"/>
    </row>
    <row r="7" ht="15" customHeight="1" spans="1:11">
      <c r="A7" s="41">
        <v>1</v>
      </c>
      <c r="B7" s="41">
        <v>2</v>
      </c>
      <c r="C7" s="41">
        <v>3</v>
      </c>
      <c r="D7" s="41">
        <v>4</v>
      </c>
      <c r="E7" s="41">
        <v>5</v>
      </c>
      <c r="F7" s="41">
        <v>6</v>
      </c>
      <c r="G7" s="41">
        <v>7</v>
      </c>
      <c r="H7" s="41">
        <v>8</v>
      </c>
      <c r="I7" s="41">
        <v>9</v>
      </c>
      <c r="J7" s="53">
        <v>10</v>
      </c>
      <c r="K7" s="53">
        <v>11</v>
      </c>
    </row>
    <row r="8" ht="30.65" customHeight="1" spans="1:11">
      <c r="A8" s="42"/>
      <c r="B8" s="43"/>
      <c r="C8" s="42"/>
      <c r="D8" s="42"/>
      <c r="E8" s="42"/>
      <c r="F8" s="42"/>
      <c r="G8" s="42"/>
      <c r="H8" s="44"/>
      <c r="I8" s="44"/>
      <c r="J8" s="44"/>
      <c r="K8" s="44"/>
    </row>
    <row r="9" ht="30.65" customHeight="1" spans="1:11">
      <c r="A9" s="43"/>
      <c r="B9" s="43"/>
      <c r="C9" s="43"/>
      <c r="D9" s="43"/>
      <c r="E9" s="43"/>
      <c r="F9" s="43"/>
      <c r="G9" s="43"/>
      <c r="H9" s="44"/>
      <c r="I9" s="44"/>
      <c r="J9" s="44"/>
      <c r="K9" s="44"/>
    </row>
    <row r="10" ht="18.75" customHeight="1" spans="1:11">
      <c r="A10" s="45" t="s">
        <v>225</v>
      </c>
      <c r="B10" s="46"/>
      <c r="C10" s="46"/>
      <c r="D10" s="46"/>
      <c r="E10" s="46"/>
      <c r="F10" s="46"/>
      <c r="G10" s="47"/>
      <c r="H10" s="44"/>
      <c r="I10" s="44"/>
      <c r="J10" s="44"/>
      <c r="K10" s="44"/>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tabSelected="1" workbookViewId="0">
      <selection activeCell="A1" sqref="A1:G1"/>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312</v>
      </c>
      <c r="B1" s="1"/>
      <c r="C1" s="1"/>
      <c r="D1" s="2"/>
      <c r="E1" s="1"/>
      <c r="F1" s="1"/>
      <c r="G1" s="3"/>
    </row>
    <row r="2" ht="27.75" customHeight="1" spans="1:7">
      <c r="A2" s="4" t="s">
        <v>313</v>
      </c>
      <c r="B2" s="4"/>
      <c r="C2" s="4"/>
      <c r="D2" s="4"/>
      <c r="E2" s="4"/>
      <c r="F2" s="4"/>
      <c r="G2" s="4"/>
    </row>
    <row r="3" ht="13.5" customHeight="1" spans="1:7">
      <c r="A3" s="5" t="str">
        <f>"单位名称："&amp;"玉溪市科技成果转化中心"</f>
        <v>单位名称：玉溪市科技成果转化中心</v>
      </c>
      <c r="B3" s="6"/>
      <c r="C3" s="6"/>
      <c r="D3" s="6"/>
      <c r="E3" s="7"/>
      <c r="F3" s="7"/>
      <c r="G3" s="8" t="s">
        <v>2</v>
      </c>
    </row>
    <row r="4" ht="21.75" customHeight="1" spans="1:7">
      <c r="A4" s="9" t="s">
        <v>208</v>
      </c>
      <c r="B4" s="9" t="s">
        <v>207</v>
      </c>
      <c r="C4" s="9" t="s">
        <v>125</v>
      </c>
      <c r="D4" s="10" t="s">
        <v>314</v>
      </c>
      <c r="E4" s="11" t="s">
        <v>33</v>
      </c>
      <c r="F4" s="12"/>
      <c r="G4" s="13"/>
    </row>
    <row r="5" ht="21.75" customHeight="1" spans="1:7">
      <c r="A5" s="14"/>
      <c r="B5" s="14"/>
      <c r="C5" s="14"/>
      <c r="D5" s="15"/>
      <c r="E5" s="16" t="s">
        <v>315</v>
      </c>
      <c r="F5" s="10" t="s">
        <v>316</v>
      </c>
      <c r="G5" s="10" t="s">
        <v>317</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c r="B8" s="22"/>
      <c r="C8" s="22"/>
      <c r="D8" s="23"/>
      <c r="E8" s="24"/>
      <c r="F8" s="24"/>
      <c r="G8" s="24"/>
    </row>
    <row r="9" ht="21" customHeight="1" spans="1:7">
      <c r="A9" s="21"/>
      <c r="B9" s="21"/>
      <c r="C9" s="21"/>
      <c r="D9" s="25"/>
      <c r="E9" s="24"/>
      <c r="F9" s="24"/>
      <c r="G9" s="24"/>
    </row>
    <row r="10" ht="21" customHeight="1" spans="1:7">
      <c r="A10" s="26" t="s">
        <v>30</v>
      </c>
      <c r="B10" s="27" t="s">
        <v>318</v>
      </c>
      <c r="C10" s="27"/>
      <c r="D10" s="28"/>
      <c r="E10" s="24"/>
      <c r="F10" s="24"/>
      <c r="G10" s="24"/>
    </row>
  </sheetData>
  <mergeCells count="12">
    <mergeCell ref="A1:G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tabSelected="1" workbookViewId="0">
      <selection activeCell="A1" sqref="A1:S1"/>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53" t="s">
        <v>26</v>
      </c>
      <c r="B1" s="153"/>
      <c r="C1" s="153"/>
      <c r="D1" s="153"/>
      <c r="E1" s="153"/>
      <c r="F1" s="153"/>
      <c r="G1" s="153"/>
      <c r="H1" s="153"/>
      <c r="I1" s="153"/>
      <c r="J1" s="153"/>
      <c r="K1" s="153"/>
      <c r="L1" s="153"/>
      <c r="M1" s="153"/>
      <c r="N1" s="153"/>
      <c r="O1" s="153"/>
      <c r="P1" s="153"/>
      <c r="Q1" s="153"/>
      <c r="R1" s="153"/>
      <c r="S1" s="153"/>
    </row>
    <row r="2" ht="28.5" customHeight="1" spans="1:19">
      <c r="A2" s="147" t="s">
        <v>27</v>
      </c>
      <c r="B2" s="147"/>
      <c r="C2" s="147"/>
      <c r="D2" s="147"/>
      <c r="E2" s="147"/>
      <c r="F2" s="147"/>
      <c r="G2" s="147"/>
      <c r="H2" s="147"/>
      <c r="I2" s="147"/>
      <c r="J2" s="147"/>
      <c r="K2" s="147"/>
      <c r="L2" s="147"/>
      <c r="M2" s="147"/>
      <c r="N2" s="147"/>
      <c r="O2" s="147"/>
      <c r="P2" s="147"/>
      <c r="Q2" s="147"/>
      <c r="R2" s="147"/>
      <c r="S2" s="147"/>
    </row>
    <row r="3" ht="20.25" customHeight="1" spans="1:19">
      <c r="A3" s="148" t="str">
        <f>"单位名称："&amp;"玉溪市科技成果转化中心"</f>
        <v>单位名称：玉溪市科技成果转化中心</v>
      </c>
      <c r="B3" s="148"/>
      <c r="C3" s="148"/>
      <c r="D3" s="148"/>
      <c r="E3" s="148"/>
      <c r="F3" s="148"/>
      <c r="G3" s="148"/>
      <c r="H3" s="148"/>
      <c r="I3" s="148"/>
      <c r="J3" s="148"/>
      <c r="K3" s="148"/>
      <c r="L3" s="154"/>
      <c r="M3" s="154"/>
      <c r="N3" s="154"/>
      <c r="O3" s="154"/>
      <c r="P3" s="154"/>
      <c r="Q3" s="154"/>
      <c r="R3" s="154"/>
      <c r="S3" s="154" t="s">
        <v>2</v>
      </c>
    </row>
    <row r="4" ht="27" customHeight="1" spans="1:19">
      <c r="A4" s="149" t="s">
        <v>28</v>
      </c>
      <c r="B4" s="149" t="s">
        <v>29</v>
      </c>
      <c r="C4" s="149" t="s">
        <v>30</v>
      </c>
      <c r="D4" s="149" t="s">
        <v>31</v>
      </c>
      <c r="E4" s="149"/>
      <c r="F4" s="149"/>
      <c r="G4" s="149"/>
      <c r="H4" s="149"/>
      <c r="I4" s="149"/>
      <c r="J4" s="149"/>
      <c r="K4" s="149"/>
      <c r="L4" s="149"/>
      <c r="M4" s="149"/>
      <c r="N4" s="149"/>
      <c r="O4" s="149" t="s">
        <v>20</v>
      </c>
      <c r="P4" s="149"/>
      <c r="Q4" s="149"/>
      <c r="R4" s="149"/>
      <c r="S4" s="149"/>
    </row>
    <row r="5" ht="27" customHeight="1" spans="1:19">
      <c r="A5" s="149"/>
      <c r="B5" s="149"/>
      <c r="C5" s="149"/>
      <c r="D5" s="149" t="s">
        <v>32</v>
      </c>
      <c r="E5" s="149" t="s">
        <v>33</v>
      </c>
      <c r="F5" s="149" t="s">
        <v>34</v>
      </c>
      <c r="G5" s="149" t="s">
        <v>35</v>
      </c>
      <c r="H5" s="149" t="s">
        <v>36</v>
      </c>
      <c r="I5" s="149" t="s">
        <v>37</v>
      </c>
      <c r="J5" s="149"/>
      <c r="K5" s="149"/>
      <c r="L5" s="149"/>
      <c r="M5" s="149"/>
      <c r="N5" s="149"/>
      <c r="O5" s="149" t="s">
        <v>32</v>
      </c>
      <c r="P5" s="149" t="s">
        <v>33</v>
      </c>
      <c r="Q5" s="149" t="s">
        <v>34</v>
      </c>
      <c r="R5" s="149" t="s">
        <v>35</v>
      </c>
      <c r="S5" s="149" t="s">
        <v>38</v>
      </c>
    </row>
    <row r="6" ht="27" customHeight="1" spans="1:19">
      <c r="A6" s="149"/>
      <c r="B6" s="149"/>
      <c r="C6" s="149"/>
      <c r="D6" s="149"/>
      <c r="E6" s="149"/>
      <c r="F6" s="149"/>
      <c r="G6" s="149"/>
      <c r="H6" s="149"/>
      <c r="I6" s="149" t="s">
        <v>32</v>
      </c>
      <c r="J6" s="149" t="s">
        <v>39</v>
      </c>
      <c r="K6" s="149" t="s">
        <v>40</v>
      </c>
      <c r="L6" s="149" t="s">
        <v>41</v>
      </c>
      <c r="M6" s="149" t="s">
        <v>42</v>
      </c>
      <c r="N6" s="149" t="s">
        <v>43</v>
      </c>
      <c r="O6" s="149"/>
      <c r="P6" s="149"/>
      <c r="Q6" s="149"/>
      <c r="R6" s="149"/>
      <c r="S6" s="149"/>
    </row>
    <row r="7" ht="20.25" customHeight="1" spans="1:19">
      <c r="A7" s="152" t="s">
        <v>44</v>
      </c>
      <c r="B7" s="152" t="s">
        <v>45</v>
      </c>
      <c r="C7" s="152" t="s">
        <v>46</v>
      </c>
      <c r="D7" s="152" t="s">
        <v>47</v>
      </c>
      <c r="E7" s="152" t="s">
        <v>48</v>
      </c>
      <c r="F7" s="152" t="s">
        <v>49</v>
      </c>
      <c r="G7" s="152" t="s">
        <v>50</v>
      </c>
      <c r="H7" s="152" t="s">
        <v>51</v>
      </c>
      <c r="I7" s="152" t="s">
        <v>52</v>
      </c>
      <c r="J7" s="152" t="s">
        <v>53</v>
      </c>
      <c r="K7" s="152" t="s">
        <v>54</v>
      </c>
      <c r="L7" s="152" t="s">
        <v>55</v>
      </c>
      <c r="M7" s="152" t="s">
        <v>56</v>
      </c>
      <c r="N7" s="152" t="s">
        <v>57</v>
      </c>
      <c r="O7" s="152" t="s">
        <v>58</v>
      </c>
      <c r="P7" s="152" t="s">
        <v>59</v>
      </c>
      <c r="Q7" s="152" t="s">
        <v>60</v>
      </c>
      <c r="R7" s="152" t="s">
        <v>61</v>
      </c>
      <c r="S7" s="152" t="s">
        <v>62</v>
      </c>
    </row>
    <row r="8" ht="20.25" customHeight="1" spans="1:19">
      <c r="A8" s="148" t="s">
        <v>63</v>
      </c>
      <c r="B8" s="148" t="s">
        <v>64</v>
      </c>
      <c r="C8" s="151">
        <v>3471769.87</v>
      </c>
      <c r="D8" s="151">
        <v>3171769.87</v>
      </c>
      <c r="E8" s="62">
        <v>2091769.87</v>
      </c>
      <c r="F8" s="62"/>
      <c r="G8" s="62"/>
      <c r="H8" s="62"/>
      <c r="I8" s="62">
        <v>1080000</v>
      </c>
      <c r="J8" s="62"/>
      <c r="K8" s="62"/>
      <c r="L8" s="62"/>
      <c r="M8" s="62"/>
      <c r="N8" s="62">
        <v>1080000</v>
      </c>
      <c r="O8" s="151">
        <v>300000</v>
      </c>
      <c r="P8" s="151">
        <v>300000</v>
      </c>
      <c r="Q8" s="151"/>
      <c r="R8" s="151"/>
      <c r="S8" s="151"/>
    </row>
    <row r="9" ht="20.25" customHeight="1" spans="1:19">
      <c r="A9" s="150" t="s">
        <v>30</v>
      </c>
      <c r="B9" s="148"/>
      <c r="C9" s="151">
        <v>3471769.87</v>
      </c>
      <c r="D9" s="151">
        <v>3171769.87</v>
      </c>
      <c r="E9" s="151">
        <v>2091769.87</v>
      </c>
      <c r="F9" s="151"/>
      <c r="G9" s="151"/>
      <c r="H9" s="151"/>
      <c r="I9" s="151">
        <v>1080000</v>
      </c>
      <c r="J9" s="151"/>
      <c r="K9" s="151"/>
      <c r="L9" s="151"/>
      <c r="M9" s="151"/>
      <c r="N9" s="151">
        <v>1080000</v>
      </c>
      <c r="O9" s="151">
        <v>300000</v>
      </c>
      <c r="P9" s="151">
        <v>300000</v>
      </c>
      <c r="Q9" s="151"/>
      <c r="R9" s="151"/>
      <c r="S9" s="151"/>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6"/>
  <sheetViews>
    <sheetView showZeros="0" tabSelected="1" topLeftCell="B1" workbookViewId="0">
      <selection activeCell="A1" sqref="A1:O1"/>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53" t="s">
        <v>65</v>
      </c>
      <c r="B1" s="153"/>
      <c r="C1" s="153"/>
      <c r="D1" s="153"/>
      <c r="E1" s="153"/>
      <c r="F1" s="153"/>
      <c r="G1" s="153"/>
      <c r="H1" s="153"/>
      <c r="I1" s="153"/>
      <c r="J1" s="153"/>
      <c r="K1" s="153"/>
      <c r="L1" s="153"/>
      <c r="M1" s="153"/>
      <c r="N1" s="153"/>
      <c r="O1" s="153"/>
    </row>
    <row r="2" ht="28.5" customHeight="1" spans="1:15">
      <c r="A2" s="147" t="s">
        <v>66</v>
      </c>
      <c r="B2" s="147"/>
      <c r="C2" s="147"/>
      <c r="D2" s="147"/>
      <c r="E2" s="147"/>
      <c r="F2" s="147"/>
      <c r="G2" s="147"/>
      <c r="H2" s="147"/>
      <c r="I2" s="147"/>
      <c r="J2" s="147"/>
      <c r="K2" s="147"/>
      <c r="L2" s="147"/>
      <c r="M2" s="147"/>
      <c r="N2" s="147"/>
      <c r="O2" s="147"/>
    </row>
    <row r="3" ht="20.25" customHeight="1" spans="1:15">
      <c r="A3" s="148" t="str">
        <f>"单位名称："&amp;"玉溪市科技成果转化中心"</f>
        <v>单位名称：玉溪市科技成果转化中心</v>
      </c>
      <c r="B3" s="148"/>
      <c r="C3" s="148"/>
      <c r="D3" s="148"/>
      <c r="E3" s="148"/>
      <c r="F3" s="148"/>
      <c r="G3" s="148"/>
      <c r="H3" s="148"/>
      <c r="I3" s="148"/>
      <c r="J3" s="154"/>
      <c r="K3" s="154"/>
      <c r="L3" s="154"/>
      <c r="M3" s="154"/>
      <c r="N3" s="154"/>
      <c r="O3" s="154" t="s">
        <v>2</v>
      </c>
    </row>
    <row r="4" ht="27" customHeight="1" spans="1:15">
      <c r="A4" s="149" t="s">
        <v>67</v>
      </c>
      <c r="B4" s="149" t="s">
        <v>68</v>
      </c>
      <c r="C4" s="149" t="s">
        <v>30</v>
      </c>
      <c r="D4" s="149" t="s">
        <v>33</v>
      </c>
      <c r="E4" s="149"/>
      <c r="F4" s="149"/>
      <c r="G4" s="149" t="s">
        <v>34</v>
      </c>
      <c r="H4" s="149" t="s">
        <v>35</v>
      </c>
      <c r="I4" s="149" t="s">
        <v>69</v>
      </c>
      <c r="J4" s="149" t="s">
        <v>70</v>
      </c>
      <c r="K4" s="149"/>
      <c r="L4" s="149"/>
      <c r="M4" s="149"/>
      <c r="N4" s="149"/>
      <c r="O4" s="149"/>
    </row>
    <row r="5" ht="27" customHeight="1" spans="1:15">
      <c r="A5" s="149"/>
      <c r="B5" s="149"/>
      <c r="C5" s="149"/>
      <c r="D5" s="149" t="s">
        <v>32</v>
      </c>
      <c r="E5" s="149" t="s">
        <v>71</v>
      </c>
      <c r="F5" s="149" t="s">
        <v>72</v>
      </c>
      <c r="G5" s="149"/>
      <c r="H5" s="149"/>
      <c r="I5" s="149"/>
      <c r="J5" s="149" t="s">
        <v>32</v>
      </c>
      <c r="K5" s="149" t="s">
        <v>73</v>
      </c>
      <c r="L5" s="149" t="s">
        <v>74</v>
      </c>
      <c r="M5" s="149" t="s">
        <v>75</v>
      </c>
      <c r="N5" s="149" t="s">
        <v>76</v>
      </c>
      <c r="O5" s="149" t="s">
        <v>77</v>
      </c>
    </row>
    <row r="6" ht="20.25" customHeight="1" spans="1:15">
      <c r="A6" s="152" t="s">
        <v>44</v>
      </c>
      <c r="B6" s="152" t="s">
        <v>45</v>
      </c>
      <c r="C6" s="152" t="s">
        <v>46</v>
      </c>
      <c r="D6" s="152" t="s">
        <v>47</v>
      </c>
      <c r="E6" s="152" t="s">
        <v>48</v>
      </c>
      <c r="F6" s="152" t="s">
        <v>49</v>
      </c>
      <c r="G6" s="152" t="s">
        <v>50</v>
      </c>
      <c r="H6" s="152" t="s">
        <v>51</v>
      </c>
      <c r="I6" s="152" t="s">
        <v>52</v>
      </c>
      <c r="J6" s="152" t="s">
        <v>53</v>
      </c>
      <c r="K6" s="152" t="s">
        <v>54</v>
      </c>
      <c r="L6" s="152" t="s">
        <v>55</v>
      </c>
      <c r="M6" s="152" t="s">
        <v>56</v>
      </c>
      <c r="N6" s="152" t="s">
        <v>57</v>
      </c>
      <c r="O6" s="152" t="s">
        <v>58</v>
      </c>
    </row>
    <row r="7" ht="20.25" customHeight="1" spans="1:15">
      <c r="A7" s="148" t="s">
        <v>78</v>
      </c>
      <c r="B7" s="148" t="str">
        <f>"        "&amp;"科学技术支出"</f>
        <v>        科学技术支出</v>
      </c>
      <c r="C7" s="62">
        <v>2900926.88</v>
      </c>
      <c r="D7" s="62">
        <v>1820926.88</v>
      </c>
      <c r="E7" s="62">
        <v>1520926.88</v>
      </c>
      <c r="F7" s="62">
        <v>300000</v>
      </c>
      <c r="G7" s="62"/>
      <c r="H7" s="62"/>
      <c r="I7" s="62"/>
      <c r="J7" s="62">
        <v>1080000</v>
      </c>
      <c r="K7" s="62"/>
      <c r="L7" s="62"/>
      <c r="M7" s="62"/>
      <c r="N7" s="62"/>
      <c r="O7" s="62">
        <v>1080000</v>
      </c>
    </row>
    <row r="8" ht="20.25" customHeight="1" spans="1:15">
      <c r="A8" s="155" t="s">
        <v>79</v>
      </c>
      <c r="B8" s="155" t="str">
        <f>"        "&amp;"应用研究"</f>
        <v>        应用研究</v>
      </c>
      <c r="C8" s="62">
        <v>1520926.88</v>
      </c>
      <c r="D8" s="62">
        <v>1520926.88</v>
      </c>
      <c r="E8" s="62">
        <v>1520926.88</v>
      </c>
      <c r="F8" s="62"/>
      <c r="G8" s="62"/>
      <c r="H8" s="62"/>
      <c r="I8" s="62"/>
      <c r="J8" s="62"/>
      <c r="K8" s="62"/>
      <c r="L8" s="62"/>
      <c r="M8" s="62"/>
      <c r="N8" s="62"/>
      <c r="O8" s="62"/>
    </row>
    <row r="9" ht="20.25" customHeight="1" spans="1:15">
      <c r="A9" s="156" t="s">
        <v>80</v>
      </c>
      <c r="B9" s="156" t="str">
        <f>"        "&amp;"机构运行"</f>
        <v>        机构运行</v>
      </c>
      <c r="C9" s="62">
        <v>1520926.88</v>
      </c>
      <c r="D9" s="62">
        <v>1520926.88</v>
      </c>
      <c r="E9" s="62">
        <v>1520926.88</v>
      </c>
      <c r="F9" s="62"/>
      <c r="G9" s="62"/>
      <c r="H9" s="62"/>
      <c r="I9" s="62"/>
      <c r="J9" s="62"/>
      <c r="K9" s="62"/>
      <c r="L9" s="62"/>
      <c r="M9" s="62"/>
      <c r="N9" s="62"/>
      <c r="O9" s="62"/>
    </row>
    <row r="10" ht="20.25" customHeight="1" spans="1:15">
      <c r="A10" s="155" t="s">
        <v>81</v>
      </c>
      <c r="B10" s="155" t="str">
        <f>"        "&amp;"技术研究与开发"</f>
        <v>        技术研究与开发</v>
      </c>
      <c r="C10" s="62">
        <v>1380000</v>
      </c>
      <c r="D10" s="62">
        <v>300000</v>
      </c>
      <c r="E10" s="62"/>
      <c r="F10" s="62">
        <v>300000</v>
      </c>
      <c r="G10" s="62"/>
      <c r="H10" s="62"/>
      <c r="I10" s="62"/>
      <c r="J10" s="62">
        <v>1080000</v>
      </c>
      <c r="K10" s="62"/>
      <c r="L10" s="62"/>
      <c r="M10" s="62"/>
      <c r="N10" s="62"/>
      <c r="O10" s="62">
        <v>1080000</v>
      </c>
    </row>
    <row r="11" ht="20.25" customHeight="1" spans="1:15">
      <c r="A11" s="156" t="s">
        <v>82</v>
      </c>
      <c r="B11" s="156" t="str">
        <f>"        "&amp;"其他技术研究与开发支出"</f>
        <v>        其他技术研究与开发支出</v>
      </c>
      <c r="C11" s="62">
        <v>1380000</v>
      </c>
      <c r="D11" s="62">
        <v>300000</v>
      </c>
      <c r="E11" s="62"/>
      <c r="F11" s="62">
        <v>300000</v>
      </c>
      <c r="G11" s="62"/>
      <c r="H11" s="62"/>
      <c r="I11" s="62"/>
      <c r="J11" s="62">
        <v>1080000</v>
      </c>
      <c r="K11" s="62"/>
      <c r="L11" s="62"/>
      <c r="M11" s="62"/>
      <c r="N11" s="62"/>
      <c r="O11" s="62">
        <v>1080000</v>
      </c>
    </row>
    <row r="12" ht="20.25" customHeight="1" spans="1:15">
      <c r="A12" s="148" t="s">
        <v>83</v>
      </c>
      <c r="B12" s="148" t="str">
        <f>"        "&amp;"社会保障和就业支出"</f>
        <v>        社会保障和就业支出</v>
      </c>
      <c r="C12" s="62">
        <v>275392.32</v>
      </c>
      <c r="D12" s="62">
        <v>275392.32</v>
      </c>
      <c r="E12" s="62">
        <v>275392.32</v>
      </c>
      <c r="F12" s="62"/>
      <c r="G12" s="62"/>
      <c r="H12" s="62"/>
      <c r="I12" s="62"/>
      <c r="J12" s="62"/>
      <c r="K12" s="62"/>
      <c r="L12" s="62"/>
      <c r="M12" s="62"/>
      <c r="N12" s="62"/>
      <c r="O12" s="62"/>
    </row>
    <row r="13" ht="20.25" customHeight="1" spans="1:15">
      <c r="A13" s="155" t="s">
        <v>84</v>
      </c>
      <c r="B13" s="155" t="str">
        <f>"        "&amp;"行政事业单位养老支出"</f>
        <v>        行政事业单位养老支出</v>
      </c>
      <c r="C13" s="62">
        <v>275392.32</v>
      </c>
      <c r="D13" s="62">
        <v>275392.32</v>
      </c>
      <c r="E13" s="62">
        <v>275392.32</v>
      </c>
      <c r="F13" s="62"/>
      <c r="G13" s="62"/>
      <c r="H13" s="62"/>
      <c r="I13" s="62"/>
      <c r="J13" s="62"/>
      <c r="K13" s="62"/>
      <c r="L13" s="62"/>
      <c r="M13" s="62"/>
      <c r="N13" s="62"/>
      <c r="O13" s="62"/>
    </row>
    <row r="14" ht="20.25" customHeight="1" spans="1:15">
      <c r="A14" s="156" t="s">
        <v>85</v>
      </c>
      <c r="B14" s="156" t="str">
        <f>"        "&amp;"事业单位离退休"</f>
        <v>        事业单位离退休</v>
      </c>
      <c r="C14" s="62">
        <v>135000</v>
      </c>
      <c r="D14" s="62">
        <v>135000</v>
      </c>
      <c r="E14" s="62">
        <v>135000</v>
      </c>
      <c r="F14" s="62"/>
      <c r="G14" s="62"/>
      <c r="H14" s="62"/>
      <c r="I14" s="62"/>
      <c r="J14" s="62"/>
      <c r="K14" s="62"/>
      <c r="L14" s="62"/>
      <c r="M14" s="62"/>
      <c r="N14" s="62"/>
      <c r="O14" s="62"/>
    </row>
    <row r="15" ht="20.25" customHeight="1" spans="1:15">
      <c r="A15" s="156" t="s">
        <v>86</v>
      </c>
      <c r="B15" s="156" t="str">
        <f>"        "&amp;"机关事业单位基本养老保险缴费支出"</f>
        <v>        机关事业单位基本养老保险缴费支出</v>
      </c>
      <c r="C15" s="62">
        <v>140392.32</v>
      </c>
      <c r="D15" s="62">
        <v>140392.32</v>
      </c>
      <c r="E15" s="62">
        <v>140392.32</v>
      </c>
      <c r="F15" s="62"/>
      <c r="G15" s="62"/>
      <c r="H15" s="62"/>
      <c r="I15" s="62"/>
      <c r="J15" s="62"/>
      <c r="K15" s="62"/>
      <c r="L15" s="62"/>
      <c r="M15" s="62"/>
      <c r="N15" s="62"/>
      <c r="O15" s="62"/>
    </row>
    <row r="16" ht="20.25" customHeight="1" spans="1:15">
      <c r="A16" s="148" t="s">
        <v>87</v>
      </c>
      <c r="B16" s="148" t="str">
        <f>"        "&amp;"卫生健康支出"</f>
        <v>        卫生健康支出</v>
      </c>
      <c r="C16" s="62">
        <v>143458.67</v>
      </c>
      <c r="D16" s="62">
        <v>143458.67</v>
      </c>
      <c r="E16" s="62">
        <v>143458.67</v>
      </c>
      <c r="F16" s="62"/>
      <c r="G16" s="62"/>
      <c r="H16" s="62"/>
      <c r="I16" s="62"/>
      <c r="J16" s="62"/>
      <c r="K16" s="62"/>
      <c r="L16" s="62"/>
      <c r="M16" s="62"/>
      <c r="N16" s="62"/>
      <c r="O16" s="62"/>
    </row>
    <row r="17" ht="20.25" customHeight="1" spans="1:15">
      <c r="A17" s="155" t="s">
        <v>88</v>
      </c>
      <c r="B17" s="155" t="str">
        <f>"        "&amp;"行政事业单位医疗"</f>
        <v>        行政事业单位医疗</v>
      </c>
      <c r="C17" s="62">
        <v>143458.67</v>
      </c>
      <c r="D17" s="62">
        <v>143458.67</v>
      </c>
      <c r="E17" s="62">
        <v>143458.67</v>
      </c>
      <c r="F17" s="62"/>
      <c r="G17" s="62"/>
      <c r="H17" s="62"/>
      <c r="I17" s="62"/>
      <c r="J17" s="62"/>
      <c r="K17" s="62"/>
      <c r="L17" s="62"/>
      <c r="M17" s="62"/>
      <c r="N17" s="62"/>
      <c r="O17" s="62"/>
    </row>
    <row r="18" ht="20.25" customHeight="1" spans="1:15">
      <c r="A18" s="156" t="s">
        <v>89</v>
      </c>
      <c r="B18" s="156" t="str">
        <f>"        "&amp;"行政单位医疗"</f>
        <v>        行政单位医疗</v>
      </c>
      <c r="C18" s="62"/>
      <c r="D18" s="62"/>
      <c r="E18" s="62"/>
      <c r="F18" s="62"/>
      <c r="G18" s="62"/>
      <c r="H18" s="62"/>
      <c r="I18" s="62"/>
      <c r="J18" s="62"/>
      <c r="K18" s="62"/>
      <c r="L18" s="62"/>
      <c r="M18" s="62"/>
      <c r="N18" s="62"/>
      <c r="O18" s="62"/>
    </row>
    <row r="19" ht="20.25" customHeight="1" spans="1:15">
      <c r="A19" s="156" t="s">
        <v>90</v>
      </c>
      <c r="B19" s="156" t="str">
        <f>"        "&amp;"事业单位医疗"</f>
        <v>        事业单位医疗</v>
      </c>
      <c r="C19" s="62">
        <v>72828.52</v>
      </c>
      <c r="D19" s="62">
        <v>72828.52</v>
      </c>
      <c r="E19" s="62">
        <v>72828.52</v>
      </c>
      <c r="F19" s="62"/>
      <c r="G19" s="62"/>
      <c r="H19" s="62"/>
      <c r="I19" s="62"/>
      <c r="J19" s="62"/>
      <c r="K19" s="62"/>
      <c r="L19" s="62"/>
      <c r="M19" s="62"/>
      <c r="N19" s="62"/>
      <c r="O19" s="62"/>
    </row>
    <row r="20" ht="20.25" customHeight="1" spans="1:15">
      <c r="A20" s="156" t="s">
        <v>91</v>
      </c>
      <c r="B20" s="156" t="str">
        <f>"        "&amp;"公务员医疗补助"</f>
        <v>        公务员医疗补助</v>
      </c>
      <c r="C20" s="62">
        <v>61872.6</v>
      </c>
      <c r="D20" s="62">
        <v>61872.6</v>
      </c>
      <c r="E20" s="62">
        <v>61872.6</v>
      </c>
      <c r="F20" s="62"/>
      <c r="G20" s="62"/>
      <c r="H20" s="62"/>
      <c r="I20" s="62"/>
      <c r="J20" s="62"/>
      <c r="K20" s="62"/>
      <c r="L20" s="62"/>
      <c r="M20" s="62"/>
      <c r="N20" s="62"/>
      <c r="O20" s="62"/>
    </row>
    <row r="21" ht="20.25" customHeight="1" spans="1:15">
      <c r="A21" s="156" t="s">
        <v>92</v>
      </c>
      <c r="B21" s="156" t="str">
        <f>"        "&amp;"其他行政事业单位医疗支出"</f>
        <v>        其他行政事业单位医疗支出</v>
      </c>
      <c r="C21" s="62">
        <v>8757.55</v>
      </c>
      <c r="D21" s="62">
        <v>8757.55</v>
      </c>
      <c r="E21" s="62">
        <v>8757.55</v>
      </c>
      <c r="F21" s="62"/>
      <c r="G21" s="62"/>
      <c r="H21" s="62"/>
      <c r="I21" s="62"/>
      <c r="J21" s="62"/>
      <c r="K21" s="62"/>
      <c r="L21" s="62"/>
      <c r="M21" s="62"/>
      <c r="N21" s="62"/>
      <c r="O21" s="62"/>
    </row>
    <row r="22" ht="20.25" customHeight="1" spans="1:15">
      <c r="A22" s="148" t="s">
        <v>93</v>
      </c>
      <c r="B22" s="148" t="str">
        <f>"        "&amp;"住房保障支出"</f>
        <v>        住房保障支出</v>
      </c>
      <c r="C22" s="62">
        <v>151992</v>
      </c>
      <c r="D22" s="62">
        <v>151992</v>
      </c>
      <c r="E22" s="62">
        <v>151992</v>
      </c>
      <c r="F22" s="62"/>
      <c r="G22" s="62"/>
      <c r="H22" s="62"/>
      <c r="I22" s="62"/>
      <c r="J22" s="62"/>
      <c r="K22" s="62"/>
      <c r="L22" s="62"/>
      <c r="M22" s="62"/>
      <c r="N22" s="62"/>
      <c r="O22" s="62"/>
    </row>
    <row r="23" ht="20.25" customHeight="1" spans="1:15">
      <c r="A23" s="155" t="s">
        <v>94</v>
      </c>
      <c r="B23" s="155" t="str">
        <f>"        "&amp;"住房改革支出"</f>
        <v>        住房改革支出</v>
      </c>
      <c r="C23" s="62">
        <v>151992</v>
      </c>
      <c r="D23" s="62">
        <v>151992</v>
      </c>
      <c r="E23" s="62">
        <v>151992</v>
      </c>
      <c r="F23" s="62"/>
      <c r="G23" s="62"/>
      <c r="H23" s="62"/>
      <c r="I23" s="62"/>
      <c r="J23" s="62"/>
      <c r="K23" s="62"/>
      <c r="L23" s="62"/>
      <c r="M23" s="62"/>
      <c r="N23" s="62"/>
      <c r="O23" s="62"/>
    </row>
    <row r="24" ht="20.25" customHeight="1" spans="1:15">
      <c r="A24" s="156" t="s">
        <v>95</v>
      </c>
      <c r="B24" s="156" t="str">
        <f>"        "&amp;"住房公积金"</f>
        <v>        住房公积金</v>
      </c>
      <c r="C24" s="62">
        <v>145620</v>
      </c>
      <c r="D24" s="62">
        <v>145620</v>
      </c>
      <c r="E24" s="62">
        <v>145620</v>
      </c>
      <c r="F24" s="62"/>
      <c r="G24" s="62"/>
      <c r="H24" s="62"/>
      <c r="I24" s="62"/>
      <c r="J24" s="62"/>
      <c r="K24" s="62"/>
      <c r="L24" s="62"/>
      <c r="M24" s="62"/>
      <c r="N24" s="62"/>
      <c r="O24" s="62"/>
    </row>
    <row r="25" ht="20.25" customHeight="1" spans="1:15">
      <c r="A25" s="156" t="s">
        <v>96</v>
      </c>
      <c r="B25" s="156" t="str">
        <f>"        "&amp;"购房补贴"</f>
        <v>        购房补贴</v>
      </c>
      <c r="C25" s="62">
        <v>6372</v>
      </c>
      <c r="D25" s="62">
        <v>6372</v>
      </c>
      <c r="E25" s="62">
        <v>6372</v>
      </c>
      <c r="F25" s="62"/>
      <c r="G25" s="62"/>
      <c r="H25" s="62"/>
      <c r="I25" s="62"/>
      <c r="J25" s="62"/>
      <c r="K25" s="62"/>
      <c r="L25" s="62"/>
      <c r="M25" s="62"/>
      <c r="N25" s="62"/>
      <c r="O25" s="62"/>
    </row>
    <row r="26" ht="20.25" customHeight="1" spans="1:15">
      <c r="A26" s="150" t="s">
        <v>30</v>
      </c>
      <c r="B26" s="148"/>
      <c r="C26" s="151">
        <v>3471769.87</v>
      </c>
      <c r="D26" s="151">
        <v>2391769.87</v>
      </c>
      <c r="E26" s="151">
        <v>2091769.87</v>
      </c>
      <c r="F26" s="151">
        <v>300000</v>
      </c>
      <c r="G26" s="151"/>
      <c r="H26" s="151"/>
      <c r="I26" s="151"/>
      <c r="J26" s="151">
        <v>1080000</v>
      </c>
      <c r="K26" s="151"/>
      <c r="L26" s="151"/>
      <c r="M26" s="151"/>
      <c r="N26" s="151"/>
      <c r="O26" s="151">
        <v>1080000</v>
      </c>
    </row>
  </sheetData>
  <mergeCells count="12">
    <mergeCell ref="A1:O1"/>
    <mergeCell ref="A2:O2"/>
    <mergeCell ref="A3:N3"/>
    <mergeCell ref="D4:F4"/>
    <mergeCell ref="J4:O4"/>
    <mergeCell ref="A26:B26"/>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tabSelected="1" workbookViewId="0">
      <selection activeCell="A1" sqref="A1:D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6" t="s">
        <v>97</v>
      </c>
      <c r="B1" s="157"/>
      <c r="C1" s="157"/>
      <c r="D1" s="157"/>
    </row>
    <row r="2" ht="28.5" customHeight="1" spans="1:4">
      <c r="A2" s="158" t="s">
        <v>98</v>
      </c>
      <c r="B2" s="158"/>
      <c r="C2" s="158"/>
      <c r="D2" s="158"/>
    </row>
    <row r="3" ht="18.75" customHeight="1" spans="1:4">
      <c r="A3" s="148" t="str">
        <f>"单位名称："&amp;"玉溪市科技成果转化中心"</f>
        <v>单位名称：玉溪市科技成果转化中心</v>
      </c>
      <c r="B3" s="148"/>
      <c r="C3" s="148"/>
      <c r="D3" s="146" t="s">
        <v>2</v>
      </c>
    </row>
    <row r="4" ht="18.75" customHeight="1" spans="1:4">
      <c r="A4" s="57" t="s">
        <v>3</v>
      </c>
      <c r="B4" s="57"/>
      <c r="C4" s="57" t="s">
        <v>4</v>
      </c>
      <c r="D4" s="57"/>
    </row>
    <row r="5" ht="18.75" customHeight="1" spans="1:4">
      <c r="A5" s="57" t="s">
        <v>5</v>
      </c>
      <c r="B5" s="57" t="s">
        <v>6</v>
      </c>
      <c r="C5" s="57" t="s">
        <v>99</v>
      </c>
      <c r="D5" s="57" t="s">
        <v>6</v>
      </c>
    </row>
    <row r="6" ht="18.75" customHeight="1" spans="1:4">
      <c r="A6" s="159" t="s">
        <v>100</v>
      </c>
      <c r="B6" s="160"/>
      <c r="C6" s="161" t="s">
        <v>101</v>
      </c>
      <c r="D6" s="160"/>
    </row>
    <row r="7" ht="18.75" customHeight="1" spans="1:4">
      <c r="A7" s="148" t="s">
        <v>102</v>
      </c>
      <c r="B7" s="162">
        <v>2091769.87</v>
      </c>
      <c r="C7" s="163" t="str">
        <f>"（一）"&amp;"科学技术支出"</f>
        <v>（一）科学技术支出</v>
      </c>
      <c r="D7" s="162">
        <v>1820926.88</v>
      </c>
    </row>
    <row r="8" ht="18.75" customHeight="1" spans="1:4">
      <c r="A8" s="148" t="s">
        <v>103</v>
      </c>
      <c r="B8" s="162"/>
      <c r="C8" s="163" t="str">
        <f>"（二）"&amp;"社会保障和就业支出"</f>
        <v>（二）社会保障和就业支出</v>
      </c>
      <c r="D8" s="162">
        <v>275392.32</v>
      </c>
    </row>
    <row r="9" ht="18.75" customHeight="1" spans="1:4">
      <c r="A9" s="148" t="s">
        <v>104</v>
      </c>
      <c r="B9" s="162"/>
      <c r="C9" s="163" t="str">
        <f>"（三）"&amp;"卫生健康支出"</f>
        <v>（三）卫生健康支出</v>
      </c>
      <c r="D9" s="162">
        <v>143458.67</v>
      </c>
    </row>
    <row r="10" ht="18.75" customHeight="1" spans="1:4">
      <c r="A10" s="148" t="s">
        <v>105</v>
      </c>
      <c r="B10" s="162"/>
      <c r="C10" s="163" t="str">
        <f>"（四）"&amp;"住房保障支出"</f>
        <v>（四）住房保障支出</v>
      </c>
      <c r="D10" s="162">
        <v>151992</v>
      </c>
    </row>
    <row r="11" ht="18.75" customHeight="1" spans="1:4">
      <c r="A11" s="59" t="s">
        <v>102</v>
      </c>
      <c r="B11" s="162">
        <v>300000</v>
      </c>
      <c r="C11" s="148"/>
      <c r="D11" s="148"/>
    </row>
    <row r="12" ht="18.75" customHeight="1" spans="1:4">
      <c r="A12" s="59" t="s">
        <v>103</v>
      </c>
      <c r="B12" s="162"/>
      <c r="C12" s="148"/>
      <c r="D12" s="148"/>
    </row>
    <row r="13" ht="18.75" customHeight="1" spans="1:4">
      <c r="A13" s="59" t="s">
        <v>104</v>
      </c>
      <c r="B13" s="162"/>
      <c r="C13" s="148"/>
      <c r="D13" s="148"/>
    </row>
    <row r="14" ht="18.75" customHeight="1" spans="1:4">
      <c r="A14" s="148"/>
      <c r="B14" s="148"/>
      <c r="C14" s="148" t="s">
        <v>106</v>
      </c>
      <c r="D14" s="148"/>
    </row>
    <row r="15" ht="18.75" customHeight="1" spans="1:4">
      <c r="A15" s="164" t="s">
        <v>24</v>
      </c>
      <c r="B15" s="162">
        <v>2391769.87</v>
      </c>
      <c r="C15" s="164" t="s">
        <v>25</v>
      </c>
      <c r="D15" s="162">
        <v>2391769.87</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tabSelected="1" workbookViewId="0">
      <selection activeCell="A1" sqref="A1:G1"/>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53" t="s">
        <v>107</v>
      </c>
      <c r="B1" s="153"/>
      <c r="C1" s="153"/>
      <c r="D1" s="153"/>
      <c r="E1" s="153"/>
      <c r="F1" s="153"/>
      <c r="G1" s="153"/>
    </row>
    <row r="2" ht="28.5" customHeight="1" spans="1:7">
      <c r="A2" s="147" t="s">
        <v>108</v>
      </c>
      <c r="B2" s="147"/>
      <c r="C2" s="147"/>
      <c r="D2" s="147"/>
      <c r="E2" s="147"/>
      <c r="F2" s="147"/>
      <c r="G2" s="147"/>
    </row>
    <row r="3" ht="20.25" customHeight="1" spans="1:7">
      <c r="A3" s="148" t="str">
        <f>"单位名称："&amp;"玉溪市科技成果转化中心"</f>
        <v>单位名称：玉溪市科技成果转化中心</v>
      </c>
      <c r="B3" s="148"/>
      <c r="C3" s="148"/>
      <c r="D3" s="148"/>
      <c r="E3" s="148"/>
      <c r="F3" s="148"/>
      <c r="G3" s="154" t="s">
        <v>2</v>
      </c>
    </row>
    <row r="4" ht="27" customHeight="1" spans="1:7">
      <c r="A4" s="149" t="s">
        <v>109</v>
      </c>
      <c r="B4" s="149"/>
      <c r="C4" s="149" t="s">
        <v>30</v>
      </c>
      <c r="D4" s="149" t="s">
        <v>33</v>
      </c>
      <c r="E4" s="149"/>
      <c r="F4" s="149"/>
      <c r="G4" s="149" t="s">
        <v>72</v>
      </c>
    </row>
    <row r="5" ht="27" customHeight="1" spans="1:7">
      <c r="A5" s="149" t="s">
        <v>67</v>
      </c>
      <c r="B5" s="149" t="s">
        <v>68</v>
      </c>
      <c r="C5" s="149"/>
      <c r="D5" s="149" t="s">
        <v>32</v>
      </c>
      <c r="E5" s="149" t="s">
        <v>110</v>
      </c>
      <c r="F5" s="149" t="s">
        <v>111</v>
      </c>
      <c r="G5" s="149"/>
    </row>
    <row r="6" ht="20.25" customHeight="1" spans="1:7">
      <c r="A6" s="152" t="s">
        <v>44</v>
      </c>
      <c r="B6" s="152" t="s">
        <v>45</v>
      </c>
      <c r="C6" s="152" t="s">
        <v>46</v>
      </c>
      <c r="D6" s="152" t="s">
        <v>47</v>
      </c>
      <c r="E6" s="152" t="s">
        <v>48</v>
      </c>
      <c r="F6" s="152" t="s">
        <v>49</v>
      </c>
      <c r="G6" s="152">
        <v>7</v>
      </c>
    </row>
    <row r="7" ht="20.25" customHeight="1" spans="1:7">
      <c r="A7" s="148" t="s">
        <v>78</v>
      </c>
      <c r="B7" s="148" t="str">
        <f>"        "&amp;"科学技术支出"</f>
        <v>        科学技术支出</v>
      </c>
      <c r="C7" s="62">
        <v>1820926.88</v>
      </c>
      <c r="D7" s="62">
        <v>1820926.88</v>
      </c>
      <c r="E7" s="62">
        <v>1388249.2</v>
      </c>
      <c r="F7" s="62">
        <v>132677.68</v>
      </c>
      <c r="G7" s="62">
        <v>300000</v>
      </c>
    </row>
    <row r="8" ht="20.25" customHeight="1" spans="1:7">
      <c r="A8" s="155" t="s">
        <v>79</v>
      </c>
      <c r="B8" s="155" t="str">
        <f>"        "&amp;"应用研究"</f>
        <v>        应用研究</v>
      </c>
      <c r="C8" s="62">
        <v>1520926.88</v>
      </c>
      <c r="D8" s="62">
        <v>1520926.88</v>
      </c>
      <c r="E8" s="62">
        <v>1388249.2</v>
      </c>
      <c r="F8" s="62">
        <v>132677.68</v>
      </c>
      <c r="G8" s="62"/>
    </row>
    <row r="9" ht="20.25" customHeight="1" spans="1:7">
      <c r="A9" s="156" t="s">
        <v>80</v>
      </c>
      <c r="B9" s="156" t="str">
        <f>"        "&amp;"机构运行"</f>
        <v>        机构运行</v>
      </c>
      <c r="C9" s="62">
        <v>1520926.88</v>
      </c>
      <c r="D9" s="62">
        <v>1520926.88</v>
      </c>
      <c r="E9" s="62">
        <v>1388249.2</v>
      </c>
      <c r="F9" s="62">
        <v>132677.68</v>
      </c>
      <c r="G9" s="62"/>
    </row>
    <row r="10" ht="20.25" customHeight="1" spans="1:7">
      <c r="A10" s="155" t="s">
        <v>81</v>
      </c>
      <c r="B10" s="155" t="str">
        <f>"        "&amp;"技术研究与开发"</f>
        <v>        技术研究与开发</v>
      </c>
      <c r="C10" s="62">
        <v>300000</v>
      </c>
      <c r="D10" s="62">
        <v>300000</v>
      </c>
      <c r="E10" s="62"/>
      <c r="F10" s="62"/>
      <c r="G10" s="62">
        <v>300000</v>
      </c>
    </row>
    <row r="11" ht="20.25" customHeight="1" spans="1:7">
      <c r="A11" s="156" t="s">
        <v>82</v>
      </c>
      <c r="B11" s="156" t="str">
        <f>"        "&amp;"其他技术研究与开发支出"</f>
        <v>        其他技术研究与开发支出</v>
      </c>
      <c r="C11" s="62">
        <v>300000</v>
      </c>
      <c r="D11" s="62">
        <v>300000</v>
      </c>
      <c r="E11" s="62"/>
      <c r="F11" s="62"/>
      <c r="G11" s="62">
        <v>300000</v>
      </c>
    </row>
    <row r="12" ht="20.25" customHeight="1" spans="1:7">
      <c r="A12" s="148" t="s">
        <v>83</v>
      </c>
      <c r="B12" s="148" t="str">
        <f>"        "&amp;"社会保障和就业支出"</f>
        <v>        社会保障和就业支出</v>
      </c>
      <c r="C12" s="62">
        <v>275392.32</v>
      </c>
      <c r="D12" s="62">
        <v>275392.32</v>
      </c>
      <c r="E12" s="62">
        <v>272392.32</v>
      </c>
      <c r="F12" s="62">
        <v>3000</v>
      </c>
      <c r="G12" s="62"/>
    </row>
    <row r="13" ht="20.25" customHeight="1" spans="1:7">
      <c r="A13" s="155" t="s">
        <v>84</v>
      </c>
      <c r="B13" s="155" t="str">
        <f>"        "&amp;"行政事业单位养老支出"</f>
        <v>        行政事业单位养老支出</v>
      </c>
      <c r="C13" s="62">
        <v>275392.32</v>
      </c>
      <c r="D13" s="62">
        <v>275392.32</v>
      </c>
      <c r="E13" s="62">
        <v>272392.32</v>
      </c>
      <c r="F13" s="62">
        <v>3000</v>
      </c>
      <c r="G13" s="62"/>
    </row>
    <row r="14" ht="20.25" customHeight="1" spans="1:7">
      <c r="A14" s="156" t="s">
        <v>85</v>
      </c>
      <c r="B14" s="156" t="str">
        <f>"        "&amp;"事业单位离退休"</f>
        <v>        事业单位离退休</v>
      </c>
      <c r="C14" s="62">
        <v>135000</v>
      </c>
      <c r="D14" s="62">
        <v>135000</v>
      </c>
      <c r="E14" s="62">
        <v>132000</v>
      </c>
      <c r="F14" s="62">
        <v>3000</v>
      </c>
      <c r="G14" s="62"/>
    </row>
    <row r="15" ht="20.25" customHeight="1" spans="1:7">
      <c r="A15" s="156" t="s">
        <v>86</v>
      </c>
      <c r="B15" s="156" t="str">
        <f>"        "&amp;"机关事业单位基本养老保险缴费支出"</f>
        <v>        机关事业单位基本养老保险缴费支出</v>
      </c>
      <c r="C15" s="62">
        <v>140392.32</v>
      </c>
      <c r="D15" s="62">
        <v>140392.32</v>
      </c>
      <c r="E15" s="62">
        <v>140392.32</v>
      </c>
      <c r="F15" s="62"/>
      <c r="G15" s="62"/>
    </row>
    <row r="16" ht="20.25" customHeight="1" spans="1:7">
      <c r="A16" s="148" t="s">
        <v>87</v>
      </c>
      <c r="B16" s="148" t="str">
        <f>"        "&amp;"卫生健康支出"</f>
        <v>        卫生健康支出</v>
      </c>
      <c r="C16" s="62">
        <v>143458.67</v>
      </c>
      <c r="D16" s="62">
        <v>143458.67</v>
      </c>
      <c r="E16" s="62">
        <v>143458.67</v>
      </c>
      <c r="F16" s="62"/>
      <c r="G16" s="62"/>
    </row>
    <row r="17" ht="20.25" customHeight="1" spans="1:7">
      <c r="A17" s="155" t="s">
        <v>88</v>
      </c>
      <c r="B17" s="155" t="str">
        <f>"        "&amp;"行政事业单位医疗"</f>
        <v>        行政事业单位医疗</v>
      </c>
      <c r="C17" s="62">
        <v>143458.67</v>
      </c>
      <c r="D17" s="62">
        <v>143458.67</v>
      </c>
      <c r="E17" s="62">
        <v>143458.67</v>
      </c>
      <c r="F17" s="62"/>
      <c r="G17" s="62"/>
    </row>
    <row r="18" ht="20.25" customHeight="1" spans="1:7">
      <c r="A18" s="156" t="s">
        <v>90</v>
      </c>
      <c r="B18" s="156" t="str">
        <f>"        "&amp;"事业单位医疗"</f>
        <v>        事业单位医疗</v>
      </c>
      <c r="C18" s="62">
        <v>72828.52</v>
      </c>
      <c r="D18" s="62">
        <v>72828.52</v>
      </c>
      <c r="E18" s="62">
        <v>72828.52</v>
      </c>
      <c r="F18" s="62"/>
      <c r="G18" s="62"/>
    </row>
    <row r="19" ht="20.25" customHeight="1" spans="1:7">
      <c r="A19" s="156" t="s">
        <v>91</v>
      </c>
      <c r="B19" s="156" t="str">
        <f>"        "&amp;"公务员医疗补助"</f>
        <v>        公务员医疗补助</v>
      </c>
      <c r="C19" s="62">
        <v>61872.6</v>
      </c>
      <c r="D19" s="62">
        <v>61872.6</v>
      </c>
      <c r="E19" s="62">
        <v>61872.6</v>
      </c>
      <c r="F19" s="62"/>
      <c r="G19" s="62"/>
    </row>
    <row r="20" ht="20.25" customHeight="1" spans="1:7">
      <c r="A20" s="156" t="s">
        <v>92</v>
      </c>
      <c r="B20" s="156" t="str">
        <f>"        "&amp;"其他行政事业单位医疗支出"</f>
        <v>        其他行政事业单位医疗支出</v>
      </c>
      <c r="C20" s="62">
        <v>8757.55</v>
      </c>
      <c r="D20" s="62">
        <v>8757.55</v>
      </c>
      <c r="E20" s="62">
        <v>8757.55</v>
      </c>
      <c r="F20" s="62"/>
      <c r="G20" s="62"/>
    </row>
    <row r="21" ht="20.25" customHeight="1" spans="1:7">
      <c r="A21" s="148" t="s">
        <v>93</v>
      </c>
      <c r="B21" s="148" t="str">
        <f>"        "&amp;"住房保障支出"</f>
        <v>        住房保障支出</v>
      </c>
      <c r="C21" s="62">
        <v>151992</v>
      </c>
      <c r="D21" s="62">
        <v>151992</v>
      </c>
      <c r="E21" s="62">
        <v>151992</v>
      </c>
      <c r="F21" s="62"/>
      <c r="G21" s="62"/>
    </row>
    <row r="22" ht="20.25" customHeight="1" spans="1:7">
      <c r="A22" s="155" t="s">
        <v>94</v>
      </c>
      <c r="B22" s="155" t="str">
        <f>"        "&amp;"住房改革支出"</f>
        <v>        住房改革支出</v>
      </c>
      <c r="C22" s="62">
        <v>151992</v>
      </c>
      <c r="D22" s="62">
        <v>151992</v>
      </c>
      <c r="E22" s="62">
        <v>151992</v>
      </c>
      <c r="F22" s="62"/>
      <c r="G22" s="62"/>
    </row>
    <row r="23" ht="20.25" customHeight="1" spans="1:7">
      <c r="A23" s="156" t="s">
        <v>95</v>
      </c>
      <c r="B23" s="156" t="str">
        <f>"        "&amp;"住房公积金"</f>
        <v>        住房公积金</v>
      </c>
      <c r="C23" s="62">
        <v>145620</v>
      </c>
      <c r="D23" s="62">
        <v>145620</v>
      </c>
      <c r="E23" s="62">
        <v>145620</v>
      </c>
      <c r="F23" s="62"/>
      <c r="G23" s="62"/>
    </row>
    <row r="24" ht="20.25" customHeight="1" spans="1:7">
      <c r="A24" s="156" t="s">
        <v>96</v>
      </c>
      <c r="B24" s="156" t="str">
        <f>"        "&amp;"购房补贴"</f>
        <v>        购房补贴</v>
      </c>
      <c r="C24" s="62">
        <v>6372</v>
      </c>
      <c r="D24" s="62">
        <v>6372</v>
      </c>
      <c r="E24" s="62">
        <v>6372</v>
      </c>
      <c r="F24" s="62"/>
      <c r="G24" s="62"/>
    </row>
    <row r="25" ht="20.25" customHeight="1" spans="1:7">
      <c r="A25" s="150" t="s">
        <v>30</v>
      </c>
      <c r="B25" s="148"/>
      <c r="C25" s="151">
        <v>2391769.87</v>
      </c>
      <c r="D25" s="151">
        <v>2391769.87</v>
      </c>
      <c r="E25" s="151">
        <v>1956092.19</v>
      </c>
      <c r="F25" s="151">
        <v>135677.68</v>
      </c>
      <c r="G25" s="151">
        <v>300000</v>
      </c>
    </row>
  </sheetData>
  <mergeCells count="8">
    <mergeCell ref="A1:G1"/>
    <mergeCell ref="A2:G2"/>
    <mergeCell ref="A3:F3"/>
    <mergeCell ref="A4:B4"/>
    <mergeCell ref="D4:F4"/>
    <mergeCell ref="A25:B25"/>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tabSelected="1" workbookViewId="0">
      <selection activeCell="A1" sqref="A1:F1"/>
    </sheetView>
  </sheetViews>
  <sheetFormatPr defaultColWidth="8.85" defaultRowHeight="15" customHeight="1" outlineLevelRow="6" outlineLevelCol="5"/>
  <cols>
    <col min="1" max="6" width="25.1333333333333" customWidth="1"/>
  </cols>
  <sheetData>
    <row r="1" customHeight="1" spans="1:6">
      <c r="A1" s="146" t="s">
        <v>112</v>
      </c>
      <c r="B1" s="146"/>
      <c r="C1" s="146"/>
      <c r="D1" s="146"/>
      <c r="E1" s="146"/>
      <c r="F1" s="146"/>
    </row>
    <row r="2" ht="28.5" customHeight="1" spans="1:6">
      <c r="A2" s="147" t="s">
        <v>113</v>
      </c>
      <c r="B2" s="147"/>
      <c r="C2" s="147"/>
      <c r="D2" s="147"/>
      <c r="E2" s="147"/>
      <c r="F2" s="147"/>
    </row>
    <row r="3" ht="20.25" customHeight="1" spans="1:6">
      <c r="A3" s="148" t="str">
        <f>"单位名称："&amp;"玉溪市科技成果转化中心"</f>
        <v>单位名称：玉溪市科技成果转化中心</v>
      </c>
      <c r="B3" s="148"/>
      <c r="C3" s="148"/>
      <c r="D3" s="148"/>
      <c r="E3" s="148"/>
      <c r="F3" s="146" t="s">
        <v>2</v>
      </c>
    </row>
    <row r="4" ht="20.25" customHeight="1" spans="1:6">
      <c r="A4" s="149" t="s">
        <v>114</v>
      </c>
      <c r="B4" s="149" t="s">
        <v>115</v>
      </c>
      <c r="C4" s="149" t="s">
        <v>116</v>
      </c>
      <c r="D4" s="149"/>
      <c r="E4" s="149"/>
      <c r="F4" s="149"/>
    </row>
    <row r="5" ht="35.25" customHeight="1" spans="1:6">
      <c r="A5" s="149"/>
      <c r="B5" s="149"/>
      <c r="C5" s="149" t="s">
        <v>32</v>
      </c>
      <c r="D5" s="149" t="s">
        <v>117</v>
      </c>
      <c r="E5" s="149" t="s">
        <v>118</v>
      </c>
      <c r="F5" s="149" t="s">
        <v>119</v>
      </c>
    </row>
    <row r="6" ht="20.25" customHeight="1" spans="1:6">
      <c r="A6" s="152" t="s">
        <v>44</v>
      </c>
      <c r="B6" s="152">
        <v>2</v>
      </c>
      <c r="C6" s="152">
        <v>3</v>
      </c>
      <c r="D6" s="152">
        <v>4</v>
      </c>
      <c r="E6" s="152">
        <v>5</v>
      </c>
      <c r="F6" s="152">
        <v>6</v>
      </c>
    </row>
    <row r="7" ht="20.25" customHeight="1" spans="1:6">
      <c r="A7" s="62">
        <v>3000</v>
      </c>
      <c r="B7" s="62"/>
      <c r="C7" s="62"/>
      <c r="D7" s="62"/>
      <c r="E7" s="151"/>
      <c r="F7" s="62">
        <v>3000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5"/>
  <sheetViews>
    <sheetView showZeros="0" tabSelected="1" workbookViewId="0">
      <selection activeCell="A1" sqref="A1:W1"/>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46" t="s">
        <v>120</v>
      </c>
      <c r="B1" s="146"/>
      <c r="C1" s="146"/>
      <c r="D1" s="146"/>
      <c r="E1" s="146"/>
      <c r="F1" s="146"/>
      <c r="G1" s="146"/>
      <c r="H1" s="146"/>
      <c r="I1" s="146"/>
      <c r="J1" s="146"/>
      <c r="K1" s="146"/>
      <c r="L1" s="146"/>
      <c r="M1" s="146"/>
      <c r="N1" s="146"/>
      <c r="O1" s="146"/>
      <c r="P1" s="146"/>
      <c r="Q1" s="146"/>
      <c r="R1" s="146"/>
      <c r="S1" s="146"/>
      <c r="T1" s="146"/>
      <c r="U1" s="146"/>
      <c r="V1" s="146"/>
      <c r="W1" s="146"/>
    </row>
    <row r="2" ht="28.5" customHeight="1" spans="1:23">
      <c r="A2" s="147" t="s">
        <v>121</v>
      </c>
      <c r="B2" s="147"/>
      <c r="C2" s="147" t="s">
        <v>122</v>
      </c>
      <c r="D2" s="147"/>
      <c r="E2" s="147"/>
      <c r="F2" s="147"/>
      <c r="G2" s="147"/>
      <c r="H2" s="147"/>
      <c r="I2" s="147"/>
      <c r="J2" s="147"/>
      <c r="K2" s="147"/>
      <c r="L2" s="147"/>
      <c r="M2" s="147"/>
      <c r="N2" s="147"/>
      <c r="O2" s="147"/>
      <c r="P2" s="147"/>
      <c r="Q2" s="147"/>
      <c r="R2" s="147"/>
      <c r="S2" s="147"/>
      <c r="T2" s="147"/>
      <c r="U2" s="147"/>
      <c r="V2" s="147"/>
      <c r="W2" s="147"/>
    </row>
    <row r="3" ht="19.5" customHeight="1" spans="1:23">
      <c r="A3" s="148" t="str">
        <f>"单位名称："&amp;"玉溪市科技成果转化中心"</f>
        <v>单位名称：玉溪市科技成果转化中心</v>
      </c>
      <c r="B3" s="148"/>
      <c r="C3" s="148"/>
      <c r="D3" s="148"/>
      <c r="E3" s="148"/>
      <c r="F3" s="148"/>
      <c r="G3" s="148"/>
      <c r="H3" s="148"/>
      <c r="I3" s="148"/>
      <c r="J3" s="148"/>
      <c r="K3" s="148"/>
      <c r="L3" s="148"/>
      <c r="M3" s="148"/>
      <c r="N3" s="148"/>
      <c r="O3" s="148"/>
      <c r="P3" s="148"/>
      <c r="Q3" s="148"/>
      <c r="R3" s="146"/>
      <c r="S3" s="146"/>
      <c r="T3" s="146"/>
      <c r="U3" s="146"/>
      <c r="V3" s="146"/>
      <c r="W3" s="146" t="s">
        <v>2</v>
      </c>
    </row>
    <row r="4" ht="19.5" customHeight="1" spans="1:23">
      <c r="A4" s="149" t="s">
        <v>123</v>
      </c>
      <c r="B4" s="149" t="s">
        <v>124</v>
      </c>
      <c r="C4" s="149" t="s">
        <v>125</v>
      </c>
      <c r="D4" s="149" t="s">
        <v>126</v>
      </c>
      <c r="E4" s="149" t="s">
        <v>127</v>
      </c>
      <c r="F4" s="149" t="s">
        <v>128</v>
      </c>
      <c r="G4" s="149" t="s">
        <v>129</v>
      </c>
      <c r="H4" s="149" t="s">
        <v>130</v>
      </c>
      <c r="I4" s="149"/>
      <c r="J4" s="149"/>
      <c r="K4" s="149"/>
      <c r="L4" s="149"/>
      <c r="M4" s="149"/>
      <c r="N4" s="149"/>
      <c r="O4" s="149"/>
      <c r="P4" s="149"/>
      <c r="Q4" s="149"/>
      <c r="R4" s="149"/>
      <c r="S4" s="149"/>
      <c r="T4" s="149"/>
      <c r="U4" s="149"/>
      <c r="V4" s="149"/>
      <c r="W4" s="149"/>
    </row>
    <row r="5" ht="19.5" customHeight="1" spans="1:23">
      <c r="A5" s="149"/>
      <c r="B5" s="149"/>
      <c r="C5" s="149"/>
      <c r="D5" s="149"/>
      <c r="E5" s="149"/>
      <c r="F5" s="149"/>
      <c r="G5" s="149"/>
      <c r="H5" s="149" t="s">
        <v>30</v>
      </c>
      <c r="I5" s="149" t="s">
        <v>33</v>
      </c>
      <c r="J5" s="149"/>
      <c r="K5" s="149"/>
      <c r="L5" s="149"/>
      <c r="M5" s="149"/>
      <c r="N5" s="149" t="s">
        <v>131</v>
      </c>
      <c r="O5" s="149"/>
      <c r="P5" s="149"/>
      <c r="Q5" s="149" t="s">
        <v>36</v>
      </c>
      <c r="R5" s="149" t="s">
        <v>70</v>
      </c>
      <c r="S5" s="149"/>
      <c r="T5" s="149"/>
      <c r="U5" s="149"/>
      <c r="V5" s="149"/>
      <c r="W5" s="149"/>
    </row>
    <row r="6" ht="41.25" customHeight="1" spans="1:23">
      <c r="A6" s="149"/>
      <c r="B6" s="149"/>
      <c r="C6" s="149"/>
      <c r="D6" s="149"/>
      <c r="E6" s="149"/>
      <c r="F6" s="149"/>
      <c r="G6" s="149"/>
      <c r="H6" s="149"/>
      <c r="I6" s="149" t="s">
        <v>132</v>
      </c>
      <c r="J6" s="149" t="s">
        <v>133</v>
      </c>
      <c r="K6" s="149" t="s">
        <v>134</v>
      </c>
      <c r="L6" s="149" t="s">
        <v>135</v>
      </c>
      <c r="M6" s="149" t="s">
        <v>136</v>
      </c>
      <c r="N6" s="149" t="s">
        <v>33</v>
      </c>
      <c r="O6" s="149" t="s">
        <v>34</v>
      </c>
      <c r="P6" s="149" t="s">
        <v>35</v>
      </c>
      <c r="Q6" s="149"/>
      <c r="R6" s="149" t="s">
        <v>32</v>
      </c>
      <c r="S6" s="149" t="s">
        <v>39</v>
      </c>
      <c r="T6" s="149" t="s">
        <v>137</v>
      </c>
      <c r="U6" s="149" t="s">
        <v>41</v>
      </c>
      <c r="V6" s="149" t="s">
        <v>42</v>
      </c>
      <c r="W6" s="149" t="s">
        <v>43</v>
      </c>
    </row>
    <row r="7" ht="20.25" customHeight="1" spans="1:23">
      <c r="A7" s="150" t="s">
        <v>44</v>
      </c>
      <c r="B7" s="150" t="s">
        <v>45</v>
      </c>
      <c r="C7" s="150" t="s">
        <v>46</v>
      </c>
      <c r="D7" s="150" t="s">
        <v>47</v>
      </c>
      <c r="E7" s="150" t="s">
        <v>48</v>
      </c>
      <c r="F7" s="150" t="s">
        <v>49</v>
      </c>
      <c r="G7" s="150" t="s">
        <v>50</v>
      </c>
      <c r="H7" s="150" t="s">
        <v>51</v>
      </c>
      <c r="I7" s="150" t="s">
        <v>52</v>
      </c>
      <c r="J7" s="150" t="s">
        <v>53</v>
      </c>
      <c r="K7" s="150" t="s">
        <v>54</v>
      </c>
      <c r="L7" s="150" t="s">
        <v>55</v>
      </c>
      <c r="M7" s="150" t="s">
        <v>56</v>
      </c>
      <c r="N7" s="150" t="s">
        <v>57</v>
      </c>
      <c r="O7" s="150" t="s">
        <v>58</v>
      </c>
      <c r="P7" s="150" t="s">
        <v>59</v>
      </c>
      <c r="Q7" s="150" t="s">
        <v>60</v>
      </c>
      <c r="R7" s="150" t="s">
        <v>61</v>
      </c>
      <c r="S7" s="150" t="s">
        <v>62</v>
      </c>
      <c r="T7" s="150" t="s">
        <v>138</v>
      </c>
      <c r="U7" s="150" t="s">
        <v>139</v>
      </c>
      <c r="V7" s="150" t="s">
        <v>140</v>
      </c>
      <c r="W7" s="150" t="s">
        <v>141</v>
      </c>
    </row>
    <row r="8" ht="20.25" customHeight="1" spans="1:23">
      <c r="A8" t="s">
        <v>64</v>
      </c>
      <c r="C8" s="148"/>
      <c r="D8" s="148"/>
      <c r="E8" s="148"/>
      <c r="G8" s="148"/>
      <c r="H8" s="151">
        <v>2091769.87</v>
      </c>
      <c r="I8" s="62">
        <v>2091769.87</v>
      </c>
      <c r="J8" s="62">
        <v>1061466.3</v>
      </c>
      <c r="K8" s="62"/>
      <c r="L8" s="62">
        <v>1030303.57</v>
      </c>
      <c r="M8" s="62"/>
      <c r="N8" s="62"/>
      <c r="O8" s="62"/>
      <c r="P8" s="62"/>
      <c r="Q8" s="62"/>
      <c r="R8" s="62"/>
      <c r="S8" s="62"/>
      <c r="T8" s="62"/>
      <c r="U8" s="62"/>
      <c r="V8" s="62"/>
      <c r="W8" s="62"/>
    </row>
    <row r="9" ht="20.25" customHeight="1" spans="1:23">
      <c r="A9" t="str">
        <f t="shared" ref="A9:A34" si="0">"       "&amp;"玉溪市科技成果转化中心"</f>
        <v>       玉溪市科技成果转化中心</v>
      </c>
      <c r="B9" s="148" t="s">
        <v>142</v>
      </c>
      <c r="C9" s="148" t="s">
        <v>143</v>
      </c>
      <c r="D9" s="148" t="s">
        <v>80</v>
      </c>
      <c r="E9" s="148" t="s">
        <v>144</v>
      </c>
      <c r="F9" s="148" t="s">
        <v>145</v>
      </c>
      <c r="G9" s="148" t="s">
        <v>146</v>
      </c>
      <c r="H9" s="151">
        <v>402912</v>
      </c>
      <c r="I9" s="62">
        <v>402912</v>
      </c>
      <c r="J9" s="62">
        <v>176274</v>
      </c>
      <c r="K9" s="62"/>
      <c r="L9" s="62">
        <v>226638</v>
      </c>
      <c r="M9" s="62"/>
      <c r="N9" s="62"/>
      <c r="O9" s="62"/>
      <c r="P9" s="62"/>
      <c r="Q9" s="62"/>
      <c r="R9" s="62"/>
      <c r="S9" s="62"/>
      <c r="T9" s="62"/>
      <c r="U9" s="62"/>
      <c r="V9" s="62"/>
      <c r="W9" s="62"/>
    </row>
    <row r="10" ht="20.25" customHeight="1" spans="1:23">
      <c r="A10" s="148" t="str">
        <f t="shared" si="0"/>
        <v>       玉溪市科技成果转化中心</v>
      </c>
      <c r="B10" s="148" t="s">
        <v>142</v>
      </c>
      <c r="C10" s="148" t="s">
        <v>143</v>
      </c>
      <c r="D10" s="148" t="s">
        <v>80</v>
      </c>
      <c r="E10" s="148" t="s">
        <v>144</v>
      </c>
      <c r="F10" s="148" t="s">
        <v>147</v>
      </c>
      <c r="G10" s="148" t="s">
        <v>148</v>
      </c>
      <c r="H10" s="151">
        <v>60</v>
      </c>
      <c r="I10" s="62">
        <v>60</v>
      </c>
      <c r="J10" s="62">
        <v>26.25</v>
      </c>
      <c r="K10" s="148"/>
      <c r="L10" s="62">
        <v>33.75</v>
      </c>
      <c r="M10" s="148"/>
      <c r="N10" s="62"/>
      <c r="O10" s="62"/>
      <c r="P10" s="148"/>
      <c r="Q10" s="62"/>
      <c r="R10" s="62"/>
      <c r="S10" s="62"/>
      <c r="T10" s="62"/>
      <c r="U10" s="62"/>
      <c r="V10" s="62"/>
      <c r="W10" s="62"/>
    </row>
    <row r="11" ht="20.25" customHeight="1" spans="1:23">
      <c r="A11" s="148" t="str">
        <f t="shared" si="0"/>
        <v>       玉溪市科技成果转化中心</v>
      </c>
      <c r="B11" s="148" t="s">
        <v>142</v>
      </c>
      <c r="C11" s="148" t="s">
        <v>143</v>
      </c>
      <c r="D11" s="148" t="s">
        <v>80</v>
      </c>
      <c r="E11" s="148" t="s">
        <v>144</v>
      </c>
      <c r="F11" s="148" t="s">
        <v>149</v>
      </c>
      <c r="G11" s="148" t="s">
        <v>150</v>
      </c>
      <c r="H11" s="151">
        <v>160500</v>
      </c>
      <c r="I11" s="62">
        <v>160500</v>
      </c>
      <c r="J11" s="62">
        <v>70218.75</v>
      </c>
      <c r="K11" s="148"/>
      <c r="L11" s="62">
        <v>90281.25</v>
      </c>
      <c r="M11" s="148"/>
      <c r="N11" s="62"/>
      <c r="O11" s="62"/>
      <c r="P11" s="148"/>
      <c r="Q11" s="62"/>
      <c r="R11" s="62"/>
      <c r="S11" s="62"/>
      <c r="T11" s="62"/>
      <c r="U11" s="62"/>
      <c r="V11" s="62"/>
      <c r="W11" s="62"/>
    </row>
    <row r="12" ht="20.25" customHeight="1" spans="1:23">
      <c r="A12" s="148" t="str">
        <f t="shared" si="0"/>
        <v>       玉溪市科技成果转化中心</v>
      </c>
      <c r="B12" s="148" t="s">
        <v>142</v>
      </c>
      <c r="C12" s="148" t="s">
        <v>143</v>
      </c>
      <c r="D12" s="148" t="s">
        <v>96</v>
      </c>
      <c r="E12" s="148" t="s">
        <v>151</v>
      </c>
      <c r="F12" s="148" t="s">
        <v>147</v>
      </c>
      <c r="G12" s="148" t="s">
        <v>148</v>
      </c>
      <c r="H12" s="151">
        <v>6372</v>
      </c>
      <c r="I12" s="62">
        <v>6372</v>
      </c>
      <c r="J12" s="62"/>
      <c r="K12" s="148"/>
      <c r="L12" s="62">
        <v>6372</v>
      </c>
      <c r="M12" s="148"/>
      <c r="N12" s="62"/>
      <c r="O12" s="62"/>
      <c r="P12" s="148"/>
      <c r="Q12" s="62"/>
      <c r="R12" s="62"/>
      <c r="S12" s="62"/>
      <c r="T12" s="62"/>
      <c r="U12" s="62"/>
      <c r="V12" s="62"/>
      <c r="W12" s="62"/>
    </row>
    <row r="13" ht="20.25" customHeight="1" spans="1:23">
      <c r="A13" s="148" t="str">
        <f t="shared" si="0"/>
        <v>       玉溪市科技成果转化中心</v>
      </c>
      <c r="B13" s="148" t="s">
        <v>152</v>
      </c>
      <c r="C13" s="148" t="s">
        <v>153</v>
      </c>
      <c r="D13" s="148" t="s">
        <v>80</v>
      </c>
      <c r="E13" s="148" t="s">
        <v>144</v>
      </c>
      <c r="F13" s="148" t="s">
        <v>154</v>
      </c>
      <c r="G13" s="148" t="s">
        <v>155</v>
      </c>
      <c r="H13" s="151">
        <v>6377.2</v>
      </c>
      <c r="I13" s="62">
        <v>6377.2</v>
      </c>
      <c r="J13" s="62">
        <v>1594.3</v>
      </c>
      <c r="K13" s="148"/>
      <c r="L13" s="62">
        <v>4782.9</v>
      </c>
      <c r="M13" s="148"/>
      <c r="N13" s="62"/>
      <c r="O13" s="62"/>
      <c r="P13" s="148"/>
      <c r="Q13" s="62"/>
      <c r="R13" s="62"/>
      <c r="S13" s="62"/>
      <c r="T13" s="62"/>
      <c r="U13" s="62"/>
      <c r="V13" s="62"/>
      <c r="W13" s="62"/>
    </row>
    <row r="14" ht="20.25" customHeight="1" spans="1:23">
      <c r="A14" s="148" t="str">
        <f t="shared" si="0"/>
        <v>       玉溪市科技成果转化中心</v>
      </c>
      <c r="B14" s="148" t="s">
        <v>152</v>
      </c>
      <c r="C14" s="148" t="s">
        <v>153</v>
      </c>
      <c r="D14" s="148" t="s">
        <v>86</v>
      </c>
      <c r="E14" s="148" t="s">
        <v>156</v>
      </c>
      <c r="F14" s="148" t="s">
        <v>157</v>
      </c>
      <c r="G14" s="148" t="s">
        <v>158</v>
      </c>
      <c r="H14" s="151">
        <v>140392.32</v>
      </c>
      <c r="I14" s="62">
        <v>140392.32</v>
      </c>
      <c r="J14" s="62">
        <v>35098.08</v>
      </c>
      <c r="K14" s="148"/>
      <c r="L14" s="62">
        <v>105294.24</v>
      </c>
      <c r="M14" s="148"/>
      <c r="N14" s="62"/>
      <c r="O14" s="62"/>
      <c r="P14" s="148"/>
      <c r="Q14" s="62"/>
      <c r="R14" s="62"/>
      <c r="S14" s="62"/>
      <c r="T14" s="62"/>
      <c r="U14" s="62"/>
      <c r="V14" s="62"/>
      <c r="W14" s="62"/>
    </row>
    <row r="15" ht="20.25" customHeight="1" spans="1:23">
      <c r="A15" s="148" t="str">
        <f t="shared" si="0"/>
        <v>       玉溪市科技成果转化中心</v>
      </c>
      <c r="B15" s="148" t="s">
        <v>152</v>
      </c>
      <c r="C15" s="148" t="s">
        <v>153</v>
      </c>
      <c r="D15" s="148" t="s">
        <v>90</v>
      </c>
      <c r="E15" s="148" t="s">
        <v>159</v>
      </c>
      <c r="F15" s="148" t="s">
        <v>160</v>
      </c>
      <c r="G15" s="148" t="s">
        <v>161</v>
      </c>
      <c r="H15" s="151">
        <v>72828.52</v>
      </c>
      <c r="I15" s="62">
        <v>72828.52</v>
      </c>
      <c r="J15" s="62">
        <v>18207.13</v>
      </c>
      <c r="K15" s="148"/>
      <c r="L15" s="62">
        <v>54621.39</v>
      </c>
      <c r="M15" s="148"/>
      <c r="N15" s="62"/>
      <c r="O15" s="62"/>
      <c r="P15" s="148"/>
      <c r="Q15" s="62"/>
      <c r="R15" s="62"/>
      <c r="S15" s="62"/>
      <c r="T15" s="62"/>
      <c r="U15" s="62"/>
      <c r="V15" s="62"/>
      <c r="W15" s="62"/>
    </row>
    <row r="16" ht="20.25" customHeight="1" spans="1:23">
      <c r="A16" s="148" t="str">
        <f t="shared" si="0"/>
        <v>       玉溪市科技成果转化中心</v>
      </c>
      <c r="B16" s="148" t="s">
        <v>152</v>
      </c>
      <c r="C16" s="148" t="s">
        <v>153</v>
      </c>
      <c r="D16" s="148" t="s">
        <v>91</v>
      </c>
      <c r="E16" s="148" t="s">
        <v>162</v>
      </c>
      <c r="F16" s="148" t="s">
        <v>163</v>
      </c>
      <c r="G16" s="148" t="s">
        <v>164</v>
      </c>
      <c r="H16" s="151">
        <v>61872.6</v>
      </c>
      <c r="I16" s="62">
        <v>61872.6</v>
      </c>
      <c r="J16" s="62">
        <v>15468.15</v>
      </c>
      <c r="K16" s="148"/>
      <c r="L16" s="62">
        <v>46404.45</v>
      </c>
      <c r="M16" s="148"/>
      <c r="N16" s="62"/>
      <c r="O16" s="62"/>
      <c r="P16" s="148"/>
      <c r="Q16" s="62"/>
      <c r="R16" s="62"/>
      <c r="S16" s="62"/>
      <c r="T16" s="62"/>
      <c r="U16" s="62"/>
      <c r="V16" s="62"/>
      <c r="W16" s="62"/>
    </row>
    <row r="17" ht="20.25" customHeight="1" spans="1:23">
      <c r="A17" s="148" t="str">
        <f t="shared" si="0"/>
        <v>       玉溪市科技成果转化中心</v>
      </c>
      <c r="B17" s="148" t="s">
        <v>152</v>
      </c>
      <c r="C17" s="148" t="s">
        <v>153</v>
      </c>
      <c r="D17" s="148" t="s">
        <v>92</v>
      </c>
      <c r="E17" s="148" t="s">
        <v>165</v>
      </c>
      <c r="F17" s="148" t="s">
        <v>154</v>
      </c>
      <c r="G17" s="148" t="s">
        <v>155</v>
      </c>
      <c r="H17" s="151">
        <v>8757.55</v>
      </c>
      <c r="I17" s="62">
        <v>8757.55</v>
      </c>
      <c r="J17" s="62">
        <v>6059.39</v>
      </c>
      <c r="K17" s="148"/>
      <c r="L17" s="62">
        <v>2698.16</v>
      </c>
      <c r="M17" s="148"/>
      <c r="N17" s="62"/>
      <c r="O17" s="62"/>
      <c r="P17" s="148"/>
      <c r="Q17" s="62"/>
      <c r="R17" s="62"/>
      <c r="S17" s="62"/>
      <c r="T17" s="62"/>
      <c r="U17" s="62"/>
      <c r="V17" s="62"/>
      <c r="W17" s="62"/>
    </row>
    <row r="18" ht="20.25" customHeight="1" spans="1:23">
      <c r="A18" s="148" t="str">
        <f t="shared" si="0"/>
        <v>       玉溪市科技成果转化中心</v>
      </c>
      <c r="B18" s="148" t="s">
        <v>166</v>
      </c>
      <c r="C18" s="148" t="s">
        <v>167</v>
      </c>
      <c r="D18" s="148" t="s">
        <v>95</v>
      </c>
      <c r="E18" s="148" t="s">
        <v>167</v>
      </c>
      <c r="F18" s="148" t="s">
        <v>168</v>
      </c>
      <c r="G18" s="148" t="s">
        <v>167</v>
      </c>
      <c r="H18" s="151">
        <v>145620</v>
      </c>
      <c r="I18" s="62">
        <v>145620</v>
      </c>
      <c r="J18" s="62">
        <v>36405</v>
      </c>
      <c r="K18" s="148"/>
      <c r="L18" s="62">
        <v>109215</v>
      </c>
      <c r="M18" s="148"/>
      <c r="N18" s="62"/>
      <c r="O18" s="62"/>
      <c r="P18" s="148"/>
      <c r="Q18" s="62"/>
      <c r="R18" s="62"/>
      <c r="S18" s="62"/>
      <c r="T18" s="62"/>
      <c r="U18" s="62"/>
      <c r="V18" s="62"/>
      <c r="W18" s="62"/>
    </row>
    <row r="19" ht="20.25" customHeight="1" spans="1:23">
      <c r="A19" s="148" t="str">
        <f t="shared" si="0"/>
        <v>       玉溪市科技成果转化中心</v>
      </c>
      <c r="B19" s="148" t="s">
        <v>169</v>
      </c>
      <c r="C19" s="148" t="s">
        <v>170</v>
      </c>
      <c r="D19" s="148" t="s">
        <v>85</v>
      </c>
      <c r="E19" s="148" t="s">
        <v>171</v>
      </c>
      <c r="F19" s="148" t="s">
        <v>172</v>
      </c>
      <c r="G19" s="148" t="s">
        <v>173</v>
      </c>
      <c r="H19" s="151">
        <v>132000</v>
      </c>
      <c r="I19" s="62">
        <v>132000</v>
      </c>
      <c r="J19" s="62">
        <v>132000</v>
      </c>
      <c r="K19" s="148"/>
      <c r="L19" s="62"/>
      <c r="M19" s="148"/>
      <c r="N19" s="62"/>
      <c r="O19" s="62"/>
      <c r="P19" s="148"/>
      <c r="Q19" s="62"/>
      <c r="R19" s="62"/>
      <c r="S19" s="62"/>
      <c r="T19" s="62"/>
      <c r="U19" s="62"/>
      <c r="V19" s="62"/>
      <c r="W19" s="62"/>
    </row>
    <row r="20" ht="20.25" customHeight="1" spans="1:23">
      <c r="A20" s="148" t="str">
        <f t="shared" si="0"/>
        <v>       玉溪市科技成果转化中心</v>
      </c>
      <c r="B20" s="148" t="s">
        <v>174</v>
      </c>
      <c r="C20" s="148" t="s">
        <v>175</v>
      </c>
      <c r="D20" s="148" t="s">
        <v>80</v>
      </c>
      <c r="E20" s="148" t="s">
        <v>144</v>
      </c>
      <c r="F20" s="148" t="s">
        <v>176</v>
      </c>
      <c r="G20" s="148" t="s">
        <v>175</v>
      </c>
      <c r="H20" s="151">
        <v>17677.68</v>
      </c>
      <c r="I20" s="62">
        <v>17677.68</v>
      </c>
      <c r="J20" s="62"/>
      <c r="K20" s="148"/>
      <c r="L20" s="62">
        <v>17677.68</v>
      </c>
      <c r="M20" s="148"/>
      <c r="N20" s="62"/>
      <c r="O20" s="62"/>
      <c r="P20" s="148"/>
      <c r="Q20" s="62"/>
      <c r="R20" s="62"/>
      <c r="S20" s="62"/>
      <c r="T20" s="62"/>
      <c r="U20" s="62"/>
      <c r="V20" s="62"/>
      <c r="W20" s="62"/>
    </row>
    <row r="21" ht="20.25" customHeight="1" spans="1:23">
      <c r="A21" s="148" t="str">
        <f t="shared" si="0"/>
        <v>       玉溪市科技成果转化中心</v>
      </c>
      <c r="B21" s="148" t="s">
        <v>177</v>
      </c>
      <c r="C21" s="148" t="s">
        <v>178</v>
      </c>
      <c r="D21" s="148" t="s">
        <v>80</v>
      </c>
      <c r="E21" s="148" t="s">
        <v>144</v>
      </c>
      <c r="F21" s="148" t="s">
        <v>179</v>
      </c>
      <c r="G21" s="148" t="s">
        <v>180</v>
      </c>
      <c r="H21" s="151">
        <v>19400</v>
      </c>
      <c r="I21" s="62">
        <v>19400</v>
      </c>
      <c r="J21" s="62">
        <v>2815.25</v>
      </c>
      <c r="K21" s="148"/>
      <c r="L21" s="62">
        <v>16584.75</v>
      </c>
      <c r="M21" s="148"/>
      <c r="N21" s="62"/>
      <c r="O21" s="62"/>
      <c r="P21" s="148"/>
      <c r="Q21" s="62"/>
      <c r="R21" s="62"/>
      <c r="S21" s="62"/>
      <c r="T21" s="62"/>
      <c r="U21" s="62"/>
      <c r="V21" s="62"/>
      <c r="W21" s="62"/>
    </row>
    <row r="22" ht="20.25" customHeight="1" spans="1:23">
      <c r="A22" s="148" t="str">
        <f t="shared" si="0"/>
        <v>       玉溪市科技成果转化中心</v>
      </c>
      <c r="B22" s="148" t="s">
        <v>177</v>
      </c>
      <c r="C22" s="148" t="s">
        <v>178</v>
      </c>
      <c r="D22" s="148" t="s">
        <v>80</v>
      </c>
      <c r="E22" s="148" t="s">
        <v>144</v>
      </c>
      <c r="F22" s="148" t="s">
        <v>181</v>
      </c>
      <c r="G22" s="148" t="s">
        <v>182</v>
      </c>
      <c r="H22" s="151">
        <v>1000</v>
      </c>
      <c r="I22" s="62">
        <v>1000</v>
      </c>
      <c r="J22" s="62">
        <v>250</v>
      </c>
      <c r="K22" s="148"/>
      <c r="L22" s="62">
        <v>750</v>
      </c>
      <c r="M22" s="148"/>
      <c r="N22" s="62"/>
      <c r="O22" s="62"/>
      <c r="P22" s="148"/>
      <c r="Q22" s="62"/>
      <c r="R22" s="62"/>
      <c r="S22" s="62"/>
      <c r="T22" s="62"/>
      <c r="U22" s="62"/>
      <c r="V22" s="62"/>
      <c r="W22" s="62"/>
    </row>
    <row r="23" ht="20.25" customHeight="1" spans="1:23">
      <c r="A23" s="148" t="str">
        <f t="shared" si="0"/>
        <v>       玉溪市科技成果转化中心</v>
      </c>
      <c r="B23" s="148" t="s">
        <v>177</v>
      </c>
      <c r="C23" s="148" t="s">
        <v>178</v>
      </c>
      <c r="D23" s="148" t="s">
        <v>80</v>
      </c>
      <c r="E23" s="148" t="s">
        <v>144</v>
      </c>
      <c r="F23" s="148" t="s">
        <v>183</v>
      </c>
      <c r="G23" s="148" t="s">
        <v>184</v>
      </c>
      <c r="H23" s="151">
        <v>7500</v>
      </c>
      <c r="I23" s="62">
        <v>7500</v>
      </c>
      <c r="J23" s="62">
        <v>1875</v>
      </c>
      <c r="K23" s="148"/>
      <c r="L23" s="62">
        <v>5625</v>
      </c>
      <c r="M23" s="148"/>
      <c r="N23" s="62"/>
      <c r="O23" s="62"/>
      <c r="P23" s="148"/>
      <c r="Q23" s="62"/>
      <c r="R23" s="62"/>
      <c r="S23" s="62"/>
      <c r="T23" s="62"/>
      <c r="U23" s="62"/>
      <c r="V23" s="62"/>
      <c r="W23" s="62"/>
    </row>
    <row r="24" ht="20.25" customHeight="1" spans="1:23">
      <c r="A24" s="148" t="str">
        <f t="shared" si="0"/>
        <v>       玉溪市科技成果转化中心</v>
      </c>
      <c r="B24" s="148" t="s">
        <v>177</v>
      </c>
      <c r="C24" s="148" t="s">
        <v>178</v>
      </c>
      <c r="D24" s="148" t="s">
        <v>80</v>
      </c>
      <c r="E24" s="148" t="s">
        <v>144</v>
      </c>
      <c r="F24" s="148" t="s">
        <v>185</v>
      </c>
      <c r="G24" s="148" t="s">
        <v>186</v>
      </c>
      <c r="H24" s="151">
        <v>2500</v>
      </c>
      <c r="I24" s="62">
        <v>2500</v>
      </c>
      <c r="J24" s="62">
        <v>625</v>
      </c>
      <c r="K24" s="148"/>
      <c r="L24" s="62">
        <v>1875</v>
      </c>
      <c r="M24" s="148"/>
      <c r="N24" s="62"/>
      <c r="O24" s="62"/>
      <c r="P24" s="148"/>
      <c r="Q24" s="62"/>
      <c r="R24" s="62"/>
      <c r="S24" s="62"/>
      <c r="T24" s="62"/>
      <c r="U24" s="62"/>
      <c r="V24" s="62"/>
      <c r="W24" s="62"/>
    </row>
    <row r="25" ht="20.25" customHeight="1" spans="1:23">
      <c r="A25" s="148" t="str">
        <f t="shared" si="0"/>
        <v>       玉溪市科技成果转化中心</v>
      </c>
      <c r="B25" s="148" t="s">
        <v>177</v>
      </c>
      <c r="C25" s="148" t="s">
        <v>178</v>
      </c>
      <c r="D25" s="148" t="s">
        <v>80</v>
      </c>
      <c r="E25" s="148" t="s">
        <v>144</v>
      </c>
      <c r="F25" s="148" t="s">
        <v>187</v>
      </c>
      <c r="G25" s="148" t="s">
        <v>188</v>
      </c>
      <c r="H25" s="151">
        <v>20000</v>
      </c>
      <c r="I25" s="62">
        <v>20000</v>
      </c>
      <c r="J25" s="62">
        <v>5000</v>
      </c>
      <c r="K25" s="148"/>
      <c r="L25" s="62">
        <v>15000</v>
      </c>
      <c r="M25" s="148"/>
      <c r="N25" s="62"/>
      <c r="O25" s="62"/>
      <c r="P25" s="148"/>
      <c r="Q25" s="62"/>
      <c r="R25" s="62"/>
      <c r="S25" s="62"/>
      <c r="T25" s="62"/>
      <c r="U25" s="62"/>
      <c r="V25" s="62"/>
      <c r="W25" s="62"/>
    </row>
    <row r="26" ht="20.25" customHeight="1" spans="1:23">
      <c r="A26" s="148" t="str">
        <f t="shared" si="0"/>
        <v>       玉溪市科技成果转化中心</v>
      </c>
      <c r="B26" s="148" t="s">
        <v>177</v>
      </c>
      <c r="C26" s="148" t="s">
        <v>178</v>
      </c>
      <c r="D26" s="148" t="s">
        <v>80</v>
      </c>
      <c r="E26" s="148" t="s">
        <v>144</v>
      </c>
      <c r="F26" s="148" t="s">
        <v>189</v>
      </c>
      <c r="G26" s="148" t="s">
        <v>190</v>
      </c>
      <c r="H26" s="151">
        <v>8000</v>
      </c>
      <c r="I26" s="62">
        <v>8000</v>
      </c>
      <c r="J26" s="62">
        <v>2000</v>
      </c>
      <c r="K26" s="148"/>
      <c r="L26" s="62">
        <v>6000</v>
      </c>
      <c r="M26" s="148"/>
      <c r="N26" s="62"/>
      <c r="O26" s="62"/>
      <c r="P26" s="148"/>
      <c r="Q26" s="62"/>
      <c r="R26" s="62"/>
      <c r="S26" s="62"/>
      <c r="T26" s="62"/>
      <c r="U26" s="62"/>
      <c r="V26" s="62"/>
      <c r="W26" s="62"/>
    </row>
    <row r="27" ht="20.25" customHeight="1" spans="1:23">
      <c r="A27" s="148" t="str">
        <f t="shared" si="0"/>
        <v>       玉溪市科技成果转化中心</v>
      </c>
      <c r="B27" s="148" t="s">
        <v>177</v>
      </c>
      <c r="C27" s="148" t="s">
        <v>178</v>
      </c>
      <c r="D27" s="148" t="s">
        <v>80</v>
      </c>
      <c r="E27" s="148" t="s">
        <v>144</v>
      </c>
      <c r="F27" s="148" t="s">
        <v>191</v>
      </c>
      <c r="G27" s="148" t="s">
        <v>192</v>
      </c>
      <c r="H27" s="151">
        <v>9600</v>
      </c>
      <c r="I27" s="62">
        <v>9600</v>
      </c>
      <c r="J27" s="62">
        <v>2400</v>
      </c>
      <c r="K27" s="148"/>
      <c r="L27" s="62">
        <v>7200</v>
      </c>
      <c r="M27" s="148"/>
      <c r="N27" s="62"/>
      <c r="O27" s="62"/>
      <c r="P27" s="148"/>
      <c r="Q27" s="62"/>
      <c r="R27" s="62"/>
      <c r="S27" s="62"/>
      <c r="T27" s="62"/>
      <c r="U27" s="62"/>
      <c r="V27" s="62"/>
      <c r="W27" s="62"/>
    </row>
    <row r="28" ht="20.25" customHeight="1" spans="1:23">
      <c r="A28" s="148" t="str">
        <f t="shared" si="0"/>
        <v>       玉溪市科技成果转化中心</v>
      </c>
      <c r="B28" s="148" t="s">
        <v>177</v>
      </c>
      <c r="C28" s="148" t="s">
        <v>178</v>
      </c>
      <c r="D28" s="148" t="s">
        <v>80</v>
      </c>
      <c r="E28" s="148" t="s">
        <v>144</v>
      </c>
      <c r="F28" s="148" t="s">
        <v>193</v>
      </c>
      <c r="G28" s="148" t="s">
        <v>194</v>
      </c>
      <c r="H28" s="151">
        <v>10000</v>
      </c>
      <c r="I28" s="62">
        <v>10000</v>
      </c>
      <c r="J28" s="62">
        <v>2500</v>
      </c>
      <c r="K28" s="148"/>
      <c r="L28" s="62">
        <v>7500</v>
      </c>
      <c r="M28" s="148"/>
      <c r="N28" s="62"/>
      <c r="O28" s="62"/>
      <c r="P28" s="148"/>
      <c r="Q28" s="62"/>
      <c r="R28" s="62"/>
      <c r="S28" s="62"/>
      <c r="T28" s="62"/>
      <c r="U28" s="62"/>
      <c r="V28" s="62"/>
      <c r="W28" s="62"/>
    </row>
    <row r="29" ht="20.25" customHeight="1" spans="1:23">
      <c r="A29" s="148" t="str">
        <f t="shared" si="0"/>
        <v>       玉溪市科技成果转化中心</v>
      </c>
      <c r="B29" s="148" t="s">
        <v>177</v>
      </c>
      <c r="C29" s="148" t="s">
        <v>178</v>
      </c>
      <c r="D29" s="148" t="s">
        <v>80</v>
      </c>
      <c r="E29" s="148" t="s">
        <v>144</v>
      </c>
      <c r="F29" s="148" t="s">
        <v>195</v>
      </c>
      <c r="G29" s="148" t="s">
        <v>196</v>
      </c>
      <c r="H29" s="151">
        <v>25000</v>
      </c>
      <c r="I29" s="62">
        <v>25000</v>
      </c>
      <c r="J29" s="62">
        <v>6250</v>
      </c>
      <c r="K29" s="148"/>
      <c r="L29" s="62">
        <v>18750</v>
      </c>
      <c r="M29" s="148"/>
      <c r="N29" s="62"/>
      <c r="O29" s="62"/>
      <c r="P29" s="148"/>
      <c r="Q29" s="62"/>
      <c r="R29" s="62"/>
      <c r="S29" s="62"/>
      <c r="T29" s="62"/>
      <c r="U29" s="62"/>
      <c r="V29" s="62"/>
      <c r="W29" s="62"/>
    </row>
    <row r="30" ht="20.25" customHeight="1" spans="1:23">
      <c r="A30" s="148" t="str">
        <f t="shared" si="0"/>
        <v>       玉溪市科技成果转化中心</v>
      </c>
      <c r="B30" s="148" t="s">
        <v>177</v>
      </c>
      <c r="C30" s="148" t="s">
        <v>178</v>
      </c>
      <c r="D30" s="148" t="s">
        <v>80</v>
      </c>
      <c r="E30" s="148" t="s">
        <v>144</v>
      </c>
      <c r="F30" s="148" t="s">
        <v>197</v>
      </c>
      <c r="G30" s="148" t="s">
        <v>198</v>
      </c>
      <c r="H30" s="151">
        <v>9000</v>
      </c>
      <c r="I30" s="62">
        <v>9000</v>
      </c>
      <c r="J30" s="62"/>
      <c r="K30" s="148"/>
      <c r="L30" s="62">
        <v>9000</v>
      </c>
      <c r="M30" s="148"/>
      <c r="N30" s="62"/>
      <c r="O30" s="62"/>
      <c r="P30" s="148"/>
      <c r="Q30" s="62"/>
      <c r="R30" s="62"/>
      <c r="S30" s="62"/>
      <c r="T30" s="62"/>
      <c r="U30" s="62"/>
      <c r="V30" s="62"/>
      <c r="W30" s="62"/>
    </row>
    <row r="31" ht="20.25" customHeight="1" spans="1:23">
      <c r="A31" s="148" t="str">
        <f t="shared" si="0"/>
        <v>       玉溪市科技成果转化中心</v>
      </c>
      <c r="B31" s="148" t="s">
        <v>177</v>
      </c>
      <c r="C31" s="148" t="s">
        <v>178</v>
      </c>
      <c r="D31" s="148" t="s">
        <v>85</v>
      </c>
      <c r="E31" s="148" t="s">
        <v>171</v>
      </c>
      <c r="F31" s="148" t="s">
        <v>197</v>
      </c>
      <c r="G31" s="148" t="s">
        <v>198</v>
      </c>
      <c r="H31" s="151">
        <v>3000</v>
      </c>
      <c r="I31" s="62">
        <v>3000</v>
      </c>
      <c r="J31" s="62">
        <v>3000</v>
      </c>
      <c r="K31" s="148"/>
      <c r="L31" s="62"/>
      <c r="M31" s="148"/>
      <c r="N31" s="62"/>
      <c r="O31" s="62"/>
      <c r="P31" s="148"/>
      <c r="Q31" s="62"/>
      <c r="R31" s="62"/>
      <c r="S31" s="62"/>
      <c r="T31" s="62"/>
      <c r="U31" s="62"/>
      <c r="V31" s="62"/>
      <c r="W31" s="62"/>
    </row>
    <row r="32" ht="20.25" customHeight="1" spans="1:23">
      <c r="A32" s="148" t="str">
        <f t="shared" si="0"/>
        <v>       玉溪市科技成果转化中心</v>
      </c>
      <c r="B32" s="148" t="s">
        <v>199</v>
      </c>
      <c r="C32" s="148" t="s">
        <v>119</v>
      </c>
      <c r="D32" s="148" t="s">
        <v>80</v>
      </c>
      <c r="E32" s="148" t="s">
        <v>144</v>
      </c>
      <c r="F32" s="148" t="s">
        <v>200</v>
      </c>
      <c r="G32" s="148" t="s">
        <v>119</v>
      </c>
      <c r="H32" s="151">
        <v>3000</v>
      </c>
      <c r="I32" s="62">
        <v>3000</v>
      </c>
      <c r="J32" s="62"/>
      <c r="K32" s="148"/>
      <c r="L32" s="62">
        <v>3000</v>
      </c>
      <c r="M32" s="148"/>
      <c r="N32" s="62"/>
      <c r="O32" s="62"/>
      <c r="P32" s="148"/>
      <c r="Q32" s="62"/>
      <c r="R32" s="62"/>
      <c r="S32" s="62"/>
      <c r="T32" s="62"/>
      <c r="U32" s="62"/>
      <c r="V32" s="62"/>
      <c r="W32" s="62"/>
    </row>
    <row r="33" ht="20.25" customHeight="1" spans="1:23">
      <c r="A33" s="148" t="str">
        <f t="shared" si="0"/>
        <v>       玉溪市科技成果转化中心</v>
      </c>
      <c r="B33" s="148" t="s">
        <v>201</v>
      </c>
      <c r="C33" s="148" t="s">
        <v>202</v>
      </c>
      <c r="D33" s="148" t="s">
        <v>80</v>
      </c>
      <c r="E33" s="148" t="s">
        <v>144</v>
      </c>
      <c r="F33" s="148" t="s">
        <v>149</v>
      </c>
      <c r="G33" s="148" t="s">
        <v>150</v>
      </c>
      <c r="H33" s="151">
        <v>543400</v>
      </c>
      <c r="I33" s="62">
        <v>543400</v>
      </c>
      <c r="J33" s="62">
        <v>543400</v>
      </c>
      <c r="K33" s="148"/>
      <c r="L33" s="62"/>
      <c r="M33" s="148"/>
      <c r="N33" s="62"/>
      <c r="O33" s="62"/>
      <c r="P33" s="148"/>
      <c r="Q33" s="62"/>
      <c r="R33" s="62"/>
      <c r="S33" s="62"/>
      <c r="T33" s="62"/>
      <c r="U33" s="62"/>
      <c r="V33" s="62"/>
      <c r="W33" s="62"/>
    </row>
    <row r="34" ht="20.25" customHeight="1" spans="1:23">
      <c r="A34" s="148" t="str">
        <f t="shared" si="0"/>
        <v>       玉溪市科技成果转化中心</v>
      </c>
      <c r="B34" s="148" t="s">
        <v>203</v>
      </c>
      <c r="C34" s="148" t="s">
        <v>204</v>
      </c>
      <c r="D34" s="148" t="s">
        <v>80</v>
      </c>
      <c r="E34" s="148" t="s">
        <v>144</v>
      </c>
      <c r="F34" s="148" t="s">
        <v>149</v>
      </c>
      <c r="G34" s="148" t="s">
        <v>150</v>
      </c>
      <c r="H34" s="151">
        <v>275000</v>
      </c>
      <c r="I34" s="62">
        <v>275000</v>
      </c>
      <c r="J34" s="62"/>
      <c r="K34" s="148"/>
      <c r="L34" s="62">
        <v>275000</v>
      </c>
      <c r="M34" s="148"/>
      <c r="N34" s="62"/>
      <c r="O34" s="62"/>
      <c r="P34" s="148"/>
      <c r="Q34" s="62"/>
      <c r="R34" s="62"/>
      <c r="S34" s="62"/>
      <c r="T34" s="62"/>
      <c r="U34" s="62"/>
      <c r="V34" s="62"/>
      <c r="W34" s="62"/>
    </row>
    <row r="35" ht="20.25" customHeight="1" spans="1:23">
      <c r="A35" s="150" t="s">
        <v>30</v>
      </c>
      <c r="B35" s="150"/>
      <c r="C35" s="150"/>
      <c r="D35" s="150"/>
      <c r="E35" s="150"/>
      <c r="F35" s="150"/>
      <c r="G35" s="150"/>
      <c r="H35" s="62">
        <v>2091769.87</v>
      </c>
      <c r="I35" s="62">
        <v>2091769.87</v>
      </c>
      <c r="J35" s="62">
        <v>1061466.3</v>
      </c>
      <c r="K35" s="62"/>
      <c r="L35" s="62">
        <v>1030303.57</v>
      </c>
      <c r="M35" s="62"/>
      <c r="N35" s="62"/>
      <c r="O35" s="62"/>
      <c r="P35" s="62"/>
      <c r="Q35" s="62"/>
      <c r="R35" s="62"/>
      <c r="S35" s="62"/>
      <c r="T35" s="62"/>
      <c r="U35" s="62"/>
      <c r="V35" s="62"/>
      <c r="W35" s="62"/>
    </row>
  </sheetData>
  <mergeCells count="17">
    <mergeCell ref="A1:W1"/>
    <mergeCell ref="A2:W2"/>
    <mergeCell ref="A3:V3"/>
    <mergeCell ref="H4:W4"/>
    <mergeCell ref="I5:M5"/>
    <mergeCell ref="N5:P5"/>
    <mergeCell ref="R5:W5"/>
    <mergeCell ref="A35:G35"/>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1"/>
  <sheetViews>
    <sheetView showZeros="0" tabSelected="1" topLeftCell="F1" workbookViewId="0">
      <selection activeCell="A1" sqref="A1"/>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29"/>
      <c r="E1" s="139"/>
      <c r="F1" s="139"/>
      <c r="G1" s="139"/>
      <c r="H1" s="139"/>
      <c r="K1" s="129"/>
      <c r="N1" s="129"/>
      <c r="O1" s="129"/>
      <c r="P1" s="129"/>
      <c r="U1" s="145"/>
      <c r="W1" s="130" t="s">
        <v>205</v>
      </c>
    </row>
    <row r="2" ht="27.75" customHeight="1" spans="1:23">
      <c r="A2" s="31" t="s">
        <v>206</v>
      </c>
      <c r="B2" s="31"/>
      <c r="C2" s="31"/>
      <c r="D2" s="31"/>
      <c r="E2" s="31"/>
      <c r="F2" s="31"/>
      <c r="G2" s="31"/>
      <c r="H2" s="31"/>
      <c r="I2" s="31"/>
      <c r="J2" s="31"/>
      <c r="K2" s="31"/>
      <c r="L2" s="31"/>
      <c r="M2" s="31"/>
      <c r="N2" s="31"/>
      <c r="O2" s="31"/>
      <c r="P2" s="31"/>
      <c r="Q2" s="31"/>
      <c r="R2" s="31"/>
      <c r="S2" s="31"/>
      <c r="T2" s="31"/>
      <c r="U2" s="31"/>
      <c r="V2" s="31"/>
      <c r="W2" s="31"/>
    </row>
    <row r="3" ht="13.5" customHeight="1" spans="1:23">
      <c r="A3" s="5" t="str">
        <f>"单位名称："&amp;"玉溪市科技成果转化中心"</f>
        <v>单位名称：玉溪市科技成果转化中心</v>
      </c>
      <c r="B3" s="140" t="str">
        <f>"单位名称："&amp;"玉溪市科技成果转化中心"</f>
        <v>单位名称：玉溪市科技成果转化中心</v>
      </c>
      <c r="C3" s="140"/>
      <c r="D3" s="140"/>
      <c r="E3" s="140"/>
      <c r="F3" s="140"/>
      <c r="G3" s="140"/>
      <c r="H3" s="140"/>
      <c r="I3" s="140"/>
      <c r="J3" s="7"/>
      <c r="K3" s="7"/>
      <c r="L3" s="7"/>
      <c r="M3" s="7"/>
      <c r="N3" s="7"/>
      <c r="O3" s="7"/>
      <c r="P3" s="7"/>
      <c r="Q3" s="7"/>
      <c r="U3" s="145"/>
      <c r="W3" s="133" t="s">
        <v>2</v>
      </c>
    </row>
    <row r="4" ht="21.75" customHeight="1" spans="1:23">
      <c r="A4" s="9" t="s">
        <v>207</v>
      </c>
      <c r="B4" s="9" t="s">
        <v>124</v>
      </c>
      <c r="C4" s="9" t="s">
        <v>125</v>
      </c>
      <c r="D4" s="9" t="s">
        <v>208</v>
      </c>
      <c r="E4" s="10" t="s">
        <v>126</v>
      </c>
      <c r="F4" s="10" t="s">
        <v>127</v>
      </c>
      <c r="G4" s="10" t="s">
        <v>128</v>
      </c>
      <c r="H4" s="10" t="s">
        <v>129</v>
      </c>
      <c r="I4" s="20" t="s">
        <v>30</v>
      </c>
      <c r="J4" s="20" t="s">
        <v>209</v>
      </c>
      <c r="K4" s="20"/>
      <c r="L4" s="20"/>
      <c r="M4" s="20"/>
      <c r="N4" s="20" t="s">
        <v>131</v>
      </c>
      <c r="O4" s="20"/>
      <c r="P4" s="20"/>
      <c r="Q4" s="10" t="s">
        <v>36</v>
      </c>
      <c r="R4" s="11" t="s">
        <v>210</v>
      </c>
      <c r="S4" s="12"/>
      <c r="T4" s="12"/>
      <c r="U4" s="12"/>
      <c r="V4" s="12"/>
      <c r="W4" s="13"/>
    </row>
    <row r="5" ht="21.75" customHeight="1" spans="1:23">
      <c r="A5" s="14"/>
      <c r="B5" s="14"/>
      <c r="C5" s="14"/>
      <c r="D5" s="14"/>
      <c r="E5" s="15"/>
      <c r="F5" s="15"/>
      <c r="G5" s="15"/>
      <c r="H5" s="15"/>
      <c r="I5" s="20"/>
      <c r="J5" s="144" t="s">
        <v>33</v>
      </c>
      <c r="K5" s="144"/>
      <c r="L5" s="144" t="s">
        <v>34</v>
      </c>
      <c r="M5" s="144" t="s">
        <v>35</v>
      </c>
      <c r="N5" s="10" t="s">
        <v>33</v>
      </c>
      <c r="O5" s="10" t="s">
        <v>34</v>
      </c>
      <c r="P5" s="10" t="s">
        <v>35</v>
      </c>
      <c r="Q5" s="15"/>
      <c r="R5" s="10" t="s">
        <v>32</v>
      </c>
      <c r="S5" s="10" t="s">
        <v>39</v>
      </c>
      <c r="T5" s="10" t="s">
        <v>137</v>
      </c>
      <c r="U5" s="10" t="s">
        <v>41</v>
      </c>
      <c r="V5" s="10" t="s">
        <v>42</v>
      </c>
      <c r="W5" s="10" t="s">
        <v>43</v>
      </c>
    </row>
    <row r="6" ht="40.5" customHeight="1" spans="1:23">
      <c r="A6" s="17"/>
      <c r="B6" s="17"/>
      <c r="C6" s="17"/>
      <c r="D6" s="17"/>
      <c r="E6" s="18"/>
      <c r="F6" s="18"/>
      <c r="G6" s="18"/>
      <c r="H6" s="18"/>
      <c r="I6" s="20"/>
      <c r="J6" s="144" t="s">
        <v>32</v>
      </c>
      <c r="K6" s="144" t="s">
        <v>211</v>
      </c>
      <c r="L6" s="144"/>
      <c r="M6" s="144"/>
      <c r="N6" s="18"/>
      <c r="O6" s="18"/>
      <c r="P6" s="18"/>
      <c r="Q6" s="18"/>
      <c r="R6" s="18"/>
      <c r="S6" s="18"/>
      <c r="T6" s="18"/>
      <c r="U6" s="19"/>
      <c r="V6" s="18"/>
      <c r="W6" s="18"/>
    </row>
    <row r="7" ht="15" customHeight="1" spans="1:23">
      <c r="A7" s="141">
        <v>1</v>
      </c>
      <c r="B7" s="141">
        <v>2</v>
      </c>
      <c r="C7" s="141">
        <v>3</v>
      </c>
      <c r="D7" s="141">
        <v>4</v>
      </c>
      <c r="E7" s="141">
        <v>5</v>
      </c>
      <c r="F7" s="141">
        <v>6</v>
      </c>
      <c r="G7" s="141">
        <v>7</v>
      </c>
      <c r="H7" s="141">
        <v>8</v>
      </c>
      <c r="I7" s="141">
        <v>9</v>
      </c>
      <c r="J7" s="141">
        <v>10</v>
      </c>
      <c r="K7" s="141">
        <v>11</v>
      </c>
      <c r="L7" s="141">
        <v>12</v>
      </c>
      <c r="M7" s="141">
        <v>13</v>
      </c>
      <c r="N7" s="141">
        <v>14</v>
      </c>
      <c r="O7" s="141">
        <v>15</v>
      </c>
      <c r="P7" s="141">
        <v>16</v>
      </c>
      <c r="Q7" s="141">
        <v>17</v>
      </c>
      <c r="R7" s="141">
        <v>18</v>
      </c>
      <c r="S7" s="141">
        <v>19</v>
      </c>
      <c r="T7" s="141">
        <v>20</v>
      </c>
      <c r="U7" s="141">
        <v>21</v>
      </c>
      <c r="V7" s="141">
        <v>22</v>
      </c>
      <c r="W7" s="141">
        <v>23</v>
      </c>
    </row>
    <row r="8" ht="32.9" customHeight="1" spans="1:23">
      <c r="A8" s="142"/>
      <c r="B8" s="143"/>
      <c r="C8" s="142" t="s">
        <v>212</v>
      </c>
      <c r="D8" s="142"/>
      <c r="E8" s="142"/>
      <c r="F8" s="142"/>
      <c r="G8" s="142"/>
      <c r="H8" s="142"/>
      <c r="I8" s="44">
        <v>1080000</v>
      </c>
      <c r="J8" s="44"/>
      <c r="K8" s="44"/>
      <c r="L8" s="44"/>
      <c r="M8" s="44"/>
      <c r="N8" s="44"/>
      <c r="O8" s="44"/>
      <c r="P8" s="44"/>
      <c r="Q8" s="44"/>
      <c r="R8" s="44">
        <v>1080000</v>
      </c>
      <c r="S8" s="44"/>
      <c r="T8" s="44"/>
      <c r="U8" s="44"/>
      <c r="V8" s="44"/>
      <c r="W8" s="44">
        <v>1080000</v>
      </c>
    </row>
    <row r="9" ht="32.9" customHeight="1" spans="1:23">
      <c r="A9" s="142" t="s">
        <v>213</v>
      </c>
      <c r="B9" s="143" t="s">
        <v>214</v>
      </c>
      <c r="C9" s="142" t="s">
        <v>212</v>
      </c>
      <c r="D9" s="142" t="s">
        <v>64</v>
      </c>
      <c r="E9" s="142" t="s">
        <v>82</v>
      </c>
      <c r="F9" s="142" t="s">
        <v>215</v>
      </c>
      <c r="G9" s="142" t="s">
        <v>179</v>
      </c>
      <c r="H9" s="142" t="s">
        <v>180</v>
      </c>
      <c r="I9" s="44">
        <v>20000</v>
      </c>
      <c r="J9" s="44"/>
      <c r="K9" s="44"/>
      <c r="L9" s="44"/>
      <c r="M9" s="44"/>
      <c r="N9" s="44"/>
      <c r="O9" s="44"/>
      <c r="P9" s="44"/>
      <c r="Q9" s="44"/>
      <c r="R9" s="44">
        <v>20000</v>
      </c>
      <c r="S9" s="44"/>
      <c r="T9" s="44"/>
      <c r="U9" s="44"/>
      <c r="V9" s="44"/>
      <c r="W9" s="44">
        <v>20000</v>
      </c>
    </row>
    <row r="10" ht="32.9" customHeight="1" spans="1:23">
      <c r="A10" s="142" t="s">
        <v>213</v>
      </c>
      <c r="B10" s="143" t="s">
        <v>214</v>
      </c>
      <c r="C10" s="142" t="s">
        <v>212</v>
      </c>
      <c r="D10" s="142" t="s">
        <v>64</v>
      </c>
      <c r="E10" s="142" t="s">
        <v>82</v>
      </c>
      <c r="F10" s="142" t="s">
        <v>215</v>
      </c>
      <c r="G10" s="142" t="s">
        <v>187</v>
      </c>
      <c r="H10" s="142" t="s">
        <v>188</v>
      </c>
      <c r="I10" s="44">
        <v>150000</v>
      </c>
      <c r="J10" s="44"/>
      <c r="K10" s="44"/>
      <c r="L10" s="44"/>
      <c r="M10" s="44"/>
      <c r="N10" s="44"/>
      <c r="O10" s="44"/>
      <c r="P10" s="44"/>
      <c r="Q10" s="44"/>
      <c r="R10" s="44">
        <v>150000</v>
      </c>
      <c r="S10" s="44"/>
      <c r="T10" s="44"/>
      <c r="U10" s="44"/>
      <c r="V10" s="44"/>
      <c r="W10" s="44">
        <v>150000</v>
      </c>
    </row>
    <row r="11" ht="32.9" customHeight="1" spans="1:23">
      <c r="A11" s="142" t="s">
        <v>213</v>
      </c>
      <c r="B11" s="143" t="s">
        <v>214</v>
      </c>
      <c r="C11" s="142" t="s">
        <v>212</v>
      </c>
      <c r="D11" s="142" t="s">
        <v>64</v>
      </c>
      <c r="E11" s="142" t="s">
        <v>82</v>
      </c>
      <c r="F11" s="142" t="s">
        <v>215</v>
      </c>
      <c r="G11" s="142" t="s">
        <v>216</v>
      </c>
      <c r="H11" s="142" t="s">
        <v>217</v>
      </c>
      <c r="I11" s="44">
        <v>200000</v>
      </c>
      <c r="J11" s="44"/>
      <c r="K11" s="44"/>
      <c r="L11" s="44"/>
      <c r="M11" s="44"/>
      <c r="N11" s="44"/>
      <c r="O11" s="44"/>
      <c r="P11" s="44"/>
      <c r="Q11" s="44"/>
      <c r="R11" s="44">
        <v>200000</v>
      </c>
      <c r="S11" s="44"/>
      <c r="T11" s="44"/>
      <c r="U11" s="44"/>
      <c r="V11" s="44"/>
      <c r="W11" s="44">
        <v>200000</v>
      </c>
    </row>
    <row r="12" ht="32.9" customHeight="1" spans="1:23">
      <c r="A12" s="142" t="s">
        <v>213</v>
      </c>
      <c r="B12" s="143" t="s">
        <v>214</v>
      </c>
      <c r="C12" s="142" t="s">
        <v>212</v>
      </c>
      <c r="D12" s="142" t="s">
        <v>64</v>
      </c>
      <c r="E12" s="142" t="s">
        <v>82</v>
      </c>
      <c r="F12" s="142" t="s">
        <v>215</v>
      </c>
      <c r="G12" s="142" t="s">
        <v>189</v>
      </c>
      <c r="H12" s="142" t="s">
        <v>190</v>
      </c>
      <c r="I12" s="44">
        <v>380000</v>
      </c>
      <c r="J12" s="44"/>
      <c r="K12" s="44"/>
      <c r="L12" s="44"/>
      <c r="M12" s="44"/>
      <c r="N12" s="44"/>
      <c r="O12" s="44"/>
      <c r="P12" s="44"/>
      <c r="Q12" s="44"/>
      <c r="R12" s="44">
        <v>380000</v>
      </c>
      <c r="S12" s="44"/>
      <c r="T12" s="44"/>
      <c r="U12" s="44"/>
      <c r="V12" s="44"/>
      <c r="W12" s="44">
        <v>380000</v>
      </c>
    </row>
    <row r="13" ht="32.9" customHeight="1" spans="1:23">
      <c r="A13" s="142" t="s">
        <v>213</v>
      </c>
      <c r="B13" s="143" t="s">
        <v>214</v>
      </c>
      <c r="C13" s="142" t="s">
        <v>212</v>
      </c>
      <c r="D13" s="142" t="s">
        <v>64</v>
      </c>
      <c r="E13" s="142" t="s">
        <v>82</v>
      </c>
      <c r="F13" s="142" t="s">
        <v>215</v>
      </c>
      <c r="G13" s="142" t="s">
        <v>218</v>
      </c>
      <c r="H13" s="142" t="s">
        <v>219</v>
      </c>
      <c r="I13" s="44">
        <v>19000</v>
      </c>
      <c r="J13" s="44"/>
      <c r="K13" s="44"/>
      <c r="L13" s="44"/>
      <c r="M13" s="44"/>
      <c r="N13" s="44"/>
      <c r="O13" s="44"/>
      <c r="P13" s="44"/>
      <c r="Q13" s="44"/>
      <c r="R13" s="44">
        <v>19000</v>
      </c>
      <c r="S13" s="44"/>
      <c r="T13" s="44"/>
      <c r="U13" s="44"/>
      <c r="V13" s="44"/>
      <c r="W13" s="44">
        <v>19000</v>
      </c>
    </row>
    <row r="14" ht="32.9" customHeight="1" spans="1:23">
      <c r="A14" s="142" t="s">
        <v>213</v>
      </c>
      <c r="B14" s="143" t="s">
        <v>214</v>
      </c>
      <c r="C14" s="142" t="s">
        <v>212</v>
      </c>
      <c r="D14" s="142" t="s">
        <v>64</v>
      </c>
      <c r="E14" s="142" t="s">
        <v>82</v>
      </c>
      <c r="F14" s="142" t="s">
        <v>215</v>
      </c>
      <c r="G14" s="142" t="s">
        <v>191</v>
      </c>
      <c r="H14" s="142" t="s">
        <v>192</v>
      </c>
      <c r="I14" s="44">
        <v>280000</v>
      </c>
      <c r="J14" s="44"/>
      <c r="K14" s="44"/>
      <c r="L14" s="44"/>
      <c r="M14" s="44"/>
      <c r="N14" s="44"/>
      <c r="O14" s="44"/>
      <c r="P14" s="44"/>
      <c r="Q14" s="44"/>
      <c r="R14" s="44">
        <v>280000</v>
      </c>
      <c r="S14" s="44"/>
      <c r="T14" s="44"/>
      <c r="U14" s="44"/>
      <c r="V14" s="44"/>
      <c r="W14" s="44">
        <v>280000</v>
      </c>
    </row>
    <row r="15" ht="32.9" customHeight="1" spans="1:23">
      <c r="A15" s="142" t="s">
        <v>213</v>
      </c>
      <c r="B15" s="143" t="s">
        <v>214</v>
      </c>
      <c r="C15" s="142" t="s">
        <v>212</v>
      </c>
      <c r="D15" s="142" t="s">
        <v>64</v>
      </c>
      <c r="E15" s="142" t="s">
        <v>82</v>
      </c>
      <c r="F15" s="142" t="s">
        <v>215</v>
      </c>
      <c r="G15" s="142" t="s">
        <v>197</v>
      </c>
      <c r="H15" s="142" t="s">
        <v>198</v>
      </c>
      <c r="I15" s="44">
        <v>1000</v>
      </c>
      <c r="J15" s="44"/>
      <c r="K15" s="44"/>
      <c r="L15" s="44"/>
      <c r="M15" s="44"/>
      <c r="N15" s="44"/>
      <c r="O15" s="44"/>
      <c r="P15" s="44"/>
      <c r="Q15" s="44"/>
      <c r="R15" s="44">
        <v>1000</v>
      </c>
      <c r="S15" s="44"/>
      <c r="T15" s="44"/>
      <c r="U15" s="44"/>
      <c r="V15" s="44"/>
      <c r="W15" s="44">
        <v>1000</v>
      </c>
    </row>
    <row r="16" ht="32.9" customHeight="1" spans="1:23">
      <c r="A16" s="142" t="s">
        <v>213</v>
      </c>
      <c r="B16" s="143" t="s">
        <v>214</v>
      </c>
      <c r="C16" s="142" t="s">
        <v>212</v>
      </c>
      <c r="D16" s="142" t="s">
        <v>64</v>
      </c>
      <c r="E16" s="142" t="s">
        <v>82</v>
      </c>
      <c r="F16" s="142" t="s">
        <v>215</v>
      </c>
      <c r="G16" s="142" t="s">
        <v>220</v>
      </c>
      <c r="H16" s="142" t="s">
        <v>221</v>
      </c>
      <c r="I16" s="44">
        <v>30000</v>
      </c>
      <c r="J16" s="44"/>
      <c r="K16" s="44"/>
      <c r="L16" s="44"/>
      <c r="M16" s="44"/>
      <c r="N16" s="44"/>
      <c r="O16" s="44"/>
      <c r="P16" s="44"/>
      <c r="Q16" s="44"/>
      <c r="R16" s="44">
        <v>30000</v>
      </c>
      <c r="S16" s="44"/>
      <c r="T16" s="44"/>
      <c r="U16" s="44"/>
      <c r="V16" s="44"/>
      <c r="W16" s="44">
        <v>30000</v>
      </c>
    </row>
    <row r="17" ht="32.9" customHeight="1" spans="1:23">
      <c r="A17" s="142"/>
      <c r="B17" s="142"/>
      <c r="C17" s="142" t="s">
        <v>222</v>
      </c>
      <c r="D17" s="142"/>
      <c r="E17" s="142"/>
      <c r="F17" s="142"/>
      <c r="G17" s="142"/>
      <c r="H17" s="142"/>
      <c r="I17" s="44">
        <v>300000</v>
      </c>
      <c r="J17" s="44"/>
      <c r="K17" s="44"/>
      <c r="L17" s="44"/>
      <c r="M17" s="44"/>
      <c r="N17" s="44">
        <v>300000</v>
      </c>
      <c r="O17" s="44"/>
      <c r="P17" s="44"/>
      <c r="Q17" s="44"/>
      <c r="R17" s="44"/>
      <c r="S17" s="44"/>
      <c r="T17" s="44"/>
      <c r="U17" s="44"/>
      <c r="V17" s="44"/>
      <c r="W17" s="44"/>
    </row>
    <row r="18" ht="32.9" customHeight="1" spans="1:23">
      <c r="A18" s="142" t="s">
        <v>223</v>
      </c>
      <c r="B18" s="143" t="s">
        <v>224</v>
      </c>
      <c r="C18" s="142" t="s">
        <v>222</v>
      </c>
      <c r="D18" s="142" t="s">
        <v>64</v>
      </c>
      <c r="E18" s="142" t="s">
        <v>82</v>
      </c>
      <c r="F18" s="142" t="s">
        <v>215</v>
      </c>
      <c r="G18" s="142" t="s">
        <v>187</v>
      </c>
      <c r="H18" s="142" t="s">
        <v>188</v>
      </c>
      <c r="I18" s="44">
        <v>28000</v>
      </c>
      <c r="J18" s="44"/>
      <c r="K18" s="44"/>
      <c r="L18" s="44"/>
      <c r="M18" s="44"/>
      <c r="N18" s="44">
        <v>28000</v>
      </c>
      <c r="O18" s="44"/>
      <c r="P18" s="44"/>
      <c r="Q18" s="44"/>
      <c r="R18" s="44"/>
      <c r="S18" s="44"/>
      <c r="T18" s="44"/>
      <c r="U18" s="44"/>
      <c r="V18" s="44"/>
      <c r="W18" s="44"/>
    </row>
    <row r="19" ht="32.9" customHeight="1" spans="1:23">
      <c r="A19" s="142" t="s">
        <v>223</v>
      </c>
      <c r="B19" s="143" t="s">
        <v>224</v>
      </c>
      <c r="C19" s="142" t="s">
        <v>222</v>
      </c>
      <c r="D19" s="142" t="s">
        <v>64</v>
      </c>
      <c r="E19" s="142" t="s">
        <v>82</v>
      </c>
      <c r="F19" s="142" t="s">
        <v>215</v>
      </c>
      <c r="G19" s="142" t="s">
        <v>189</v>
      </c>
      <c r="H19" s="142" t="s">
        <v>190</v>
      </c>
      <c r="I19" s="44">
        <v>72000</v>
      </c>
      <c r="J19" s="44"/>
      <c r="K19" s="44"/>
      <c r="L19" s="44"/>
      <c r="M19" s="44"/>
      <c r="N19" s="44">
        <v>72000</v>
      </c>
      <c r="O19" s="44"/>
      <c r="P19" s="44"/>
      <c r="Q19" s="44"/>
      <c r="R19" s="44"/>
      <c r="S19" s="44"/>
      <c r="T19" s="44"/>
      <c r="U19" s="44"/>
      <c r="V19" s="44"/>
      <c r="W19" s="44"/>
    </row>
    <row r="20" ht="32.9" customHeight="1" spans="1:23">
      <c r="A20" s="142" t="s">
        <v>223</v>
      </c>
      <c r="B20" s="143" t="s">
        <v>224</v>
      </c>
      <c r="C20" s="142" t="s">
        <v>222</v>
      </c>
      <c r="D20" s="142" t="s">
        <v>64</v>
      </c>
      <c r="E20" s="142" t="s">
        <v>82</v>
      </c>
      <c r="F20" s="142" t="s">
        <v>215</v>
      </c>
      <c r="G20" s="142" t="s">
        <v>191</v>
      </c>
      <c r="H20" s="142" t="s">
        <v>192</v>
      </c>
      <c r="I20" s="44">
        <v>200000</v>
      </c>
      <c r="J20" s="44"/>
      <c r="K20" s="44"/>
      <c r="L20" s="44"/>
      <c r="M20" s="44"/>
      <c r="N20" s="44">
        <v>200000</v>
      </c>
      <c r="O20" s="44"/>
      <c r="P20" s="44"/>
      <c r="Q20" s="44"/>
      <c r="R20" s="44"/>
      <c r="S20" s="44"/>
      <c r="T20" s="44"/>
      <c r="U20" s="44"/>
      <c r="V20" s="44"/>
      <c r="W20" s="44"/>
    </row>
    <row r="21" ht="18.75" customHeight="1" spans="1:23">
      <c r="A21" s="45" t="s">
        <v>225</v>
      </c>
      <c r="B21" s="46"/>
      <c r="C21" s="46"/>
      <c r="D21" s="46"/>
      <c r="E21" s="46"/>
      <c r="F21" s="46"/>
      <c r="G21" s="46"/>
      <c r="H21" s="47"/>
      <c r="I21" s="44">
        <v>1380000</v>
      </c>
      <c r="J21" s="44"/>
      <c r="K21" s="44"/>
      <c r="L21" s="44"/>
      <c r="M21" s="44"/>
      <c r="N21" s="44">
        <v>300000</v>
      </c>
      <c r="O21" s="44"/>
      <c r="P21" s="44"/>
      <c r="Q21" s="44"/>
      <c r="R21" s="44">
        <v>1080000</v>
      </c>
      <c r="S21" s="44"/>
      <c r="T21" s="44"/>
      <c r="U21" s="44"/>
      <c r="V21" s="44"/>
      <c r="W21" s="44">
        <v>1080000</v>
      </c>
    </row>
  </sheetData>
  <mergeCells count="28">
    <mergeCell ref="A2:W2"/>
    <mergeCell ref="A3:I3"/>
    <mergeCell ref="J4:M4"/>
    <mergeCell ref="N4:P4"/>
    <mergeCell ref="R4:W4"/>
    <mergeCell ref="J5:K5"/>
    <mergeCell ref="A21:H2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1"/>
  <sheetViews>
    <sheetView showZeros="0" tabSelected="1" workbookViewId="0">
      <selection activeCell="A1" sqref="A1"/>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38" t="s">
        <v>226</v>
      </c>
    </row>
    <row r="2" ht="28.5" customHeight="1" spans="1:10">
      <c r="A2" s="137" t="s">
        <v>227</v>
      </c>
      <c r="B2" s="31"/>
      <c r="C2" s="31"/>
      <c r="D2" s="31"/>
      <c r="E2" s="31"/>
      <c r="F2" s="99"/>
      <c r="G2" s="31"/>
      <c r="H2" s="99"/>
      <c r="I2" s="99"/>
      <c r="J2" s="31"/>
    </row>
    <row r="3" ht="15" customHeight="1" spans="1:1">
      <c r="A3" s="5" t="str">
        <f>"单位名称："&amp;"玉溪市科技成果转化中心"</f>
        <v>单位名称：玉溪市科技成果转化中心</v>
      </c>
    </row>
    <row r="4" ht="14.25" customHeight="1" spans="1:10">
      <c r="A4" s="66" t="s">
        <v>228</v>
      </c>
      <c r="B4" s="66" t="s">
        <v>229</v>
      </c>
      <c r="C4" s="66" t="s">
        <v>230</v>
      </c>
      <c r="D4" s="66" t="s">
        <v>231</v>
      </c>
      <c r="E4" s="66" t="s">
        <v>232</v>
      </c>
      <c r="F4" s="53" t="s">
        <v>233</v>
      </c>
      <c r="G4" s="66" t="s">
        <v>234</v>
      </c>
      <c r="H4" s="53" t="s">
        <v>235</v>
      </c>
      <c r="I4" s="53" t="s">
        <v>236</v>
      </c>
      <c r="J4" s="66" t="s">
        <v>237</v>
      </c>
    </row>
    <row r="5" ht="14.25" customHeight="1" spans="1:10">
      <c r="A5" s="66">
        <v>1</v>
      </c>
      <c r="B5" s="66">
        <v>2</v>
      </c>
      <c r="C5" s="66">
        <v>3</v>
      </c>
      <c r="D5" s="66">
        <v>4</v>
      </c>
      <c r="E5" s="66">
        <v>5</v>
      </c>
      <c r="F5" s="53">
        <v>6</v>
      </c>
      <c r="G5" s="66">
        <v>7</v>
      </c>
      <c r="H5" s="53">
        <v>8</v>
      </c>
      <c r="I5" s="53">
        <v>9</v>
      </c>
      <c r="J5" s="66">
        <v>10</v>
      </c>
    </row>
    <row r="6" ht="15" customHeight="1" spans="1:10">
      <c r="A6" s="42" t="s">
        <v>64</v>
      </c>
      <c r="B6" s="67"/>
      <c r="C6" s="67"/>
      <c r="D6" s="67"/>
      <c r="E6" s="68"/>
      <c r="F6" s="69"/>
      <c r="G6" s="68"/>
      <c r="H6" s="69"/>
      <c r="I6" s="69"/>
      <c r="J6" s="68"/>
    </row>
    <row r="7" ht="33.75" customHeight="1" spans="1:10">
      <c r="A7" s="42" t="s">
        <v>212</v>
      </c>
      <c r="B7" s="43" t="s">
        <v>238</v>
      </c>
      <c r="C7" s="43" t="s">
        <v>239</v>
      </c>
      <c r="D7" s="43" t="s">
        <v>240</v>
      </c>
      <c r="E7" s="42" t="s">
        <v>241</v>
      </c>
      <c r="F7" s="43" t="s">
        <v>242</v>
      </c>
      <c r="G7" s="42" t="s">
        <v>45</v>
      </c>
      <c r="H7" s="43" t="s">
        <v>243</v>
      </c>
      <c r="I7" s="43" t="s">
        <v>244</v>
      </c>
      <c r="J7" s="42" t="s">
        <v>241</v>
      </c>
    </row>
    <row r="8" ht="33.75" customHeight="1" spans="1:10">
      <c r="A8" s="42" t="s">
        <v>212</v>
      </c>
      <c r="B8" s="43" t="s">
        <v>238</v>
      </c>
      <c r="C8" s="43" t="s">
        <v>239</v>
      </c>
      <c r="D8" s="43" t="s">
        <v>240</v>
      </c>
      <c r="E8" s="42" t="s">
        <v>245</v>
      </c>
      <c r="F8" s="43" t="s">
        <v>242</v>
      </c>
      <c r="G8" s="42" t="s">
        <v>246</v>
      </c>
      <c r="H8" s="43" t="s">
        <v>247</v>
      </c>
      <c r="I8" s="43" t="s">
        <v>244</v>
      </c>
      <c r="J8" s="42" t="s">
        <v>245</v>
      </c>
    </row>
    <row r="9" ht="33.75" customHeight="1" spans="1:10">
      <c r="A9" s="42" t="s">
        <v>212</v>
      </c>
      <c r="B9" s="43" t="s">
        <v>238</v>
      </c>
      <c r="C9" s="43" t="s">
        <v>239</v>
      </c>
      <c r="D9" s="43" t="s">
        <v>248</v>
      </c>
      <c r="E9" s="42" t="s">
        <v>249</v>
      </c>
      <c r="F9" s="43" t="s">
        <v>242</v>
      </c>
      <c r="G9" s="42" t="s">
        <v>250</v>
      </c>
      <c r="H9" s="43" t="s">
        <v>251</v>
      </c>
      <c r="I9" s="43" t="s">
        <v>244</v>
      </c>
      <c r="J9" s="42" t="s">
        <v>249</v>
      </c>
    </row>
    <row r="10" ht="33.75" customHeight="1" spans="1:10">
      <c r="A10" s="42" t="s">
        <v>212</v>
      </c>
      <c r="B10" s="43" t="s">
        <v>238</v>
      </c>
      <c r="C10" s="43" t="s">
        <v>252</v>
      </c>
      <c r="D10" s="43" t="s">
        <v>253</v>
      </c>
      <c r="E10" s="42" t="s">
        <v>254</v>
      </c>
      <c r="F10" s="43" t="s">
        <v>242</v>
      </c>
      <c r="G10" s="42" t="s">
        <v>49</v>
      </c>
      <c r="H10" s="43" t="s">
        <v>255</v>
      </c>
      <c r="I10" s="43" t="s">
        <v>244</v>
      </c>
      <c r="J10" s="42" t="s">
        <v>254</v>
      </c>
    </row>
    <row r="11" ht="33.75" customHeight="1" spans="1:10">
      <c r="A11" s="42" t="s">
        <v>212</v>
      </c>
      <c r="B11" s="43" t="s">
        <v>238</v>
      </c>
      <c r="C11" s="43" t="s">
        <v>256</v>
      </c>
      <c r="D11" s="43" t="s">
        <v>257</v>
      </c>
      <c r="E11" s="42" t="s">
        <v>258</v>
      </c>
      <c r="F11" s="43" t="s">
        <v>242</v>
      </c>
      <c r="G11" s="42" t="s">
        <v>259</v>
      </c>
      <c r="H11" s="43" t="s">
        <v>260</v>
      </c>
      <c r="I11" s="43" t="s">
        <v>244</v>
      </c>
      <c r="J11" s="42" t="s">
        <v>258</v>
      </c>
    </row>
  </sheetData>
  <mergeCells count="4">
    <mergeCell ref="A2:J2"/>
    <mergeCell ref="A3:H3"/>
    <mergeCell ref="A7:A11"/>
    <mergeCell ref="B7:B1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羽蒙</cp:lastModifiedBy>
  <dcterms:created xsi:type="dcterms:W3CDTF">2025-02-12T08:00:21Z</dcterms:created>
  <dcterms:modified xsi:type="dcterms:W3CDTF">2025-02-12T08:01:05Z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