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市对下转移支付预算表09-1" sheetId="13" r:id="rId14"/>
    <sheet name="市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<sst xmlns="http://schemas.openxmlformats.org/spreadsheetml/2006/main" count="655" uniqueCount="313">
  <si>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</si>
  <si>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</si>
  <si>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</si>
  <si>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</si>
  <si>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</si>
  <si>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</si>
  <si>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</si>
  <si>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</si>
  <si>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</si>
  <si>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</si>
  <si>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</si>
  <si>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</si>
  <si>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</si>
  <si>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</si>
  <si>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</si>
  <si>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</si>
  <si>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</si>
  <si>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</si>
  <si>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</si>
  <si>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</si>
  <si>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</si>
  <si>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</si>
  <si>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</si>
  <si>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</si>
  <si>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</si>
  <si>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</si>
  <si>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</si>
  <si>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</si>
  <si>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</si>
  <si>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</si>
  <si>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</si>
  <si>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</si>
  <si>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</si>
  <si>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</si>
  <si>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</si>
  <si>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</si>
  <si>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</si>
  <si>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</si>
  <si>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</si>
  <si>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</si>
  <si>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</si>
  <si>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</si>
  <si>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</si>
  <si>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</si>
  <si>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</si>
  <si>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</si>
  <si>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</si>
  <si>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</si>
  <si>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</si>
  <si>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</si>
  <si>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</si>
  <si>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</si>
  <si>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</si>
  <si>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</si>
  <si>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</si>
  <si>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</si>
  <si>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</si>
  <si>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</si>
  <si>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</si>
  <si>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</si>
  <si>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</si>
  <si>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</si>
  <si>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</si>
  <si>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102007</t>
  </si>
  <si>
    <t>玉溪市数字玉溪建设服务中心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</si>
  <si>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</si>
  <si>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</si>
  <si>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</si>
  <si>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</si>
  <si>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</si>
  <si>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</si>
  <si>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</si>
  <si>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</si>
  <si>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</si>
  <si>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</si>
  <si>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</si>
  <si>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</si>
  <si>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</si>
  <si>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</si>
  <si>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20104</t>
  </si>
  <si>
    <t>2010450</t>
  </si>
  <si>
    <t>208</t>
  </si>
  <si>
    <t>20805</t>
  </si>
  <si>
    <t>2080502</t>
  </si>
  <si>
    <t>2080505</t>
  </si>
  <si>
    <t>210</t>
  </si>
  <si>
    <t>21011</t>
  </si>
  <si>
    <t>2101101</t>
  </si>
  <si>
    <t>2101102</t>
  </si>
  <si>
    <t>2101103</t>
  </si>
  <si>
    <t>2101199</t>
  </si>
  <si>
    <t>212</t>
  </si>
  <si>
    <t>21208</t>
  </si>
  <si>
    <t>2120899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</si>
  <si>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</si>
  <si>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</si>
  <si>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</si>
  <si>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</si>
  <si>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</si>
  <si>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</si>
  <si>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</si>
  <si>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</si>
  <si>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</si>
  <si>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</si>
  <si>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</si>
  <si>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</si>
  <si>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</si>
  <si>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</si>
  <si>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</si>
  <si>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</si>
  <si>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</si>
  <si>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</si>
  <si>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</si>
  <si>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</si>
  <si>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</si>
  <si>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</si>
  <si>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</si>
  <si>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</si>
  <si>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</si>
  <si>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</si>
  <si>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</si>
  <si>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</si>
  <si>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</si>
  <si>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</si>
  <si>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</si>
  <si>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</si>
  <si>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</si>
  <si>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</si>
  <si>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</si>
  <si>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</si>
  <si>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</si>
  <si>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</si>
  <si>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</si>
  <si>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</si>
  <si>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</si>
  <si>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</si>
  <si>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</si>
  <si>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</si>
  <si>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</si>
  <si>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</si>
  <si>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</si>
  <si>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</si>
  <si>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</si>
  <si>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530400251100003575890</t>
  </si>
  <si>
    <t>退休医疗照顾人员门诊医疗费用补助经费</t>
  </si>
  <si>
    <t>事业单位医疗</t>
  </si>
  <si>
    <t>30307</t>
  </si>
  <si>
    <t>医疗费补助</t>
  </si>
  <si>
    <t>530400251100003577247</t>
  </si>
  <si>
    <t>奖励性绩效工资(工资部分）经费</t>
  </si>
  <si>
    <t>事业运行</t>
  </si>
  <si>
    <t>30107</t>
  </si>
  <si>
    <t>绩效工资</t>
  </si>
  <si>
    <t>530400251100003578403</t>
  </si>
  <si>
    <t>奖励性绩效工资（高于部分）经费</t>
  </si>
  <si>
    <t>530400251100003588584</t>
  </si>
  <si>
    <t>住房公积金</t>
  </si>
  <si>
    <t>30113</t>
  </si>
  <si>
    <t>530400251100003588586</t>
  </si>
  <si>
    <t>社会保障缴费</t>
  </si>
  <si>
    <t>30112</t>
  </si>
  <si>
    <t>其他社会保障缴费</t>
  </si>
  <si>
    <t>机关事业单位基本养老保险缴费支出</t>
  </si>
  <si>
    <t>30108</t>
  </si>
  <si>
    <t>机关事业单位基本养老保险缴费</t>
  </si>
  <si>
    <t>30110</t>
  </si>
  <si>
    <t>职工基本医疗保险缴费</t>
  </si>
  <si>
    <t>公务员医疗补助</t>
  </si>
  <si>
    <t>30111</t>
  </si>
  <si>
    <t>公务员医疗补助缴费</t>
  </si>
  <si>
    <t>其他行政事业单位医疗支出</t>
  </si>
  <si>
    <t>530400251100003588620</t>
  </si>
  <si>
    <t>事业人员工资支出</t>
  </si>
  <si>
    <t>30101</t>
  </si>
  <si>
    <t>基本工资</t>
  </si>
  <si>
    <t>30102</t>
  </si>
  <si>
    <t>津贴补贴</t>
  </si>
  <si>
    <t>购房补贴</t>
  </si>
  <si>
    <t>530400251100003588621</t>
  </si>
  <si>
    <t>对个人和家庭的补助</t>
  </si>
  <si>
    <t>事业单位离退休</t>
  </si>
  <si>
    <t>30305</t>
  </si>
  <si>
    <t>生活补助</t>
  </si>
  <si>
    <t>530400251100003588622</t>
  </si>
  <si>
    <t>30217</t>
  </si>
  <si>
    <t>530400251100003588623</t>
  </si>
  <si>
    <t>工会经费</t>
  </si>
  <si>
    <t>30228</t>
  </si>
  <si>
    <t>530400251100003588624</t>
  </si>
  <si>
    <t>一般公用经费</t>
  </si>
  <si>
    <t>30201</t>
  </si>
  <si>
    <t>办公费</t>
  </si>
  <si>
    <t>30211</t>
  </si>
  <si>
    <t>差旅费</t>
  </si>
  <si>
    <t>30215</t>
  </si>
  <si>
    <t>会议费</t>
  </si>
  <si>
    <t>30216</t>
  </si>
  <si>
    <t>培训费</t>
  </si>
  <si>
    <t>30229</t>
  </si>
  <si>
    <t>福利费</t>
  </si>
  <si>
    <t>30299</t>
  </si>
  <si>
    <t>其他商品和服务支出</t>
  </si>
  <si>
    <t>530400251100003589542</t>
  </si>
  <si>
    <t>残疾人就业保障金</t>
  </si>
  <si>
    <t>预算05-1表</t>
  </si>
  <si>
    <t>2025年部门项目支出预算表</t>
  </si>
  <si>
    <t>项目分类</t>
  </si>
  <si>
    <t>项目单位</t>
  </si>
  <si>
    <t>本年拨款</t>
  </si>
  <si>
    <t>单位资金</t>
  </si>
  <si>
    <t>其中：本次下达</t>
  </si>
  <si>
    <t>玉溪市“数字玉溪”数字化项目专项经费</t>
  </si>
  <si>
    <t>事业发展类</t>
  </si>
  <si>
    <t>530400251100003577364</t>
  </si>
  <si>
    <t>其他国有土地使用权出让收入安排的支出</t>
  </si>
  <si>
    <t>30227</t>
  </si>
  <si>
    <t>委托业务费</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</si>
  <si>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</si>
  <si>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</si>
  <si>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</si>
  <si>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</si>
  <si>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</si>
  <si>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</si>
  <si>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</si>
  <si>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</si>
  <si>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</si>
  <si>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</si>
  <si>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</si>
  <si>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</si>
  <si>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</si>
  <si>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已印发的《玉溪市“数字玉溪”项目建设管理暂行办法》和《玉溪市“数字玉溪”项目建设专项资金管理暂行办法》，由市数字玉溪建设服务中心统筹全市使用市级财政资金建设的数字化项目，本项目预算资金1000万元，包括政务云购买服务、电子政务外网运维、智慧政务OA等系统运维，通过实施本项目，强化数字化系统集约建设，提高财政资金使用绩效，促进数字化项目规范、有序建设和健康发展。</t>
  </si>
  <si>
    <t>产出指标</t>
  </si>
  <si>
    <t>数量指标</t>
  </si>
  <si>
    <t>玉溪市及九个县（市、区）</t>
  </si>
  <si>
    <t>&gt;=</t>
  </si>
  <si>
    <t>2000</t>
  </si>
  <si>
    <t>兆</t>
  </si>
  <si>
    <t>定量指标</t>
  </si>
  <si>
    <t>质量指标</t>
  </si>
  <si>
    <t>全市所有行政村</t>
  </si>
  <si>
    <t>80</t>
  </si>
  <si>
    <t>%</t>
  </si>
  <si>
    <t>时效指标</t>
  </si>
  <si>
    <t>“数字玉溪”新建、续建2类数字化项目建设</t>
  </si>
  <si>
    <t>个</t>
  </si>
  <si>
    <t>效益指标</t>
  </si>
  <si>
    <t>社会效益</t>
  </si>
  <si>
    <t>玉溪市智慧政务协同工作平台（OA）100%覆盖一市两区六县</t>
  </si>
  <si>
    <t>=</t>
  </si>
  <si>
    <t>100</t>
  </si>
  <si>
    <t>玉溪数字政务协同工作平台（OA）提高网上办件率</t>
  </si>
  <si>
    <t>95</t>
  </si>
  <si>
    <t>满意度指标</t>
  </si>
  <si>
    <t>服务对象满意度</t>
  </si>
  <si>
    <t>确保服务用户及群众的满意率达95%以上</t>
  </si>
  <si>
    <t>预算06表</t>
  </si>
  <si>
    <t>2025年部门政府性基金预算支出预算表</t>
  </si>
  <si>
    <t>单位:元</t>
  </si>
  <si>
    <t>政府性基金预算支出</t>
  </si>
  <si>
    <t>城乡社区支出</t>
  </si>
  <si>
    <t>国有土地使用权出让收入安排的支出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</si>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</sst>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6" formatCode="#,##0.00;-#,##0.00;;@"/>
    <numFmt numFmtId="187" formatCode="#,##0;-#,##0;;@"/>
    <numFmt numFmtId="188" formatCode="HH:mm:ss"/>
    <numFmt numFmtId="189" formatCode="yyyy-MM-dd"/>
    <numFmt numFmtId="190" formatCode="yyyy-MM-dd HH:mm:ss"/>
  </numFmts>
  <fonts count="22">
    <font>
      <sz val="11"/>
      <color rgb="FF000000"/>
      <name val="Calibri"/>
      <scheme val="minor"/>
    </font>
    <font>
      <sz val="9"/>
      <color auto="1"/>
      <name val="宋体"/>
    </font>
    <font>
      <b/>
      <sz val="9"/>
      <color auto="1"/>
      <name val="宋体"/>
    </font>
    <font>
      <b/>
      <sz val="23.25"/>
      <color auto="1"/>
      <name val="宋体"/>
    </font>
    <font>
      <sz val="9.75"/>
      <color auto="1"/>
      <name val="宋体"/>
    </font>
    <font>
      <sz val="9"/>
      <color auto="1"/>
      <name val="SimSun"/>
    </font>
    <font>
      <sz val="11"/>
      <color theme="1"/>
      <name val="Calibri"/>
      <scheme val="minor"/>
    </font>
    <font>
      <sz val="10"/>
      <color rgb="FF000000"/>
      <name val="宋体"/>
    </font>
    <font>
      <b/>
      <sz val="23"/>
      <color rgb="FF000000"/>
      <name val="宋体"/>
    </font>
    <font>
      <sz val="9"/>
      <color rgb="FF000000"/>
      <name val="宋体"/>
    </font>
    <font>
      <sz val="9"/>
      <color theme="1"/>
      <name val="宋体"/>
    </font>
    <font>
      <sz val="11"/>
      <color rgb="FF000000"/>
      <name val="宋体"/>
    </font>
    <font>
      <sz val="9.75"/>
      <color rgb="FF000000"/>
      <name val="SimSun"/>
    </font>
    <font>
      <b/>
      <sz val="22"/>
      <color rgb="FF000000"/>
      <name val="宋体"/>
    </font>
    <font>
      <sz val="9.75"/>
      <color rgb="FF000000"/>
      <name val="宋体"/>
    </font>
    <font>
      <sz val="9"/>
      <color rgb="FF000000"/>
      <name val="SimSun"/>
    </font>
    <font>
      <sz val="8.25"/>
      <color rgb="FF000000"/>
      <name val="宋体"/>
    </font>
    <font>
      <b/>
      <sz val="23.25"/>
      <color rgb="FF000000"/>
      <name val="宋体"/>
    </font>
    <font>
      <b/>
      <sz val="24"/>
      <color rgb="FF000000"/>
      <name val="宋体"/>
    </font>
    <font>
      <sz val="9.75"/>
      <color auto="1"/>
      <name val="SimSun"/>
    </font>
    <font>
      <b/>
      <sz val="21"/>
      <color rgb="FF000000"/>
      <name val="宋体"/>
    </font>
    <font>
      <sz val="10"/>
      <color rgb="FF000000"/>
      <name val="SimSun"/>
    </font>
  </fonts>
  <fills count="2">
    <fill>
      <patternFill patternType="none"/>
    </fill>
    <fill>
      <patternFill patternType="gray125"/>
    </fill>
  </fills>
  <borders count="17">
    <border>
      <left/>
      <right/>
      <top/>
      <bottom/>
    </border>
    <border>
      <left style="thin">
        <color rgb="FF000000"/>
      </left>
      <right style="thin">
        <color rgb="FF000000"/>
      </right>
      <top style="thin">
        <color rgb="FF000000"/>
      </top>
      <bottom style="thin">
        <color rgb="FF000000"/>
      </bottom>
    </border>
    <border>
      <left>
        <color rgb="FF800080"/>
      </left>
      <right style="thin">
        <color rgb="FF000000"/>
      </right>
      <top>
        <color rgb="FF800080"/>
      </top>
      <bottom>
        <color rgb="FF800080"/>
      </bottom>
    </border>
    <border>
      <left>
        <color rgb="0"/>
      </left>
      <right>
        <color rgb="0"/>
      </right>
      <top>
        <color rgb="0"/>
      </top>
      <bottom>
        <color rgb="0"/>
      </bottom>
    </border>
    <border>
      <left style="thin">
        <color rgb="FF000000"/>
      </left>
      <right style="thin">
        <color rgb="FF000000"/>
      </right>
      <top style="thin">
        <color rgb="FF000000"/>
      </top>
      <bottom>
        <color rgb="0"/>
      </bottom>
    </border>
    <border>
      <left style="thin">
        <color rgb="FF000000"/>
      </left>
      <right>
        <color rgb="0"/>
      </right>
      <top style="thin">
        <color rgb="FF000000"/>
      </top>
      <bottom style="thin">
        <color rgb="FF000000"/>
      </bottom>
    </border>
    <border>
      <left>
        <color rgb="0"/>
      </left>
      <right>
        <color rgb="0"/>
      </right>
      <top style="thin">
        <color rgb="FF000000"/>
      </top>
      <bottom style="thin">
        <color rgb="FF000000"/>
      </bottom>
    </border>
    <border>
      <left>
        <color rgb="0"/>
      </left>
      <right style="thin">
        <color rgb="FF000000"/>
      </right>
      <top style="thin">
        <color rgb="FF000000"/>
      </top>
      <bottom style="thin">
        <color rgb="FF000000"/>
      </bottom>
    </border>
    <border>
      <left style="thin">
        <color rgb="FF000000"/>
      </left>
      <right style="thin">
        <color rgb="FF000000"/>
      </right>
      <top>
        <color rgb="0"/>
      </top>
      <bottom>
        <color rgb="0"/>
      </bottom>
    </border>
    <border>
      <left style="thin">
        <color rgb="FF000000"/>
      </left>
      <right style="thin">
        <color rgb="FF000000"/>
      </right>
      <top>
        <color rgb="0"/>
      </top>
      <bottom style="thin">
        <color rgb="FF000000"/>
      </bottom>
    </border>
    <border>
      <left>
        <color rgb="0"/>
      </left>
      <right style="thin">
        <color rgb="FF000000"/>
      </right>
      <top style="thin">
        <color rgb="FF000000"/>
      </top>
      <bottom>
        <color rgb="0"/>
      </bottom>
    </border>
    <border>
      <left>
        <color rgb="0"/>
      </left>
      <right style="thin">
        <color rgb="FF000000"/>
      </right>
      <top>
        <color rgb="0"/>
      </top>
      <bottom>
        <color rgb="0"/>
      </bottom>
    </border>
    <border>
      <left>
        <color rgb="0"/>
      </left>
      <right>
        <color rgb="0"/>
      </right>
      <top>
        <color rgb="0"/>
      </top>
      <bottom style="thin">
        <color rgb="FF000000"/>
      </bottom>
    </border>
    <border>
      <left>
        <color rgb="0"/>
      </left>
      <right style="thin">
        <color rgb="FF000000"/>
      </right>
      <top>
        <color rgb="0"/>
      </top>
      <bottom style="thin">
        <color rgb="FF000000"/>
      </bottom>
    </border>
    <border>
      <left style="thin">
        <color rgb="FF000000"/>
      </left>
      <right>
        <color rgb="0"/>
      </right>
      <top>
        <color rgb="0"/>
      </top>
      <bottom style="thin">
        <color rgb="FF000000"/>
      </bottom>
    </border>
    <border>
      <left style="thin">
        <color rgb="FF000000"/>
      </left>
      <right>
        <color rgb="0"/>
      </right>
      <top style="thin">
        <color rgb="FF000000"/>
      </top>
      <bottom>
        <color rgb="0"/>
      </bottom>
    </border>
    <border>
      <left>
        <color rgb="FF800080"/>
      </left>
      <right>
        <color rgb="FF800080"/>
      </right>
      <top>
        <color rgb="FF800080"/>
      </top>
      <bottom>
        <color rgb="FF800080"/>
      </bottom>
    </border>
  </borders>
  <cellStyleXfs count="8">
    <xf numFmtId="0" fontId="0" fillId="0" borderId="0">
      <alignment vertical="top"/>
    </xf>
    <xf numFmtId="186" fontId="1" fillId="0" borderId="1">
      <alignment horizontal="right" vertical="center"/>
    </xf>
    <xf numFmtId="49" fontId="1" fillId="0" borderId="1">
      <alignment horizontal="left" vertical="center" wrapText="1"/>
    </xf>
    <xf numFmtId="188" fontId="1" fillId="0" borderId="1">
      <alignment horizontal="right" vertical="center"/>
    </xf>
    <xf numFmtId="189" fontId="1" fillId="0" borderId="1">
      <alignment horizontal="right" vertical="center"/>
    </xf>
    <xf numFmtId="190" fontId="1" fillId="0" borderId="1">
      <alignment horizontal="right" vertical="center"/>
    </xf>
    <xf numFmtId="10" fontId="1" fillId="0" borderId="1">
      <alignment horizontal="right" vertical="center"/>
    </xf>
    <xf numFmtId="187" fontId="1" fillId="0" borderId="1">
      <alignment horizontal="right" vertical="center"/>
    </xf>
  </cellStyleXfs>
  <cellXfs count="174">
    <xf numFmtId="0" fontId="0" fillId="0" borderId="0" xfId="0" applyFont="1">
      <alignment vertical="top"/>
    </xf>
    <xf numFmtId="186" fontId="1" fillId="0" borderId="1" xfId="1" applyFont="1" applyBorder="1" applyNumberFormat="1">
      <alignment horizontal="right" vertical="center"/>
    </xf>
    <xf numFmtId="49" fontId="1" fillId="0" borderId="1" xfId="2" applyFont="1" applyBorder="1" applyNumberFormat="1">
      <alignment horizontal="left" vertical="center" wrapText="1"/>
    </xf>
    <xf numFmtId="188" fontId="1" fillId="0" borderId="1" xfId="3" applyFont="1" applyBorder="1" applyNumberFormat="1">
      <alignment horizontal="right" vertical="center"/>
    </xf>
    <xf numFmtId="189" fontId="1" fillId="0" borderId="1" xfId="4" applyFont="1" applyBorder="1" applyNumberFormat="1">
      <alignment horizontal="right" vertical="center"/>
    </xf>
    <xf numFmtId="190" fontId="1" fillId="0" borderId="1" xfId="5" applyFont="1" applyBorder="1" applyNumberFormat="1">
      <alignment horizontal="right" vertical="center"/>
    </xf>
    <xf numFmtId="10" fontId="1" fillId="0" borderId="1" xfId="6" applyFont="1" applyBorder="1" applyNumberFormat="1">
      <alignment horizontal="right" vertical="center"/>
    </xf>
    <xf numFmtId="187" fontId="1" fillId="0" borderId="1" xfId="7" applyFont="1" applyBorder="1" applyNumberFormat="1">
      <alignment horizontal="right" vertical="center"/>
    </xf>
    <xf numFmtId="49" fontId="1" fillId="0" borderId="1" xfId="2" applyFont="1" applyBorder="1" applyNumberFormat="1">
      <alignment horizontal="right" vertical="center" wrapText="1"/>
    </xf>
    <xf numFmtId="49" fontId="2" fillId="0" borderId="1" xfId="0" applyFont="1" applyBorder="1" applyNumberFormat="1">
      <alignment horizontal="right" vertical="center" wrapText="1"/>
    </xf>
    <xf numFmtId="49" fontId="3" fillId="0" borderId="1" xfId="0" applyFont="1" applyBorder="1" applyNumberFormat="1">
      <alignment horizontal="center" vertical="center" wrapText="1"/>
    </xf>
    <xf numFmtId="49" fontId="1" fillId="0" borderId="1" xfId="2" applyFont="1" applyBorder="1" applyNumberFormat="1" quotePrefix="1">
      <alignment horizontal="left" vertical="center" wrapText="1"/>
    </xf>
    <xf numFmtId="49" fontId="4" fillId="0" borderId="1" xfId="2" applyFont="1" applyBorder="1" applyNumberFormat="1">
      <alignment horizontal="center" vertical="center" wrapText="1"/>
    </xf>
    <xf numFmtId="186" fontId="1" fillId="0" borderId="1" xfId="0" applyFont="1" applyBorder="1" applyNumberFormat="1">
      <alignment horizontal="right" vertical="center"/>
    </xf>
    <xf numFmtId="186" fontId="1" fillId="0" borderId="1" xfId="0" applyFont="1" applyBorder="1" applyNumberFormat="1">
      <alignment horizontal="left" vertical="center"/>
    </xf>
    <xf numFmtId="49" fontId="2" fillId="0" borderId="1" xfId="0" applyFont="1" applyBorder="1" applyNumberFormat="1">
      <alignment horizontal="center" vertical="center" wrapText="1"/>
    </xf>
    <xf numFmtId="49" fontId="2" fillId="0" borderId="1" xfId="2" applyFont="1" applyBorder="1" applyNumberFormat="1">
      <alignment horizontal="left" vertical="center" wrapText="1"/>
    </xf>
    <xf numFmtId="49" fontId="1" fillId="0" borderId="1" xfId="0" applyFont="1" applyBorder="1" applyNumberFormat="1">
      <alignment horizontal="left" vertical="center" wrapText="1"/>
    </xf>
    <xf numFmtId="49" fontId="5" fillId="0" borderId="1" xfId="2" applyFont="1" applyBorder="1" applyNumberFormat="1">
      <alignment horizontal="right" vertical="center" wrapText="1"/>
    </xf>
    <xf numFmtId="49" fontId="3" fillId="0" borderId="1" xfId="2" applyFont="1" applyBorder="1" applyNumberFormat="1">
      <alignment horizontal="center" vertical="center" wrapText="1"/>
    </xf>
    <xf numFmtId="49" fontId="1" fillId="0" borderId="2" xfId="2" applyFont="1" applyBorder="1" applyNumberFormat="1">
      <alignment horizontal="right" vertical="center" wrapText="1"/>
    </xf>
    <xf numFmtId="187" fontId="1" fillId="0" borderId="1" xfId="7" applyFont="1" applyBorder="1" applyNumberFormat="1">
      <alignment horizontal="center" vertical="center" wrapText="1"/>
    </xf>
    <xf numFmtId="186" fontId="1" fillId="0" borderId="1" xfId="2" applyFont="1" applyBorder="1" applyNumberFormat="1">
      <alignment horizontal="right" vertical="center" wrapText="1"/>
    </xf>
    <xf numFmtId="186" fontId="1" fillId="0" borderId="1" xfId="0" applyFont="1" applyBorder="1" applyNumberFormat="1">
      <alignment horizontal="right" vertical="center" wrapText="1"/>
    </xf>
    <xf numFmtId="49" fontId="1" fillId="0" borderId="1" xfId="2" applyFont="1" applyBorder="1" applyNumberFormat="1">
      <alignment horizontal="center" vertical="center" wrapText="1"/>
    </xf>
    <xf numFmtId="49" fontId="1" fillId="0" borderId="1" xfId="2" applyFont="1" applyBorder="1" applyNumberFormat="1">
      <alignment horizontal="left" vertical="center" wrapText="1" indent="2"/>
    </xf>
    <xf numFmtId="49" fontId="1" fillId="0" borderId="1" xfId="2" applyFont="1" applyBorder="1" applyNumberFormat="1">
      <alignment horizontal="left" vertical="center" wrapText="1" indent="4"/>
    </xf>
    <xf numFmtId="49" fontId="4" fillId="0" borderId="1" xfId="0" applyFont="1" applyBorder="1" applyNumberFormat="1">
      <alignment horizontal="center" vertical="center" wrapText="1"/>
    </xf>
    <xf numFmtId="186" fontId="2" fillId="0" borderId="1" xfId="0" applyFont="1" applyBorder="1" applyNumberFormat="1">
      <alignment horizontal="left" vertical="center"/>
    </xf>
    <xf numFmtId="0" fontId="6" fillId="0" borderId="3" xfId="0" applyFont="1" applyBorder="1" quotePrefix="0"/>
    <xf numFmtId="49" fontId="7" fillId="0" borderId="3" xfId="0" applyFont="1" applyBorder="1" applyNumberFormat="1" quotePrefix="0"/>
    <xf numFmtId="0" fontId="7" fillId="0" borderId="3" xfId="0" applyFont="1" applyBorder="1" quotePrefix="0">
      <alignment vertical="top"/>
    </xf>
    <xf numFmtId="0" fontId="7" fillId="0" borderId="3" xfId="0" applyFont="1" applyBorder="1" quotePrefix="0">
      <alignment horizontal="right" vertical="center"/>
    </xf>
    <xf numFmtId="0" fontId="8" fillId="0" borderId="3" xfId="0" applyFont="1" applyBorder="1" quotePrefix="0">
      <alignment horizontal="center" vertical="center"/>
    </xf>
    <xf numFmtId="0" fontId="9" fillId="0" borderId="3" xfId="0" applyFont="1" applyBorder="1" quotePrefix="1">
      <alignment horizontal="left" vertical="center"/>
      <protection locked="0"/>
    </xf>
    <xf numFmtId="0" fontId="10" fillId="0" borderId="3" xfId="0" applyFont="1" applyBorder="1" quotePrefix="1">
      <alignment horizontal="left" vertical="center"/>
    </xf>
    <xf numFmtId="0" fontId="10" fillId="0" borderId="3" xfId="0" applyFont="1" applyBorder="1" quotePrefix="0">
      <alignment horizontal="left" vertical="center"/>
    </xf>
    <xf numFmtId="0" fontId="11" fillId="0" borderId="3" xfId="0" applyFont="1" applyBorder="1" quotePrefix="0"/>
    <xf numFmtId="0" fontId="7" fillId="0" borderId="3" xfId="0" applyFont="1" applyBorder="1" quotePrefix="0">
      <alignment horizontal="right"/>
    </xf>
    <xf numFmtId="0" fontId="12" fillId="0" borderId="4" xfId="0" applyFont="1" applyBorder="1" quotePrefix="0">
      <alignment horizontal="center" vertical="center" wrapText="1"/>
      <protection locked="0"/>
    </xf>
    <xf numFmtId="0" fontId="12" fillId="0" borderId="4" xfId="0" applyFont="1" applyBorder="1" quotePrefix="0">
      <alignment horizontal="center" vertical="center" wrapText="1"/>
    </xf>
    <xf numFmtId="0" fontId="12" fillId="0" borderId="1" xfId="0" applyFont="1" applyBorder="1" quotePrefix="0">
      <alignment horizontal="center" vertical="center"/>
    </xf>
    <xf numFmtId="0" fontId="12" fillId="0" borderId="5" xfId="0" applyFont="1" applyBorder="1" quotePrefix="0">
      <alignment horizontal="center" vertical="center"/>
    </xf>
    <xf numFmtId="0" fontId="12" fillId="0" borderId="6" xfId="0" applyFont="1" applyBorder="1" quotePrefix="0">
      <alignment horizontal="center" vertical="center"/>
    </xf>
    <xf numFmtId="0" fontId="12" fillId="0" borderId="7" xfId="0" applyFont="1" applyBorder="1" quotePrefix="0">
      <alignment horizontal="center" vertical="center"/>
    </xf>
    <xf numFmtId="0" fontId="12" fillId="0" borderId="8" xfId="0" applyFont="1" applyBorder="1" quotePrefix="0">
      <alignment horizontal="center" vertical="center" wrapText="1"/>
      <protection locked="0"/>
    </xf>
    <xf numFmtId="0" fontId="12" fillId="0" borderId="8" xfId="0" applyFont="1" applyBorder="1" quotePrefix="0">
      <alignment horizontal="center" vertical="center" wrapText="1"/>
    </xf>
    <xf numFmtId="0" fontId="12" fillId="0" borderId="1" xfId="0" applyFont="1" applyBorder="1" quotePrefix="0">
      <alignment horizontal="center" vertical="center" wrapText="1"/>
    </xf>
    <xf numFmtId="0" fontId="12" fillId="0" borderId="9" xfId="0" applyFont="1" applyBorder="1" quotePrefix="0">
      <alignment horizontal="center" vertical="center" wrapText="1"/>
      <protection locked="0"/>
    </xf>
    <xf numFmtId="0" fontId="12" fillId="0" borderId="9" xfId="0" applyFont="1" applyBorder="1" quotePrefix="0">
      <alignment horizontal="center" vertical="center" wrapText="1"/>
    </xf>
    <xf numFmtId="0" fontId="12" fillId="0" borderId="9" xfId="0" applyFont="1" applyBorder="1" quotePrefix="0">
      <alignment horizontal="center" vertical="center"/>
    </xf>
    <xf numFmtId="0" fontId="7" fillId="0" borderId="1" xfId="0" applyFont="1" applyBorder="1" quotePrefix="0">
      <alignment horizontal="center" vertical="center"/>
    </xf>
    <xf numFmtId="49" fontId="10" fillId="0" borderId="1" xfId="2" applyFont="1" applyBorder="1" applyNumberFormat="1" quotePrefix="0">
      <alignment horizontal="left" vertical="center" wrapText="1"/>
    </xf>
    <xf numFmtId="49" fontId="10" fillId="0" borderId="1" xfId="0" applyFont="1" applyBorder="1" applyNumberFormat="1" quotePrefix="0">
      <alignment horizontal="left" vertical="center" wrapText="1"/>
    </xf>
    <xf numFmtId="186" fontId="10" fillId="0" borderId="1" xfId="0" applyFont="1" applyBorder="1" applyNumberFormat="1" quotePrefix="0">
      <alignment horizontal="right" vertical="center" wrapText="1"/>
    </xf>
    <xf numFmtId="0" fontId="7" fillId="0" borderId="5" xfId="0" applyFont="1" applyBorder="1" quotePrefix="0">
      <alignment horizontal="center" vertical="center" wrapText="1"/>
      <protection locked="0"/>
    </xf>
    <xf numFmtId="0" fontId="9" fillId="0" borderId="6" xfId="0" applyFont="1" applyBorder="1" quotePrefix="0">
      <alignment horizontal="left" vertical="center"/>
    </xf>
    <xf numFmtId="0" fontId="9" fillId="0" borderId="7" xfId="0" applyFont="1" applyBorder="1" quotePrefix="0">
      <alignment horizontal="left" vertical="center"/>
    </xf>
    <xf numFmtId="0" fontId="9" fillId="0" borderId="3" xfId="0" applyFont="1" applyBorder="1" quotePrefix="0">
      <alignment horizontal="right" vertical="center"/>
      <protection locked="0"/>
    </xf>
    <xf numFmtId="0" fontId="13" fillId="0" borderId="3" xfId="0" applyFont="1" applyBorder="1" quotePrefix="0">
      <alignment horizontal="center" vertical="center"/>
    </xf>
    <xf numFmtId="0" fontId="8" fillId="0" borderId="3" xfId="0" applyFont="1" applyBorder="1" quotePrefix="0">
      <alignment horizontal="center" vertical="center"/>
      <protection locked="0"/>
    </xf>
    <xf numFmtId="0" fontId="14" fillId="0" borderId="1" xfId="0" applyFont="1" applyBorder="1" quotePrefix="0">
      <alignment horizontal="center" vertical="center" wrapText="1"/>
    </xf>
    <xf numFmtId="0" fontId="14" fillId="0" borderId="1" xfId="0" applyFont="1" applyBorder="1" quotePrefix="0">
      <alignment horizontal="center" vertical="center"/>
      <protection locked="0"/>
    </xf>
    <xf numFmtId="0" fontId="9" fillId="0" borderId="1" xfId="0" applyFont="1" applyBorder="1" quotePrefix="0">
      <alignment horizontal="left" vertical="center" wrapText="1"/>
    </xf>
    <xf numFmtId="0" fontId="9" fillId="0" borderId="1" xfId="0" applyFont="1" applyBorder="1" quotePrefix="0">
      <alignment vertical="center" wrapText="1"/>
    </xf>
    <xf numFmtId="0" fontId="9" fillId="0" borderId="1" xfId="0" applyFont="1" applyBorder="1" quotePrefix="0">
      <alignment horizontal="center" vertical="center" wrapText="1"/>
    </xf>
    <xf numFmtId="0" fontId="9" fillId="0" borderId="1" xfId="0" applyFont="1" applyBorder="1" quotePrefix="0">
      <alignment horizontal="center" vertical="center"/>
      <protection locked="0"/>
    </xf>
    <xf numFmtId="0" fontId="9" fillId="0" borderId="1" xfId="0" applyFont="1" applyBorder="1" quotePrefix="0">
      <alignment horizontal="left" vertical="center" wrapText="1"/>
      <protection locked="0"/>
    </xf>
    <xf numFmtId="0" fontId="9" fillId="0" borderId="3" xfId="0" applyFont="1" applyBorder="1" quotePrefix="0">
      <alignment horizontal="left" vertical="center" wrapText="1"/>
      <protection locked="0"/>
    </xf>
    <xf numFmtId="0" fontId="11" fillId="0" borderId="3" xfId="0" applyFont="1" applyBorder="1" quotePrefix="0">
      <alignment horizontal="left" vertical="center" wrapText="1"/>
    </xf>
    <xf numFmtId="0" fontId="11" fillId="0" borderId="3" xfId="0" applyFont="1" applyBorder="1" quotePrefix="0">
      <alignment wrapText="1"/>
    </xf>
    <xf numFmtId="0" fontId="14" fillId="0" borderId="4" xfId="0" applyFont="1" applyBorder="1" quotePrefix="0">
      <alignment horizontal="center" vertical="center" wrapText="1"/>
    </xf>
    <xf numFmtId="0" fontId="14" fillId="0" borderId="4" xfId="0" applyFont="1" applyBorder="1" quotePrefix="0">
      <alignment horizontal="center" vertical="center"/>
    </xf>
    <xf numFmtId="0" fontId="14" fillId="0" borderId="1" xfId="0" applyFont="1" applyBorder="1" quotePrefix="0">
      <alignment horizontal="center" vertical="center"/>
    </xf>
    <xf numFmtId="0" fontId="14" fillId="0" borderId="9" xfId="0" applyFont="1" applyBorder="1" quotePrefix="0">
      <alignment horizontal="center" vertical="center"/>
    </xf>
    <xf numFmtId="186" fontId="10" fillId="0" borderId="1" xfId="0" applyFont="1" applyBorder="1" applyNumberFormat="1" quotePrefix="0">
      <alignment horizontal="right" vertical="center"/>
    </xf>
    <xf numFmtId="186" fontId="10" fillId="0" borderId="1" xfId="1" applyFont="1" applyBorder="1" applyNumberFormat="1" quotePrefix="0">
      <alignment horizontal="right" vertical="center"/>
    </xf>
    <xf numFmtId="0" fontId="9" fillId="0" borderId="1" xfId="0" applyFont="1" applyBorder="1" quotePrefix="0">
      <alignment horizontal="left" vertical="center" wrapText="1" indent="2"/>
    </xf>
    <xf numFmtId="0" fontId="9" fillId="0" borderId="1" xfId="0" applyFont="1" applyBorder="1" quotePrefix="0">
      <alignment horizontal="left" vertical="center" wrapText="1" indent="4"/>
    </xf>
    <xf numFmtId="0" fontId="7" fillId="0" borderId="1" xfId="0" applyFont="1" applyBorder="1" quotePrefix="0">
      <alignment horizontal="center" vertical="center" wrapText="1"/>
      <protection locked="0"/>
    </xf>
    <xf numFmtId="0" fontId="7" fillId="0" borderId="1" xfId="0" applyFont="1" applyBorder="1" quotePrefix="0">
      <alignment horizontal="center" vertical="center" wrapText="1"/>
    </xf>
    <xf numFmtId="0" fontId="15" fillId="0" borderId="3" xfId="0" applyFont="1" applyBorder="1" quotePrefix="0">
      <alignment horizontal="right" vertical="center"/>
    </xf>
    <xf numFmtId="0" fontId="15" fillId="0" borderId="3" xfId="0" applyFont="1" applyBorder="1" quotePrefix="0">
      <alignment horizontal="right" vertical="center"/>
      <protection locked="0"/>
    </xf>
    <xf numFmtId="0" fontId="13" fillId="0" borderId="3" xfId="0" applyFont="1" applyBorder="1" quotePrefix="0">
      <alignment horizontal="center" vertical="center" wrapText="1"/>
    </xf>
    <xf numFmtId="0" fontId="9" fillId="0" borderId="3" xfId="0" applyFont="1" applyBorder="1" quotePrefix="0">
      <alignment horizontal="left" vertical="center"/>
    </xf>
    <xf numFmtId="0" fontId="9" fillId="0" borderId="3" xfId="0" applyFont="1" applyBorder="1" quotePrefix="0">
      <alignment horizontal="right"/>
      <protection locked="0"/>
    </xf>
    <xf numFmtId="0" fontId="9" fillId="0" borderId="3" xfId="0" applyFont="1" applyBorder="1" quotePrefix="0">
      <alignment horizontal="right"/>
    </xf>
    <xf numFmtId="0" fontId="14" fillId="0" borderId="10" xfId="0" applyFont="1" applyBorder="1" quotePrefix="0">
      <alignment horizontal="center" vertical="center" wrapText="1"/>
    </xf>
    <xf numFmtId="0" fontId="14" fillId="0" borderId="6" xfId="0" applyFont="1" applyBorder="1" quotePrefix="0">
      <alignment horizontal="center" vertical="center" wrapText="1"/>
    </xf>
    <xf numFmtId="0" fontId="14" fillId="0" borderId="6" xfId="0" applyFont="1" applyBorder="1" quotePrefix="0">
      <alignment horizontal="center" vertical="center" wrapText="1"/>
      <protection locked="0"/>
    </xf>
    <xf numFmtId="0" fontId="14" fillId="0" borderId="6" xfId="0" applyFont="1" applyBorder="1" quotePrefix="0">
      <alignment horizontal="center" vertical="center"/>
      <protection locked="0"/>
    </xf>
    <xf numFmtId="0" fontId="14" fillId="0" borderId="7" xfId="0" applyFont="1" applyBorder="1" quotePrefix="0">
      <alignment horizontal="center" vertical="center" wrapText="1"/>
    </xf>
    <xf numFmtId="0" fontId="14" fillId="0" borderId="8" xfId="0" applyFont="1" applyBorder="1" quotePrefix="0">
      <alignment horizontal="center" vertical="center" wrapText="1"/>
    </xf>
    <xf numFmtId="0" fontId="14" fillId="0" borderId="11" xfId="0" applyFont="1" applyBorder="1" quotePrefix="0">
      <alignment horizontal="center" vertical="center" wrapText="1"/>
    </xf>
    <xf numFmtId="0" fontId="14" fillId="0" borderId="11" xfId="0" applyFont="1" applyBorder="1" quotePrefix="0">
      <alignment horizontal="center" vertical="center" wrapText="1"/>
      <protection locked="0"/>
    </xf>
    <xf numFmtId="0" fontId="14" fillId="0" borderId="12" xfId="0" applyFont="1" applyBorder="1" quotePrefix="0">
      <alignment horizontal="center" vertical="center" wrapText="1"/>
    </xf>
    <xf numFmtId="0" fontId="14" fillId="0" borderId="12" xfId="0" applyFont="1" applyBorder="1" quotePrefix="0">
      <alignment horizontal="center" vertical="center"/>
      <protection locked="0"/>
    </xf>
    <xf numFmtId="0" fontId="14" fillId="0" borderId="12" xfId="0" applyFont="1" applyBorder="1" quotePrefix="0">
      <alignment horizontal="center" vertical="center" wrapText="1"/>
      <protection locked="0"/>
    </xf>
    <xf numFmtId="0" fontId="14" fillId="0" borderId="13" xfId="0" applyFont="1" applyBorder="1" quotePrefix="0">
      <alignment horizontal="center" vertical="center" wrapText="1"/>
    </xf>
    <xf numFmtId="0" fontId="14" fillId="0" borderId="9" xfId="0" applyFont="1" applyBorder="1" quotePrefix="0">
      <alignment horizontal="center" vertical="center" wrapText="1"/>
    </xf>
    <xf numFmtId="0" fontId="14" fillId="0" borderId="13" xfId="0" applyFont="1" applyBorder="1" quotePrefix="0">
      <alignment horizontal="center" vertical="center" wrapText="1"/>
      <protection locked="0"/>
    </xf>
    <xf numFmtId="0" fontId="14" fillId="0" borderId="1" xfId="0" applyFont="1" applyBorder="1" quotePrefix="0">
      <alignment horizontal="center" vertical="center" wrapText="1"/>
      <protection locked="0"/>
    </xf>
    <xf numFmtId="0" fontId="14" fillId="0" borderId="13" xfId="0" applyFont="1" applyBorder="1" quotePrefix="0">
      <alignment horizontal="center" vertical="center"/>
    </xf>
    <xf numFmtId="0" fontId="14" fillId="0" borderId="13" xfId="0" applyFont="1" applyBorder="1" quotePrefix="0">
      <alignment horizontal="center" vertical="center"/>
      <protection locked="0"/>
    </xf>
    <xf numFmtId="0" fontId="9" fillId="0" borderId="9" xfId="0" applyFont="1" applyBorder="1" quotePrefix="0">
      <alignment horizontal="left" vertical="center" wrapText="1"/>
    </xf>
    <xf numFmtId="0" fontId="9" fillId="0" borderId="13" xfId="0" applyFont="1" applyBorder="1" quotePrefix="0">
      <alignment horizontal="left" vertical="center" wrapText="1"/>
    </xf>
    <xf numFmtId="0" fontId="9" fillId="0" borderId="13" xfId="0" applyFont="1" applyBorder="1" quotePrefix="0">
      <alignment horizontal="right" vertical="center"/>
    </xf>
    <xf numFmtId="186" fontId="9" fillId="0" borderId="1" xfId="0" applyFont="1" applyBorder="1" applyNumberFormat="1" quotePrefix="0">
      <alignment horizontal="right" vertical="center"/>
    </xf>
    <xf numFmtId="0" fontId="9" fillId="0" borderId="13" xfId="0" applyFont="1" applyBorder="1" quotePrefix="0">
      <alignment horizontal="center" vertical="center" wrapText="1"/>
    </xf>
    <xf numFmtId="187" fontId="10" fillId="0" borderId="1" xfId="7" applyFont="1" applyBorder="1" applyNumberFormat="1" quotePrefix="0">
      <alignment horizontal="center" vertical="center" wrapText="1"/>
    </xf>
    <xf numFmtId="0" fontId="9" fillId="0" borderId="14" xfId="0" applyFont="1" applyBorder="1" quotePrefix="0">
      <alignment horizontal="center" vertical="center"/>
    </xf>
    <xf numFmtId="0" fontId="9" fillId="0" borderId="12" xfId="0" applyFont="1" applyBorder="1" quotePrefix="0">
      <alignment horizontal="left" vertical="center"/>
    </xf>
    <xf numFmtId="0" fontId="9" fillId="0" borderId="3" xfId="0" applyFont="1" applyBorder="1" quotePrefix="0">
      <alignment horizontal="right" vertical="center" wrapText="1"/>
    </xf>
    <xf numFmtId="0" fontId="16" fillId="0" borderId="3" xfId="0" applyFont="1" applyBorder="1" quotePrefix="0">
      <alignment horizontal="right" vertical="center" wrapText="1"/>
      <protection locked="0"/>
    </xf>
    <xf numFmtId="0" fontId="16" fillId="0" borderId="3" xfId="0" applyFont="1" applyBorder="1" quotePrefix="0">
      <alignment horizontal="right" vertical="center"/>
      <protection locked="0"/>
    </xf>
    <xf numFmtId="0" fontId="16" fillId="0" borderId="3" xfId="0" applyFont="1" applyBorder="1" quotePrefix="0">
      <alignment horizontal="right" vertical="center" wrapText="1"/>
    </xf>
    <xf numFmtId="0" fontId="8" fillId="0" borderId="3" xfId="0" applyFont="1" applyBorder="1" quotePrefix="0">
      <alignment horizontal="center" vertical="center" wrapText="1"/>
    </xf>
    <xf numFmtId="0" fontId="8" fillId="0" borderId="3" xfId="0" applyFont="1" applyBorder="1" quotePrefix="0">
      <alignment horizontal="center" vertical="center" wrapText="1"/>
      <protection locked="0"/>
    </xf>
    <xf numFmtId="0" fontId="9" fillId="0" borderId="3" xfId="0" applyFont="1" applyBorder="1" quotePrefix="1">
      <alignment horizontal="left" vertical="center" wrapText="1"/>
    </xf>
    <xf numFmtId="0" fontId="9" fillId="0" borderId="3" xfId="0" applyFont="1" applyBorder="1" quotePrefix="0">
      <alignment vertical="top" wrapText="1"/>
      <protection locked="0"/>
    </xf>
    <xf numFmtId="0" fontId="7" fillId="0" borderId="3" xfId="0" applyFont="1" applyBorder="1" quotePrefix="0">
      <alignment wrapText="1"/>
    </xf>
    <xf numFmtId="0" fontId="9" fillId="0" borderId="3" xfId="0" applyFont="1" applyBorder="1" quotePrefix="0">
      <alignment horizontal="right" wrapText="1"/>
      <protection locked="0"/>
    </xf>
    <xf numFmtId="0" fontId="9" fillId="0" borderId="3" xfId="0" applyFont="1" applyBorder="1" quotePrefix="0">
      <alignment horizontal="right" wrapText="1"/>
    </xf>
    <xf numFmtId="0" fontId="11" fillId="0" borderId="4" xfId="0" applyFont="1" applyBorder="1" quotePrefix="0">
      <alignment horizontal="center" vertical="center" wrapText="1"/>
    </xf>
    <xf numFmtId="0" fontId="11" fillId="0" borderId="10" xfId="0" applyFont="1" applyBorder="1" quotePrefix="0">
      <alignment horizontal="center" vertical="center" wrapText="1"/>
    </xf>
    <xf numFmtId="0" fontId="11" fillId="0" borderId="6" xfId="0" applyFont="1" applyBorder="1" quotePrefix="0">
      <alignment horizontal="center" vertical="center" wrapText="1"/>
    </xf>
    <xf numFmtId="0" fontId="11" fillId="0" borderId="6" xfId="0" applyFont="1" applyBorder="1" quotePrefix="0">
      <alignment horizontal="center" vertical="center" wrapText="1"/>
      <protection locked="0"/>
    </xf>
    <xf numFmtId="0" fontId="11" fillId="0" borderId="6" xfId="0" applyFont="1" applyBorder="1" quotePrefix="0">
      <alignment horizontal="center" vertical="center"/>
      <protection locked="0"/>
    </xf>
    <xf numFmtId="0" fontId="11" fillId="0" borderId="7" xfId="0" applyFont="1" applyBorder="1" quotePrefix="0">
      <alignment horizontal="center" vertical="center" wrapText="1"/>
    </xf>
    <xf numFmtId="0" fontId="11" fillId="0" borderId="8" xfId="0" applyFont="1" applyBorder="1" quotePrefix="0">
      <alignment horizontal="center" vertical="center" wrapText="1"/>
    </xf>
    <xf numFmtId="0" fontId="11" fillId="0" borderId="11" xfId="0" applyFont="1" applyBorder="1" quotePrefix="0">
      <alignment horizontal="center" vertical="center" wrapText="1"/>
    </xf>
    <xf numFmtId="0" fontId="11" fillId="0" borderId="11" xfId="0" applyFont="1" applyBorder="1" quotePrefix="0">
      <alignment horizontal="center" vertical="center" wrapText="1"/>
      <protection locked="0"/>
    </xf>
    <xf numFmtId="0" fontId="11" fillId="0" borderId="12" xfId="0" applyFont="1" applyBorder="1" quotePrefix="0">
      <alignment horizontal="center" vertical="center" wrapText="1"/>
    </xf>
    <xf numFmtId="0" fontId="11" fillId="0" borderId="12" xfId="0" applyFont="1" applyBorder="1" quotePrefix="0">
      <alignment horizontal="center" vertical="center"/>
      <protection locked="0"/>
    </xf>
    <xf numFmtId="0" fontId="11" fillId="0" borderId="12" xfId="0" applyFont="1" applyBorder="1" quotePrefix="0">
      <alignment horizontal="center" vertical="center" wrapText="1"/>
      <protection locked="0"/>
    </xf>
    <xf numFmtId="0" fontId="11" fillId="0" borderId="13" xfId="0" applyFont="1" applyBorder="1" quotePrefix="0">
      <alignment horizontal="center" vertical="center" wrapText="1"/>
    </xf>
    <xf numFmtId="0" fontId="11" fillId="0" borderId="9" xfId="0" applyFont="1" applyBorder="1" quotePrefix="0">
      <alignment horizontal="center" vertical="center" wrapText="1"/>
    </xf>
    <xf numFmtId="0" fontId="11" fillId="0" borderId="13" xfId="0" applyFont="1" applyBorder="1" quotePrefix="0">
      <alignment horizontal="center" vertical="center" wrapText="1"/>
      <protection locked="0"/>
    </xf>
    <xf numFmtId="0" fontId="11" fillId="0" borderId="1" xfId="0" applyFont="1" applyBorder="1" quotePrefix="0">
      <alignment horizontal="center" vertical="center" wrapText="1"/>
      <protection locked="0"/>
    </xf>
    <xf numFmtId="0" fontId="9" fillId="0" borderId="13" xfId="0" applyFont="1" applyBorder="1" quotePrefix="0">
      <alignment horizontal="left" vertical="center"/>
    </xf>
    <xf numFmtId="0" fontId="7" fillId="0" borderId="3" xfId="0" applyFont="1" applyBorder="1" quotePrefix="0">
      <alignment horizontal="right" wrapText="1"/>
    </xf>
    <xf numFmtId="0" fontId="14" fillId="0" borderId="5" xfId="0" applyFont="1" applyBorder="1" quotePrefix="0">
      <alignment horizontal="center" vertical="center"/>
    </xf>
    <xf numFmtId="0" fontId="14" fillId="0" borderId="6" xfId="0" applyFont="1" applyBorder="1" quotePrefix="0">
      <alignment horizontal="center" vertical="center"/>
    </xf>
    <xf numFmtId="0" fontId="14" fillId="0" borderId="8" xfId="0" applyFont="1" applyBorder="1" quotePrefix="0">
      <alignment horizontal="center" vertical="center"/>
    </xf>
    <xf numFmtId="0" fontId="14" fillId="0" borderId="15" xfId="0" applyFont="1" applyBorder="1" quotePrefix="0">
      <alignment horizontal="center" vertical="center" wrapText="1"/>
    </xf>
    <xf numFmtId="0" fontId="17" fillId="0" borderId="3" xfId="0" applyFont="1" applyBorder="1" quotePrefix="0">
      <alignment horizontal="center" vertical="center"/>
    </xf>
    <xf numFmtId="0" fontId="18" fillId="0" borderId="3" xfId="0" applyFont="1" applyBorder="1" quotePrefix="0">
      <alignment horizontal="center" vertical="center"/>
    </xf>
    <xf numFmtId="0" fontId="18" fillId="0" borderId="3" xfId="0" applyFont="1" applyBorder="1" quotePrefix="0">
      <alignment horizontal="center" vertical="center"/>
      <protection locked="0"/>
    </xf>
    <xf numFmtId="49" fontId="1" fillId="0" borderId="16" xfId="2" applyFont="1" applyBorder="1" applyNumberFormat="1">
      <alignment horizontal="right" vertical="center" wrapText="1"/>
    </xf>
    <xf numFmtId="49" fontId="3" fillId="0" borderId="16" xfId="2" applyFont="1" applyBorder="1" applyNumberFormat="1">
      <alignment horizontal="center" vertical="center" wrapText="1"/>
    </xf>
    <xf numFmtId="49" fontId="1" fillId="0" borderId="16" xfId="2" applyFont="1" applyBorder="1" applyNumberFormat="1">
      <alignment horizontal="left" vertical="center" wrapText="1"/>
    </xf>
    <xf numFmtId="49" fontId="19" fillId="0" borderId="1" xfId="0" applyFont="1" applyBorder="1" applyNumberFormat="1">
      <alignment horizontal="center" vertical="center" wrapText="1"/>
    </xf>
    <xf numFmtId="49" fontId="1" fillId="0" borderId="1" xfId="0" applyFont="1" applyBorder="1" applyNumberFormat="1">
      <alignment horizontal="center" vertical="center" wrapText="1"/>
    </xf>
    <xf numFmtId="187" fontId="1" fillId="0" borderId="1" xfId="0" applyFont="1" applyBorder="1" applyNumberFormat="1">
      <alignment horizontal="right" vertical="center" wrapText="1"/>
    </xf>
    <xf numFmtId="49" fontId="15" fillId="0" borderId="3" xfId="0" applyFont="1" applyBorder="1" applyNumberFormat="1" quotePrefix="0">
      <alignment horizontal="right" vertical="center"/>
    </xf>
    <xf numFmtId="0" fontId="11" fillId="0" borderId="3" xfId="0" applyFont="1" applyBorder="1" quotePrefix="0">
      <alignment horizontal="left" vertical="center"/>
    </xf>
    <xf numFmtId="0" fontId="7" fillId="0" borderId="3" xfId="0" applyFont="1" applyBorder="1" quotePrefix="0">
      <alignment horizontal="right"/>
      <protection locked="0"/>
    </xf>
    <xf numFmtId="0" fontId="14" fillId="0" borderId="4" xfId="0" applyFont="1" applyBorder="1" quotePrefix="0">
      <alignment horizontal="center" vertical="center" wrapText="1"/>
      <protection locked="0"/>
    </xf>
    <xf numFmtId="0" fontId="14" fillId="0" borderId="7" xfId="0" applyFont="1" applyBorder="1" quotePrefix="0">
      <alignment horizontal="center" vertical="center"/>
    </xf>
    <xf numFmtId="0" fontId="14" fillId="0" borderId="8" xfId="0" applyFont="1" applyBorder="1" quotePrefix="0">
      <alignment horizontal="center" vertical="center" wrapText="1"/>
      <protection locked="0"/>
    </xf>
    <xf numFmtId="0" fontId="14" fillId="0" borderId="9" xfId="0" applyFont="1" applyBorder="1" quotePrefix="0">
      <alignment horizontal="center" vertical="center" wrapText="1"/>
      <protection locked="0"/>
    </xf>
    <xf numFmtId="0" fontId="12" fillId="0" borderId="3" xfId="0" applyFont="1" applyBorder="1" quotePrefix="0">
      <alignment horizontal="right" vertical="center"/>
    </xf>
    <xf numFmtId="49" fontId="12" fillId="0" borderId="3" xfId="0" applyFont="1" applyBorder="1" applyNumberFormat="1" quotePrefix="0">
      <alignment horizontal="right" vertical="center"/>
    </xf>
    <xf numFmtId="0" fontId="12" fillId="0" borderId="3" xfId="0" applyFont="1" applyBorder="1" quotePrefix="0">
      <alignment horizontal="right" vertical="center"/>
      <protection locked="0"/>
    </xf>
    <xf numFmtId="0" fontId="20" fillId="0" borderId="3" xfId="0" applyFont="1" applyBorder="1" quotePrefix="0">
      <alignment horizontal="center" vertical="center"/>
    </xf>
    <xf numFmtId="0" fontId="21" fillId="0" borderId="3" xfId="0" applyFont="1" applyBorder="1" quotePrefix="0">
      <alignment horizontal="right"/>
      <protection locked="0"/>
    </xf>
    <xf numFmtId="0" fontId="12" fillId="0" borderId="4" xfId="0" applyFont="1" applyBorder="1" quotePrefix="0">
      <alignment horizontal="center" vertical="center"/>
    </xf>
    <xf numFmtId="0" fontId="15" fillId="0" borderId="1" xfId="0" applyFont="1" applyBorder="1" quotePrefix="0">
      <alignment horizontal="left" vertical="center" wrapText="1"/>
      <protection locked="0"/>
    </xf>
    <xf numFmtId="0" fontId="15" fillId="0" borderId="1" xfId="0" applyFont="1" applyBorder="1" quotePrefix="0">
      <alignment horizontal="left" vertical="center"/>
      <protection locked="0"/>
    </xf>
    <xf numFmtId="49" fontId="15" fillId="0" borderId="1" xfId="2" applyFont="1" applyBorder="1" applyNumberFormat="1" quotePrefix="0">
      <alignment horizontal="left" vertical="center" wrapText="1"/>
    </xf>
    <xf numFmtId="49" fontId="15" fillId="0" borderId="1" xfId="0" applyFont="1" applyBorder="1" applyNumberFormat="1" quotePrefix="0">
      <alignment horizontal="center" vertical="center" wrapText="1"/>
    </xf>
    <xf numFmtId="0" fontId="15" fillId="0" borderId="5" xfId="0" applyFont="1" applyBorder="1" quotePrefix="0">
      <alignment horizontal="center" vertical="center" wrapText="1"/>
      <protection locked="0"/>
    </xf>
    <xf numFmtId="0" fontId="15" fillId="0" borderId="6" xfId="0" applyFont="1" applyBorder="1" quotePrefix="0">
      <alignment horizontal="left" vertical="center" wrapText="1"/>
      <protection locked="0"/>
    </xf>
    <xf numFmtId="0" fontId="15" fillId="0" borderId="7" xfId="0" applyFont="1" applyBorder="1" quotePrefix="0">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02435-A63C-14B9-2203-BF382B29B18F}" mc:Ignorable="x14ac xr xr2 xr3">
  <sheetPr>
    <outlinePr summaryRight="0"/>
  </sheetPr>
  <dimension ref="A1:D20"/>
  <sheetViews>
    <sheetView topLeftCell="A1" showZeros="0" workbookViewId="0" tabSelected="1"/>
  </sheetViews>
  <sheetFormatPr defaultColWidth="8.8515625" customHeight="1" defaultRowHeight="15"/>
  <cols>
    <col min="1" max="2" width="28.57421875" customWidth="1"/>
    <col min="3" max="3" width="35.703125" customWidth="1"/>
    <col min="4" max="4" width="28.57421875" customWidth="1"/>
  </cols>
  <sheetData>
    <row customHeight="1" ht="18.75">
      <c r="A1" s="8" t="s">
        <v>0</v>
      </c>
      <c r="B1" s="9"/>
      <c r="C1" s="9"/>
      <c r="D1" s="9"/>
    </row>
    <row customHeight="1" ht="28.5">
      <c r="A2" s="10" t="s">
        <v>1</v>
      </c>
      <c r="B2" s="10"/>
      <c r="C2" s="10"/>
      <c r="D2" s="10"/>
    </row>
    <row customHeight="1" ht="18.75">
      <c r="A3" s="11">
        <f>"单位名称："&amp;"玉溪市数字玉溪建设服务中心"</f>
      </c>
      <c r="B3" s="2"/>
      <c r="C3" s="2"/>
      <c r="D3" s="8" t="s">
        <v>2</v>
      </c>
    </row>
    <row customHeight="1" ht="18.75">
      <c r="A4" s="12" t="s">
        <v>3</v>
      </c>
      <c r="B4" s="12"/>
      <c r="C4" s="12" t="s">
        <v>4</v>
      </c>
      <c r="D4" s="12"/>
    </row>
    <row customHeight="1" ht="18.75">
      <c r="A5" s="12" t="s">
        <v>5</v>
      </c>
      <c r="B5" s="12" t="s">
        <v>6</v>
      </c>
      <c r="C5" s="12" t="s">
        <v>7</v>
      </c>
      <c r="D5" s="12" t="s">
        <v>6</v>
      </c>
    </row>
    <row customHeight="1" ht="18.75">
      <c r="A6" s="2" t="s">
        <v>8</v>
      </c>
      <c r="B6" s="1">
        <v>2602306.46</v>
      </c>
      <c r="C6" s="14">
        <f>"一"&amp;"、"&amp;"一般公共服务支出"</f>
      </c>
      <c r="D6" s="1">
        <v>1967999.9</v>
      </c>
    </row>
    <row customHeight="1" ht="18.75">
      <c r="A7" s="2" t="s">
        <v>9</v>
      </c>
      <c r="B7" s="1">
        <v>10000000</v>
      </c>
      <c r="C7" s="14">
        <f>"二"&amp;"、"&amp;"社会保障和就业支出"</f>
      </c>
      <c r="D7" s="1">
        <v>214555.2</v>
      </c>
    </row>
    <row customHeight="1" ht="18.75">
      <c r="A8" s="2" t="s">
        <v>10</v>
      </c>
      <c r="B8" s="1"/>
      <c r="C8" s="14">
        <f>"三"&amp;"、"&amp;"卫生健康支出"</f>
      </c>
      <c r="D8" s="1">
        <v>177471.36</v>
      </c>
    </row>
    <row customHeight="1" ht="18.75">
      <c r="A9" s="2" t="s">
        <v>11</v>
      </c>
      <c r="B9" s="1"/>
      <c r="C9" s="14">
        <f>"四"&amp;"、"&amp;"城乡社区支出"</f>
      </c>
      <c r="D9" s="1">
        <v>10000000</v>
      </c>
    </row>
    <row customHeight="1" ht="18.75">
      <c r="A10" s="2" t="s">
        <v>12</v>
      </c>
      <c r="B10" s="1"/>
      <c r="C10" s="14">
        <f>"五"&amp;"、"&amp;"住房保障支出"</f>
      </c>
      <c r="D10" s="1">
        <v>242280</v>
      </c>
    </row>
    <row customHeight="1" ht="18.75">
      <c r="A11" s="2" t="s">
        <v>13</v>
      </c>
      <c r="B11" s="1"/>
      <c r="C11" s="2"/>
      <c r="D11" s="2"/>
    </row>
    <row customHeight="1" ht="18.75">
      <c r="A12" s="2" t="s">
        <v>14</v>
      </c>
      <c r="B12" s="1"/>
      <c r="C12" s="2"/>
      <c r="D12" s="2"/>
    </row>
    <row customHeight="1" ht="18.75">
      <c r="A13" s="2" t="s">
        <v>15</v>
      </c>
      <c r="B13" s="1"/>
      <c r="C13" s="2"/>
      <c r="D13" s="2"/>
    </row>
    <row customHeight="1" ht="18.75">
      <c r="A14" s="2" t="s">
        <v>16</v>
      </c>
      <c r="B14" s="1"/>
      <c r="C14" s="2"/>
      <c r="D14" s="2"/>
    </row>
    <row customHeight="1" ht="18.75">
      <c r="A15" s="2" t="s">
        <v>17</v>
      </c>
      <c r="B15" s="1"/>
      <c r="C15" s="2"/>
      <c r="D15" s="2"/>
    </row>
    <row customHeight="1" ht="18.75">
      <c r="A16" s="15" t="s">
        <v>18</v>
      </c>
      <c r="B16" s="1">
        <v>12602306.46</v>
      </c>
      <c r="C16" s="15" t="s">
        <v>19</v>
      </c>
      <c r="D16" s="1">
        <v>12602306.46</v>
      </c>
    </row>
    <row customHeight="1" ht="18.75">
      <c r="A17" s="16" t="s">
        <v>20</v>
      </c>
      <c r="B17" s="2"/>
      <c r="C17" s="16" t="s">
        <v>21</v>
      </c>
      <c r="D17" s="2"/>
    </row>
    <row customHeight="1" ht="18.75">
      <c r="A18" s="17" t="s">
        <v>22</v>
      </c>
      <c r="B18" s="1"/>
      <c r="C18" s="17" t="s">
        <v>22</v>
      </c>
      <c r="D18" s="1"/>
    </row>
    <row customHeight="1" ht="18.75">
      <c r="A19" s="17" t="s">
        <v>23</v>
      </c>
      <c r="B19" s="1"/>
      <c r="C19" s="17" t="s">
        <v>23</v>
      </c>
      <c r="D19" s="1"/>
    </row>
    <row customHeight="1" ht="18.75">
      <c r="A20" s="15" t="s">
        <v>24</v>
      </c>
      <c r="B20" s="1">
        <v>12602306.46</v>
      </c>
      <c r="C20" s="15" t="s">
        <v>25</v>
      </c>
      <c r="D20" s="1">
        <v>12602306.46</v>
      </c>
    </row>
  </sheetData>
  <mergeCells count="5">
    <mergeCell ref="A4:B4"/>
    <mergeCell ref="C4:D4"/>
    <mergeCell ref="A2:D2"/>
    <mergeCell ref="A3:C3"/>
    <mergeCell ref="A1:D1"/>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CDCFA-A417-73DC-4CEF-4398CB23875D}" mc:Ignorable="x14ac xr xr2 xr3">
  <sheetPr>
    <outlinePr summaryRight="0"/>
  </sheetPr>
  <dimension ref="A1:S9"/>
  <sheetViews>
    <sheetView topLeftCell="A1" showZeros="0" workbookViewId="0" tabSelected="1"/>
  </sheetViews>
  <sheetFormatPr defaultColWidth="8.8515625" customHeight="1" defaultRowHeight="15"/>
  <cols>
    <col min="1" max="1" width="17.84375" customWidth="1"/>
    <col min="2" max="2" width="53.1328125" customWidth="1"/>
    <col min="3" max="3" width="16.28125" customWidth="1"/>
    <col min="4" max="4" width="16.4140625" customWidth="1"/>
    <col min="5" max="6" width="16.28125" customWidth="1"/>
    <col min="7" max="11" width="16.4140625" customWidth="1"/>
    <col min="12" max="18" width="16.28125" customWidth="1"/>
    <col min="19" max="19" width="16.4140625" customWidth="1"/>
  </cols>
  <sheetData>
    <row customHeight="1" ht="15">
      <c r="A1" s="18" t="s">
        <v>26</v>
      </c>
      <c r="B1" s="18"/>
      <c r="C1" s="18"/>
      <c r="D1" s="18"/>
      <c r="E1" s="18"/>
      <c r="F1" s="18"/>
      <c r="G1" s="18"/>
      <c r="H1" s="18"/>
      <c r="I1" s="18"/>
      <c r="J1" s="18"/>
      <c r="K1" s="18"/>
      <c r="L1" s="18"/>
      <c r="M1" s="18"/>
      <c r="N1" s="18"/>
      <c r="O1" s="18"/>
      <c r="P1" s="18"/>
      <c r="Q1" s="18"/>
      <c r="R1" s="18"/>
      <c r="S1" s="18"/>
    </row>
    <row customHeight="1" ht="28.5">
      <c r="A2" s="19" t="s">
        <v>27</v>
      </c>
      <c r="B2" s="19"/>
      <c r="C2" s="19"/>
      <c r="D2" s="19"/>
      <c r="E2" s="19"/>
      <c r="F2" s="19"/>
      <c r="G2" s="19"/>
      <c r="H2" s="19"/>
      <c r="I2" s="19"/>
      <c r="J2" s="19"/>
      <c r="K2" s="19"/>
      <c r="L2" s="19"/>
      <c r="M2" s="19"/>
      <c r="N2" s="19"/>
      <c r="O2" s="19"/>
      <c r="P2" s="19"/>
      <c r="Q2" s="19"/>
      <c r="R2" s="19"/>
      <c r="S2" s="19"/>
    </row>
    <row customHeight="1" ht="20.25">
      <c r="A3" s="2">
        <f>"单位名称："&amp;"玉溪市数字玉溪建设服务中心"</f>
      </c>
      <c r="B3" s="2"/>
      <c r="C3" s="2"/>
      <c r="D3" s="2"/>
      <c r="E3" s="2"/>
      <c r="F3" s="2"/>
      <c r="G3" s="2"/>
      <c r="H3" s="2"/>
      <c r="I3" s="2"/>
      <c r="J3" s="2"/>
      <c r="K3" s="2"/>
      <c r="L3" s="20"/>
      <c r="M3" s="20"/>
      <c r="N3" s="20"/>
      <c r="O3" s="20"/>
      <c r="P3" s="20"/>
      <c r="Q3" s="20"/>
      <c r="R3" s="20"/>
      <c r="S3" s="20" t="s">
        <v>2</v>
      </c>
    </row>
    <row customHeight="1" ht="27">
      <c r="A4" s="12" t="s">
        <v>28</v>
      </c>
      <c r="B4" s="12" t="s">
        <v>29</v>
      </c>
      <c r="C4" s="12" t="s">
        <v>30</v>
      </c>
      <c r="D4" s="12" t="s">
        <v>31</v>
      </c>
      <c r="E4" s="12"/>
      <c r="F4" s="12"/>
      <c r="G4" s="12"/>
      <c r="H4" s="12"/>
      <c r="I4" s="12"/>
      <c r="J4" s="12"/>
      <c r="K4" s="12"/>
      <c r="L4" s="12"/>
      <c r="M4" s="12"/>
      <c r="N4" s="12"/>
      <c r="O4" s="12" t="s">
        <v>20</v>
      </c>
      <c r="P4" s="12"/>
      <c r="Q4" s="12"/>
      <c r="R4" s="12"/>
      <c r="S4" s="12"/>
    </row>
    <row customHeight="1" ht="27">
      <c r="A5" s="12"/>
      <c r="B5" s="12"/>
      <c r="C5" s="12"/>
      <c r="D5" s="12" t="s">
        <v>32</v>
      </c>
      <c r="E5" s="12" t="s">
        <v>33</v>
      </c>
      <c r="F5" s="12" t="s">
        <v>34</v>
      </c>
      <c r="G5" s="12" t="s">
        <v>35</v>
      </c>
      <c r="H5" s="12" t="s">
        <v>36</v>
      </c>
      <c r="I5" s="12" t="s">
        <v>37</v>
      </c>
      <c r="J5" s="12"/>
      <c r="K5" s="12"/>
      <c r="L5" s="12"/>
      <c r="M5" s="12"/>
      <c r="N5" s="12"/>
      <c r="O5" s="12" t="s">
        <v>32</v>
      </c>
      <c r="P5" s="12" t="s">
        <v>33</v>
      </c>
      <c r="Q5" s="12" t="s">
        <v>34</v>
      </c>
      <c r="R5" s="12" t="s">
        <v>35</v>
      </c>
      <c r="S5" s="12" t="s">
        <v>38</v>
      </c>
    </row>
    <row customHeight="1" ht="27">
      <c r="A6" s="12"/>
      <c r="B6" s="12"/>
      <c r="C6" s="12"/>
      <c r="D6" s="12"/>
      <c r="E6" s="12"/>
      <c r="F6" s="12"/>
      <c r="G6" s="12"/>
      <c r="H6" s="12"/>
      <c r="I6" s="12" t="s">
        <v>32</v>
      </c>
      <c r="J6" s="12" t="s">
        <v>39</v>
      </c>
      <c r="K6" s="12" t="s">
        <v>40</v>
      </c>
      <c r="L6" s="12" t="s">
        <v>41</v>
      </c>
      <c r="M6" s="12" t="s">
        <v>42</v>
      </c>
      <c r="N6" s="12" t="s">
        <v>43</v>
      </c>
      <c r="O6" s="12"/>
      <c r="P6" s="12"/>
      <c r="Q6" s="12"/>
      <c r="R6" s="12"/>
      <c r="S6" s="12"/>
    </row>
    <row customHeight="1" ht="20.25">
      <c r="A7" s="21" t="s">
        <v>44</v>
      </c>
      <c r="B7" s="21" t="s">
        <v>45</v>
      </c>
      <c r="C7" s="21" t="s">
        <v>46</v>
      </c>
      <c r="D7" s="21" t="s">
        <v>47</v>
      </c>
      <c r="E7" s="21" t="s">
        <v>48</v>
      </c>
      <c r="F7" s="21" t="s">
        <v>49</v>
      </c>
      <c r="G7" s="21" t="s">
        <v>50</v>
      </c>
      <c r="H7" s="21" t="s">
        <v>51</v>
      </c>
      <c r="I7" s="21" t="s">
        <v>52</v>
      </c>
      <c r="J7" s="21" t="s">
        <v>53</v>
      </c>
      <c r="K7" s="21" t="s">
        <v>54</v>
      </c>
      <c r="L7" s="21" t="s">
        <v>55</v>
      </c>
      <c r="M7" s="21" t="s">
        <v>56</v>
      </c>
      <c r="N7" s="21" t="s">
        <v>57</v>
      </c>
      <c r="O7" s="21" t="s">
        <v>58</v>
      </c>
      <c r="P7" s="21" t="s">
        <v>59</v>
      </c>
      <c r="Q7" s="21" t="s">
        <v>60</v>
      </c>
      <c r="R7" s="21" t="s">
        <v>61</v>
      </c>
      <c r="S7" s="21" t="s">
        <v>62</v>
      </c>
    </row>
    <row customHeight="1" ht="20.25">
      <c r="A8" s="2" t="s">
        <v>63</v>
      </c>
      <c r="B8" s="2" t="s">
        <v>64</v>
      </c>
      <c r="C8" s="22">
        <v>12602306.46</v>
      </c>
      <c r="D8" s="22">
        <v>12602306.46</v>
      </c>
      <c r="E8" s="23">
        <v>2602306.46</v>
      </c>
      <c r="F8" s="23">
        <v>10000000</v>
      </c>
      <c r="G8" s="23"/>
      <c r="H8" s="23"/>
      <c r="I8" s="23"/>
      <c r="J8" s="23"/>
      <c r="K8" s="23"/>
      <c r="L8" s="23"/>
      <c r="M8" s="23"/>
      <c r="N8" s="23"/>
      <c r="O8" s="22"/>
      <c r="P8" s="22"/>
      <c r="Q8" s="22"/>
      <c r="R8" s="22"/>
      <c r="S8" s="22"/>
    </row>
    <row customHeight="1" ht="20.25">
      <c r="A9" s="24" t="s">
        <v>30</v>
      </c>
      <c r="B9" s="2"/>
      <c r="C9" s="22">
        <v>12602306.46</v>
      </c>
      <c r="D9" s="22">
        <v>12602306.46</v>
      </c>
      <c r="E9" s="22">
        <v>2602306.46</v>
      </c>
      <c r="F9" s="22">
        <v>10000000</v>
      </c>
      <c r="G9" s="22"/>
      <c r="H9" s="22"/>
      <c r="I9" s="22"/>
      <c r="J9" s="22"/>
      <c r="K9" s="22"/>
      <c r="L9" s="22"/>
      <c r="M9" s="22"/>
      <c r="N9" s="22"/>
      <c r="O9" s="22"/>
      <c r="P9" s="22"/>
      <c r="Q9" s="22"/>
      <c r="R9" s="22"/>
      <c r="S9" s="22"/>
    </row>
  </sheetData>
  <mergeCells count="20">
    <mergeCell ref="A2:S2"/>
    <mergeCell ref="A1:S1"/>
    <mergeCell ref="C4:C6"/>
    <mergeCell ref="B4:B6"/>
    <mergeCell ref="A4:A6"/>
    <mergeCell ref="D5:D6"/>
    <mergeCell ref="G5:G6"/>
    <mergeCell ref="H5:H6"/>
    <mergeCell ref="E5:E6"/>
    <mergeCell ref="F5:F6"/>
    <mergeCell ref="I5:N5"/>
    <mergeCell ref="D4:N4"/>
    <mergeCell ref="O4:S4"/>
    <mergeCell ref="O5:O6"/>
    <mergeCell ref="P5:P6"/>
    <mergeCell ref="Q5:Q6"/>
    <mergeCell ref="R5:R6"/>
    <mergeCell ref="S5:S6"/>
    <mergeCell ref="A3:R3"/>
    <mergeCell ref="A9:B9"/>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137C2-85EA-C5F7-22FF-E5C41A13062A}" mc:Ignorable="x14ac xr xr2 xr3">
  <sheetPr>
    <outlinePr summaryRight="0"/>
  </sheetPr>
  <dimension ref="A1:O27"/>
  <sheetViews>
    <sheetView topLeftCell="B1" showZeros="0" workbookViewId="0" tabSelected="1"/>
  </sheetViews>
  <sheetFormatPr defaultColWidth="8.8515625" customHeight="1" defaultRowHeight="15"/>
  <cols>
    <col min="1" max="1" width="17.84375" customWidth="1"/>
    <col min="2" max="2" width="53.1328125" customWidth="1"/>
    <col min="3" max="15" width="15.1328125" customWidth="1"/>
  </cols>
  <sheetData>
    <row customHeight="1" ht="15">
      <c r="A1" s="18" t="s">
        <v>65</v>
      </c>
      <c r="B1" s="18"/>
      <c r="C1" s="18"/>
      <c r="D1" s="18"/>
      <c r="E1" s="18"/>
      <c r="F1" s="18"/>
      <c r="G1" s="18"/>
      <c r="H1" s="18"/>
      <c r="I1" s="18"/>
      <c r="J1" s="18"/>
      <c r="K1" s="18"/>
      <c r="L1" s="18"/>
      <c r="M1" s="18"/>
      <c r="N1" s="18"/>
      <c r="O1" s="18"/>
    </row>
    <row customHeight="1" ht="28.5">
      <c r="A2" s="19" t="s">
        <v>66</v>
      </c>
      <c r="B2" s="19"/>
      <c r="C2" s="19"/>
      <c r="D2" s="19"/>
      <c r="E2" s="19"/>
      <c r="F2" s="19"/>
      <c r="G2" s="19"/>
      <c r="H2" s="19"/>
      <c r="I2" s="19"/>
      <c r="J2" s="19"/>
      <c r="K2" s="19"/>
      <c r="L2" s="19"/>
      <c r="M2" s="19"/>
      <c r="N2" s="19"/>
      <c r="O2" s="19"/>
    </row>
    <row customHeight="1" ht="20.25">
      <c r="A3" s="2">
        <f>"单位名称："&amp;"玉溪市数字玉溪建设服务中心"</f>
      </c>
      <c r="B3" s="2"/>
      <c r="C3" s="2"/>
      <c r="D3" s="2"/>
      <c r="E3" s="2"/>
      <c r="F3" s="2"/>
      <c r="G3" s="2"/>
      <c r="H3" s="2"/>
      <c r="I3" s="2"/>
      <c r="J3" s="20"/>
      <c r="K3" s="20"/>
      <c r="L3" s="20"/>
      <c r="M3" s="20"/>
      <c r="N3" s="20"/>
      <c r="O3" s="20" t="s">
        <v>2</v>
      </c>
    </row>
    <row customHeight="1" ht="27">
      <c r="A4" s="12" t="s">
        <v>67</v>
      </c>
      <c r="B4" s="12" t="s">
        <v>68</v>
      </c>
      <c r="C4" s="12" t="s">
        <v>30</v>
      </c>
      <c r="D4" s="12" t="s">
        <v>33</v>
      </c>
      <c r="E4" s="12"/>
      <c r="F4" s="12"/>
      <c r="G4" s="12" t="s">
        <v>34</v>
      </c>
      <c r="H4" s="12" t="s">
        <v>35</v>
      </c>
      <c r="I4" s="12" t="s">
        <v>69</v>
      </c>
      <c r="J4" s="12" t="s">
        <v>70</v>
      </c>
      <c r="K4" s="12"/>
      <c r="L4" s="12"/>
      <c r="M4" s="12"/>
      <c r="N4" s="12"/>
      <c r="O4" s="12"/>
    </row>
    <row customHeight="1" ht="27">
      <c r="A5" s="12"/>
      <c r="B5" s="12"/>
      <c r="C5" s="12"/>
      <c r="D5" s="12" t="s">
        <v>32</v>
      </c>
      <c r="E5" s="12" t="s">
        <v>71</v>
      </c>
      <c r="F5" s="12" t="s">
        <v>72</v>
      </c>
      <c r="G5" s="12"/>
      <c r="H5" s="12"/>
      <c r="I5" s="12"/>
      <c r="J5" s="12" t="s">
        <v>32</v>
      </c>
      <c r="K5" s="12" t="s">
        <v>73</v>
      </c>
      <c r="L5" s="12" t="s">
        <v>74</v>
      </c>
      <c r="M5" s="12" t="s">
        <v>75</v>
      </c>
      <c r="N5" s="12" t="s">
        <v>76</v>
      </c>
      <c r="O5" s="12" t="s">
        <v>77</v>
      </c>
    </row>
    <row customHeight="1" ht="20.25">
      <c r="A6" s="21" t="s">
        <v>44</v>
      </c>
      <c r="B6" s="21" t="s">
        <v>45</v>
      </c>
      <c r="C6" s="21" t="s">
        <v>46</v>
      </c>
      <c r="D6" s="21" t="s">
        <v>47</v>
      </c>
      <c r="E6" s="21" t="s">
        <v>48</v>
      </c>
      <c r="F6" s="21" t="s">
        <v>49</v>
      </c>
      <c r="G6" s="21" t="s">
        <v>50</v>
      </c>
      <c r="H6" s="21" t="s">
        <v>51</v>
      </c>
      <c r="I6" s="21" t="s">
        <v>52</v>
      </c>
      <c r="J6" s="21" t="s">
        <v>53</v>
      </c>
      <c r="K6" s="21" t="s">
        <v>54</v>
      </c>
      <c r="L6" s="21" t="s">
        <v>55</v>
      </c>
      <c r="M6" s="21" t="s">
        <v>56</v>
      </c>
      <c r="N6" s="21" t="s">
        <v>57</v>
      </c>
      <c r="O6" s="21" t="s">
        <v>58</v>
      </c>
    </row>
    <row customHeight="1" ht="20.25">
      <c r="A7" s="2" t="s">
        <v>78</v>
      </c>
      <c r="B7" s="2">
        <f>"        "&amp;"一般公共服务支出"</f>
      </c>
      <c r="C7" s="23">
        <v>1967999.9</v>
      </c>
      <c r="D7" s="23">
        <v>1967999.9</v>
      </c>
      <c r="E7" s="23">
        <v>1967999.9</v>
      </c>
      <c r="F7" s="23"/>
      <c r="G7" s="23"/>
      <c r="H7" s="23"/>
      <c r="I7" s="23"/>
      <c r="J7" s="23"/>
      <c r="K7" s="23"/>
      <c r="L7" s="23"/>
      <c r="M7" s="23"/>
      <c r="N7" s="23"/>
      <c r="O7" s="23"/>
    </row>
    <row customHeight="1" ht="20.25">
      <c r="A8" s="25" t="s">
        <v>79</v>
      </c>
      <c r="B8" s="25">
        <f>"        "&amp;"发展与改革事务"</f>
      </c>
      <c r="C8" s="23">
        <v>1967999.9</v>
      </c>
      <c r="D8" s="23">
        <v>1967999.9</v>
      </c>
      <c r="E8" s="23">
        <v>1967999.9</v>
      </c>
      <c r="F8" s="23"/>
      <c r="G8" s="23"/>
      <c r="H8" s="23"/>
      <c r="I8" s="23"/>
      <c r="J8" s="23"/>
      <c r="K8" s="23"/>
      <c r="L8" s="23"/>
      <c r="M8" s="23"/>
      <c r="N8" s="23"/>
      <c r="O8" s="23"/>
    </row>
    <row customHeight="1" ht="20.25">
      <c r="A9" s="26" t="s">
        <v>80</v>
      </c>
      <c r="B9" s="26">
        <f>"        "&amp;"事业运行"</f>
      </c>
      <c r="C9" s="23">
        <v>1967999.9</v>
      </c>
      <c r="D9" s="23">
        <v>1967999.9</v>
      </c>
      <c r="E9" s="23">
        <v>1967999.9</v>
      </c>
      <c r="F9" s="23"/>
      <c r="G9" s="23"/>
      <c r="H9" s="23"/>
      <c r="I9" s="23"/>
      <c r="J9" s="23"/>
      <c r="K9" s="23"/>
      <c r="L9" s="23"/>
      <c r="M9" s="23"/>
      <c r="N9" s="23"/>
      <c r="O9" s="23"/>
    </row>
    <row customHeight="1" ht="20.25">
      <c r="A10" s="2" t="s">
        <v>81</v>
      </c>
      <c r="B10" s="2">
        <f>"        "&amp;"社会保障和就业支出"</f>
      </c>
      <c r="C10" s="23">
        <v>214555.2</v>
      </c>
      <c r="D10" s="23">
        <v>214555.2</v>
      </c>
      <c r="E10" s="23">
        <v>214555.2</v>
      </c>
      <c r="F10" s="23"/>
      <c r="G10" s="23"/>
      <c r="H10" s="23"/>
      <c r="I10" s="23"/>
      <c r="J10" s="23"/>
      <c r="K10" s="23"/>
      <c r="L10" s="23"/>
      <c r="M10" s="23"/>
      <c r="N10" s="23"/>
      <c r="O10" s="23"/>
    </row>
    <row customHeight="1" ht="20.25">
      <c r="A11" s="25" t="s">
        <v>82</v>
      </c>
      <c r="B11" s="25">
        <f>"        "&amp;"行政事业单位养老支出"</f>
      </c>
      <c r="C11" s="23">
        <v>214555.2</v>
      </c>
      <c r="D11" s="23">
        <v>214555.2</v>
      </c>
      <c r="E11" s="23">
        <v>214555.2</v>
      </c>
      <c r="F11" s="23"/>
      <c r="G11" s="23"/>
      <c r="H11" s="23"/>
      <c r="I11" s="23"/>
      <c r="J11" s="23"/>
      <c r="K11" s="23"/>
      <c r="L11" s="23"/>
      <c r="M11" s="23"/>
      <c r="N11" s="23"/>
      <c r="O11" s="23"/>
    </row>
    <row customHeight="1" ht="20.25">
      <c r="A12" s="26" t="s">
        <v>83</v>
      </c>
      <c r="B12" s="26">
        <f>"        "&amp;"事业单位离退休"</f>
      </c>
      <c r="C12" s="23">
        <v>27000</v>
      </c>
      <c r="D12" s="23">
        <v>27000</v>
      </c>
      <c r="E12" s="23">
        <v>27000</v>
      </c>
      <c r="F12" s="23"/>
      <c r="G12" s="23"/>
      <c r="H12" s="23"/>
      <c r="I12" s="23"/>
      <c r="J12" s="23"/>
      <c r="K12" s="23"/>
      <c r="L12" s="23"/>
      <c r="M12" s="23"/>
      <c r="N12" s="23"/>
      <c r="O12" s="23"/>
    </row>
    <row customHeight="1" ht="20.25">
      <c r="A13" s="26" t="s">
        <v>84</v>
      </c>
      <c r="B13" s="26">
        <f>"        "&amp;"机关事业单位基本养老保险缴费支出"</f>
      </c>
      <c r="C13" s="23">
        <v>187555.2</v>
      </c>
      <c r="D13" s="23">
        <v>187555.2</v>
      </c>
      <c r="E13" s="23">
        <v>187555.2</v>
      </c>
      <c r="F13" s="23"/>
      <c r="G13" s="23"/>
      <c r="H13" s="23"/>
      <c r="I13" s="23"/>
      <c r="J13" s="23"/>
      <c r="K13" s="23"/>
      <c r="L13" s="23"/>
      <c r="M13" s="23"/>
      <c r="N13" s="23"/>
      <c r="O13" s="23"/>
    </row>
    <row customHeight="1" ht="20.25">
      <c r="A14" s="2" t="s">
        <v>85</v>
      </c>
      <c r="B14" s="2">
        <f>"        "&amp;"卫生健康支出"</f>
      </c>
      <c r="C14" s="23">
        <v>177471.36</v>
      </c>
      <c r="D14" s="23">
        <v>177471.36</v>
      </c>
      <c r="E14" s="23">
        <v>177471.36</v>
      </c>
      <c r="F14" s="23"/>
      <c r="G14" s="23"/>
      <c r="H14" s="23"/>
      <c r="I14" s="23"/>
      <c r="J14" s="23"/>
      <c r="K14" s="23"/>
      <c r="L14" s="23"/>
      <c r="M14" s="23"/>
      <c r="N14" s="23"/>
      <c r="O14" s="23"/>
    </row>
    <row customHeight="1" ht="20.25">
      <c r="A15" s="25" t="s">
        <v>86</v>
      </c>
      <c r="B15" s="25">
        <f>"        "&amp;"行政事业单位医疗"</f>
      </c>
      <c r="C15" s="23">
        <v>177471.36</v>
      </c>
      <c r="D15" s="23">
        <v>177471.36</v>
      </c>
      <c r="E15" s="23">
        <v>177471.36</v>
      </c>
      <c r="F15" s="23"/>
      <c r="G15" s="23"/>
      <c r="H15" s="23"/>
      <c r="I15" s="23"/>
      <c r="J15" s="23"/>
      <c r="K15" s="23"/>
      <c r="L15" s="23"/>
      <c r="M15" s="23"/>
      <c r="N15" s="23"/>
      <c r="O15" s="23"/>
    </row>
    <row customHeight="1" ht="20.25">
      <c r="A16" s="26" t="s">
        <v>87</v>
      </c>
      <c r="B16" s="26">
        <f>"        "&amp;"行政单位医疗"</f>
      </c>
      <c r="C16" s="23"/>
      <c r="D16" s="23"/>
      <c r="E16" s="23"/>
      <c r="F16" s="23"/>
      <c r="G16" s="23"/>
      <c r="H16" s="23"/>
      <c r="I16" s="23"/>
      <c r="J16" s="23"/>
      <c r="K16" s="23"/>
      <c r="L16" s="23"/>
      <c r="M16" s="23"/>
      <c r="N16" s="23"/>
      <c r="O16" s="23"/>
    </row>
    <row customHeight="1" ht="20.25">
      <c r="A17" s="26" t="s">
        <v>88</v>
      </c>
      <c r="B17" s="26">
        <f>"        "&amp;"事业单位医疗"</f>
      </c>
      <c r="C17" s="23">
        <v>105294.26</v>
      </c>
      <c r="D17" s="23">
        <v>105294.26</v>
      </c>
      <c r="E17" s="23">
        <v>105294.26</v>
      </c>
      <c r="F17" s="23"/>
      <c r="G17" s="23"/>
      <c r="H17" s="23"/>
      <c r="I17" s="23"/>
      <c r="J17" s="23"/>
      <c r="K17" s="23"/>
      <c r="L17" s="23"/>
      <c r="M17" s="23"/>
      <c r="N17" s="23"/>
      <c r="O17" s="23"/>
    </row>
    <row customHeight="1" ht="20.25">
      <c r="A18" s="26" t="s">
        <v>89</v>
      </c>
      <c r="B18" s="26">
        <f>"        "&amp;"公务员医疗补助"</f>
      </c>
      <c r="C18" s="23">
        <v>62211</v>
      </c>
      <c r="D18" s="23">
        <v>62211</v>
      </c>
      <c r="E18" s="23">
        <v>62211</v>
      </c>
      <c r="F18" s="23"/>
      <c r="G18" s="23"/>
      <c r="H18" s="23"/>
      <c r="I18" s="23"/>
      <c r="J18" s="23"/>
      <c r="K18" s="23"/>
      <c r="L18" s="23"/>
      <c r="M18" s="23"/>
      <c r="N18" s="23"/>
      <c r="O18" s="23"/>
    </row>
    <row customHeight="1" ht="20.25">
      <c r="A19" s="26" t="s">
        <v>90</v>
      </c>
      <c r="B19" s="26">
        <f>"        "&amp;"其他行政事业单位医疗支出"</f>
      </c>
      <c r="C19" s="23">
        <v>9966.1</v>
      </c>
      <c r="D19" s="23">
        <v>9966.1</v>
      </c>
      <c r="E19" s="23">
        <v>9966.1</v>
      </c>
      <c r="F19" s="23"/>
      <c r="G19" s="23"/>
      <c r="H19" s="23"/>
      <c r="I19" s="23"/>
      <c r="J19" s="23"/>
      <c r="K19" s="23"/>
      <c r="L19" s="23"/>
      <c r="M19" s="23"/>
      <c r="N19" s="23"/>
      <c r="O19" s="23"/>
    </row>
    <row customHeight="1" ht="20.25">
      <c r="A20" s="2" t="s">
        <v>91</v>
      </c>
      <c r="B20" s="2">
        <f>"        "&amp;"城乡社区支出"</f>
      </c>
      <c r="C20" s="23">
        <v>10000000</v>
      </c>
      <c r="D20" s="23"/>
      <c r="E20" s="23"/>
      <c r="F20" s="23"/>
      <c r="G20" s="23">
        <v>10000000</v>
      </c>
      <c r="H20" s="23"/>
      <c r="I20" s="23"/>
      <c r="J20" s="23"/>
      <c r="K20" s="23"/>
      <c r="L20" s="23"/>
      <c r="M20" s="23"/>
      <c r="N20" s="23"/>
      <c r="O20" s="23"/>
    </row>
    <row customHeight="1" ht="20.25">
      <c r="A21" s="25" t="s">
        <v>92</v>
      </c>
      <c r="B21" s="25">
        <f>"        "&amp;"国有土地使用权出让收入安排的支出"</f>
      </c>
      <c r="C21" s="23">
        <v>10000000</v>
      </c>
      <c r="D21" s="23"/>
      <c r="E21" s="23"/>
      <c r="F21" s="23"/>
      <c r="G21" s="23">
        <v>10000000</v>
      </c>
      <c r="H21" s="23"/>
      <c r="I21" s="23"/>
      <c r="J21" s="23"/>
      <c r="K21" s="23"/>
      <c r="L21" s="23"/>
      <c r="M21" s="23"/>
      <c r="N21" s="23"/>
      <c r="O21" s="23"/>
    </row>
    <row customHeight="1" ht="20.25">
      <c r="A22" s="26" t="s">
        <v>93</v>
      </c>
      <c r="B22" s="26">
        <f>"        "&amp;"其他国有土地使用权出让收入安排的支出"</f>
      </c>
      <c r="C22" s="23">
        <v>10000000</v>
      </c>
      <c r="D22" s="23"/>
      <c r="E22" s="23"/>
      <c r="F22" s="23"/>
      <c r="G22" s="23">
        <v>10000000</v>
      </c>
      <c r="H22" s="23"/>
      <c r="I22" s="23"/>
      <c r="J22" s="23"/>
      <c r="K22" s="23"/>
      <c r="L22" s="23"/>
      <c r="M22" s="23"/>
      <c r="N22" s="23"/>
      <c r="O22" s="23"/>
    </row>
    <row customHeight="1" ht="20.25">
      <c r="A23" s="2" t="s">
        <v>94</v>
      </c>
      <c r="B23" s="2">
        <f>"        "&amp;"住房保障支出"</f>
      </c>
      <c r="C23" s="23">
        <v>242280</v>
      </c>
      <c r="D23" s="23">
        <v>242280</v>
      </c>
      <c r="E23" s="23">
        <v>242280</v>
      </c>
      <c r="F23" s="23"/>
      <c r="G23" s="23"/>
      <c r="H23" s="23"/>
      <c r="I23" s="23"/>
      <c r="J23" s="23"/>
      <c r="K23" s="23"/>
      <c r="L23" s="23"/>
      <c r="M23" s="23"/>
      <c r="N23" s="23"/>
      <c r="O23" s="23"/>
    </row>
    <row customHeight="1" ht="20.25">
      <c r="A24" s="25" t="s">
        <v>95</v>
      </c>
      <c r="B24" s="25">
        <f>"        "&amp;"住房改革支出"</f>
      </c>
      <c r="C24" s="23">
        <v>242280</v>
      </c>
      <c r="D24" s="23">
        <v>242280</v>
      </c>
      <c r="E24" s="23">
        <v>242280</v>
      </c>
      <c r="F24" s="23"/>
      <c r="G24" s="23"/>
      <c r="H24" s="23"/>
      <c r="I24" s="23"/>
      <c r="J24" s="23"/>
      <c r="K24" s="23"/>
      <c r="L24" s="23"/>
      <c r="M24" s="23"/>
      <c r="N24" s="23"/>
      <c r="O24" s="23"/>
    </row>
    <row customHeight="1" ht="20.25">
      <c r="A25" s="26" t="s">
        <v>96</v>
      </c>
      <c r="B25" s="26">
        <f>"        "&amp;"住房公积金"</f>
      </c>
      <c r="C25" s="23">
        <v>208884</v>
      </c>
      <c r="D25" s="23">
        <v>208884</v>
      </c>
      <c r="E25" s="23">
        <v>208884</v>
      </c>
      <c r="F25" s="23"/>
      <c r="G25" s="23"/>
      <c r="H25" s="23"/>
      <c r="I25" s="23"/>
      <c r="J25" s="23"/>
      <c r="K25" s="23"/>
      <c r="L25" s="23"/>
      <c r="M25" s="23"/>
      <c r="N25" s="23"/>
      <c r="O25" s="23"/>
    </row>
    <row customHeight="1" ht="20.25">
      <c r="A26" s="26" t="s">
        <v>97</v>
      </c>
      <c r="B26" s="26">
        <f>"        "&amp;"购房补贴"</f>
      </c>
      <c r="C26" s="23">
        <v>33396</v>
      </c>
      <c r="D26" s="23">
        <v>33396</v>
      </c>
      <c r="E26" s="23">
        <v>33396</v>
      </c>
      <c r="F26" s="23"/>
      <c r="G26" s="23"/>
      <c r="H26" s="23"/>
      <c r="I26" s="23"/>
      <c r="J26" s="23"/>
      <c r="K26" s="23"/>
      <c r="L26" s="23"/>
      <c r="M26" s="23"/>
      <c r="N26" s="23"/>
      <c r="O26" s="23"/>
    </row>
    <row customHeight="1" ht="20.25">
      <c r="A27" s="24" t="s">
        <v>30</v>
      </c>
      <c r="B27" s="2"/>
      <c r="C27" s="22">
        <v>12602306.46</v>
      </c>
      <c r="D27" s="22">
        <v>2602306.46</v>
      </c>
      <c r="E27" s="22">
        <v>2602306.46</v>
      </c>
      <c r="F27" s="22"/>
      <c r="G27" s="22">
        <v>10000000</v>
      </c>
      <c r="H27" s="22"/>
      <c r="I27" s="22"/>
      <c r="J27" s="22"/>
      <c r="K27" s="22"/>
      <c r="L27" s="22"/>
      <c r="M27" s="22"/>
      <c r="N27" s="22"/>
      <c r="O27" s="22"/>
    </row>
  </sheetData>
  <mergeCells count="12">
    <mergeCell ref="A2:O2"/>
    <mergeCell ref="A1:O1"/>
    <mergeCell ref="D4:F4"/>
    <mergeCell ref="C4:C5"/>
    <mergeCell ref="G4:G5"/>
    <mergeCell ref="H4:H5"/>
    <mergeCell ref="I4:I5"/>
    <mergeCell ref="B4:B5"/>
    <mergeCell ref="A4:A5"/>
    <mergeCell ref="A3:N3"/>
    <mergeCell ref="J4:O4"/>
    <mergeCell ref="A27:B27"/>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BF235-093D-7255-EFC4-AEB5FB49BA61}" mc:Ignorable="x14ac xr xr2 xr3">
  <sheetPr>
    <outlinePr summaryRight="0"/>
  </sheetPr>
  <dimension ref="A1:D15"/>
  <sheetViews>
    <sheetView topLeftCell="A1" showZeros="0" workbookViewId="0" tabSelected="1"/>
  </sheetViews>
  <sheetFormatPr defaultColWidth="8.8515625" customHeight="1" defaultRowHeight="15"/>
  <cols>
    <col min="1" max="2" width="28.57421875" customWidth="1"/>
    <col min="3" max="3" width="35.703125" customWidth="1"/>
    <col min="4" max="4" width="28.57421875" customWidth="1"/>
  </cols>
  <sheetData>
    <row customHeight="1" ht="18.75">
      <c r="A1" s="8" t="s">
        <v>98</v>
      </c>
      <c r="B1" s="9"/>
      <c r="C1" s="9"/>
      <c r="D1" s="9"/>
    </row>
    <row customHeight="1" ht="28.5">
      <c r="A2" s="10" t="s">
        <v>99</v>
      </c>
      <c r="B2" s="10"/>
      <c r="C2" s="10"/>
      <c r="D2" s="10"/>
    </row>
    <row customHeight="1" ht="18.75">
      <c r="A3" s="11">
        <f>"单位名称："&amp;"玉溪市数字玉溪建设服务中心"</f>
      </c>
      <c r="B3" s="2"/>
      <c r="C3" s="2"/>
      <c r="D3" s="8" t="s">
        <v>2</v>
      </c>
    </row>
    <row customHeight="1" ht="18.75">
      <c r="A4" s="27" t="s">
        <v>3</v>
      </c>
      <c r="B4" s="27"/>
      <c r="C4" s="27" t="s">
        <v>4</v>
      </c>
      <c r="D4" s="27"/>
    </row>
    <row customHeight="1" ht="18.75">
      <c r="A5" s="27" t="s">
        <v>5</v>
      </c>
      <c r="B5" s="27" t="s">
        <v>6</v>
      </c>
      <c r="C5" s="27" t="s">
        <v>100</v>
      </c>
      <c r="D5" s="27" t="s">
        <v>6</v>
      </c>
    </row>
    <row customHeight="1" ht="18.75">
      <c r="A6" s="16" t="s">
        <v>101</v>
      </c>
      <c r="B6" s="13"/>
      <c r="C6" s="28" t="s">
        <v>102</v>
      </c>
      <c r="D6" s="13"/>
    </row>
    <row customHeight="1" ht="18.75">
      <c r="A7" s="2" t="s">
        <v>103</v>
      </c>
      <c r="B7" s="1">
        <v>2602306.46</v>
      </c>
      <c r="C7" s="14">
        <f>"（一）"&amp;"一般公共服务支出"</f>
      </c>
      <c r="D7" s="1">
        <v>1967999.9</v>
      </c>
    </row>
    <row customHeight="1" ht="18.75">
      <c r="A8" s="2" t="s">
        <v>104</v>
      </c>
      <c r="B8" s="1">
        <v>10000000</v>
      </c>
      <c r="C8" s="14">
        <f>"（二）"&amp;"社会保障和就业支出"</f>
      </c>
      <c r="D8" s="1">
        <v>214555.2</v>
      </c>
    </row>
    <row customHeight="1" ht="18.75">
      <c r="A9" s="2" t="s">
        <v>105</v>
      </c>
      <c r="B9" s="1"/>
      <c r="C9" s="14">
        <f>"（三）"&amp;"卫生健康支出"</f>
      </c>
      <c r="D9" s="1">
        <v>177471.36</v>
      </c>
    </row>
    <row customHeight="1" ht="18.75">
      <c r="A10" s="2" t="s">
        <v>106</v>
      </c>
      <c r="B10" s="1"/>
      <c r="C10" s="14">
        <f>"（四）"&amp;"城乡社区支出"</f>
      </c>
      <c r="D10" s="1">
        <v>10000000</v>
      </c>
    </row>
    <row customHeight="1" ht="18.75">
      <c r="A11" s="17" t="s">
        <v>103</v>
      </c>
      <c r="B11" s="1"/>
      <c r="C11" s="14">
        <f>"（五）"&amp;"住房保障支出"</f>
      </c>
      <c r="D11" s="1">
        <v>242280</v>
      </c>
    </row>
    <row customHeight="1" ht="18.75">
      <c r="A12" s="17" t="s">
        <v>104</v>
      </c>
      <c r="B12" s="1"/>
      <c r="C12" s="2"/>
      <c r="D12" s="2"/>
    </row>
    <row customHeight="1" ht="18.75">
      <c r="A13" s="17" t="s">
        <v>105</v>
      </c>
      <c r="B13" s="1"/>
      <c r="C13" s="2"/>
      <c r="D13" s="2"/>
    </row>
    <row customHeight="1" ht="18.75">
      <c r="A14" s="2"/>
      <c r="B14" s="2"/>
      <c r="C14" s="2" t="s">
        <v>107</v>
      </c>
      <c r="D14" s="2"/>
    </row>
    <row customHeight="1" ht="18.75">
      <c r="A15" s="15" t="s">
        <v>24</v>
      </c>
      <c r="B15" s="1">
        <v>12602306.46</v>
      </c>
      <c r="C15" s="15" t="s">
        <v>25</v>
      </c>
      <c r="D15" s="1">
        <v>12602306.46</v>
      </c>
    </row>
  </sheetData>
  <mergeCells count="5">
    <mergeCell ref="A4:B4"/>
    <mergeCell ref="C4:D4"/>
    <mergeCell ref="A2:D2"/>
    <mergeCell ref="A3:C3"/>
    <mergeCell ref="A1:D1"/>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C8C56-FD15-F9E9-5729-EC757EDDF651}" mc:Ignorable="x14ac xr xr2 xr3">
  <sheetPr>
    <outlinePr summaryRight="0"/>
  </sheetPr>
  <dimension ref="A1:G23"/>
  <sheetViews>
    <sheetView topLeftCell="A1" showZeros="0" workbookViewId="0" tabSelected="1"/>
  </sheetViews>
  <sheetFormatPr defaultColWidth="8.8515625" customHeight="1" defaultRowHeight="15"/>
  <cols>
    <col min="1" max="1" width="17.84375" customWidth="1"/>
    <col min="2" max="2" width="53.1328125" customWidth="1"/>
    <col min="3" max="7" width="15.1328125" customWidth="1"/>
  </cols>
  <sheetData>
    <row customHeight="1" ht="15">
      <c r="A1" s="18" t="s">
        <v>108</v>
      </c>
      <c r="B1" s="18"/>
      <c r="C1" s="18"/>
      <c r="D1" s="18"/>
      <c r="E1" s="18"/>
      <c r="F1" s="18"/>
      <c r="G1" s="18"/>
    </row>
    <row customHeight="1" ht="28.5">
      <c r="A2" s="19" t="s">
        <v>109</v>
      </c>
      <c r="B2" s="19"/>
      <c r="C2" s="19"/>
      <c r="D2" s="19"/>
      <c r="E2" s="19"/>
      <c r="F2" s="19"/>
      <c r="G2" s="19"/>
    </row>
    <row customHeight="1" ht="20.25">
      <c r="A3" s="2">
        <f>"单位名称："&amp;"玉溪市数字玉溪建设服务中心"</f>
      </c>
      <c r="B3" s="2"/>
      <c r="C3" s="2"/>
      <c r="D3" s="2"/>
      <c r="E3" s="2"/>
      <c r="F3" s="2"/>
      <c r="G3" s="20" t="s">
        <v>2</v>
      </c>
    </row>
    <row customHeight="1" ht="27">
      <c r="A4" s="12" t="s">
        <v>110</v>
      </c>
      <c r="B4" s="12"/>
      <c r="C4" s="12" t="s">
        <v>30</v>
      </c>
      <c r="D4" s="12" t="s">
        <v>33</v>
      </c>
      <c r="E4" s="12"/>
      <c r="F4" s="12"/>
      <c r="G4" s="12" t="s">
        <v>72</v>
      </c>
    </row>
    <row customHeight="1" ht="27">
      <c r="A5" s="12" t="s">
        <v>67</v>
      </c>
      <c r="B5" s="12" t="s">
        <v>68</v>
      </c>
      <c r="C5" s="12"/>
      <c r="D5" s="12" t="s">
        <v>32</v>
      </c>
      <c r="E5" s="12" t="s">
        <v>111</v>
      </c>
      <c r="F5" s="12" t="s">
        <v>112</v>
      </c>
      <c r="G5" s="12"/>
    </row>
    <row customHeight="1" ht="20.25">
      <c r="A6" s="21" t="s">
        <v>44</v>
      </c>
      <c r="B6" s="21" t="s">
        <v>45</v>
      </c>
      <c r="C6" s="21" t="s">
        <v>46</v>
      </c>
      <c r="D6" s="21" t="s">
        <v>47</v>
      </c>
      <c r="E6" s="21" t="s">
        <v>48</v>
      </c>
      <c r="F6" s="21" t="s">
        <v>49</v>
      </c>
      <c r="G6" s="21">
        <v>7</v>
      </c>
    </row>
    <row customHeight="1" ht="20.25">
      <c r="A7" s="2" t="s">
        <v>78</v>
      </c>
      <c r="B7" s="2">
        <f>"        "&amp;"一般公共服务支出"</f>
      </c>
      <c r="C7" s="23">
        <v>1967999.9</v>
      </c>
      <c r="D7" s="23">
        <v>1967999.9</v>
      </c>
      <c r="E7" s="23">
        <v>1800883.26</v>
      </c>
      <c r="F7" s="23">
        <v>167116.64</v>
      </c>
      <c r="G7" s="23"/>
    </row>
    <row customHeight="1" ht="20.25">
      <c r="A8" s="25" t="s">
        <v>79</v>
      </c>
      <c r="B8" s="25">
        <f>"        "&amp;"发展与改革事务"</f>
      </c>
      <c r="C8" s="23">
        <v>1967999.9</v>
      </c>
      <c r="D8" s="23">
        <v>1967999.9</v>
      </c>
      <c r="E8" s="23">
        <v>1800883.26</v>
      </c>
      <c r="F8" s="23">
        <v>167116.64</v>
      </c>
      <c r="G8" s="23"/>
    </row>
    <row customHeight="1" ht="20.25">
      <c r="A9" s="26" t="s">
        <v>80</v>
      </c>
      <c r="B9" s="26">
        <f>"        "&amp;"事业运行"</f>
      </c>
      <c r="C9" s="23">
        <v>1967999.9</v>
      </c>
      <c r="D9" s="23">
        <v>1967999.9</v>
      </c>
      <c r="E9" s="23">
        <v>1800883.26</v>
      </c>
      <c r="F9" s="23">
        <v>167116.64</v>
      </c>
      <c r="G9" s="23"/>
    </row>
    <row customHeight="1" ht="20.25">
      <c r="A10" s="2" t="s">
        <v>81</v>
      </c>
      <c r="B10" s="2">
        <f>"        "&amp;"社会保障和就业支出"</f>
      </c>
      <c r="C10" s="23">
        <v>214555.2</v>
      </c>
      <c r="D10" s="23">
        <v>214555.2</v>
      </c>
      <c r="E10" s="23">
        <v>213955.2</v>
      </c>
      <c r="F10" s="23">
        <v>600</v>
      </c>
      <c r="G10" s="23"/>
    </row>
    <row customHeight="1" ht="20.25">
      <c r="A11" s="25" t="s">
        <v>82</v>
      </c>
      <c r="B11" s="25">
        <f>"        "&amp;"行政事业单位养老支出"</f>
      </c>
      <c r="C11" s="23">
        <v>214555.2</v>
      </c>
      <c r="D11" s="23">
        <v>214555.2</v>
      </c>
      <c r="E11" s="23">
        <v>213955.2</v>
      </c>
      <c r="F11" s="23">
        <v>600</v>
      </c>
      <c r="G11" s="23"/>
    </row>
    <row customHeight="1" ht="20.25">
      <c r="A12" s="26" t="s">
        <v>83</v>
      </c>
      <c r="B12" s="26">
        <f>"        "&amp;"事业单位离退休"</f>
      </c>
      <c r="C12" s="23">
        <v>27000</v>
      </c>
      <c r="D12" s="23">
        <v>27000</v>
      </c>
      <c r="E12" s="23">
        <v>26400</v>
      </c>
      <c r="F12" s="23">
        <v>600</v>
      </c>
      <c r="G12" s="23"/>
    </row>
    <row customHeight="1" ht="20.25">
      <c r="A13" s="26" t="s">
        <v>84</v>
      </c>
      <c r="B13" s="26">
        <f>"        "&amp;"机关事业单位基本养老保险缴费支出"</f>
      </c>
      <c r="C13" s="23">
        <v>187555.2</v>
      </c>
      <c r="D13" s="23">
        <v>187555.2</v>
      </c>
      <c r="E13" s="23">
        <v>187555.2</v>
      </c>
      <c r="F13" s="23"/>
      <c r="G13" s="23"/>
    </row>
    <row customHeight="1" ht="20.25">
      <c r="A14" s="2" t="s">
        <v>85</v>
      </c>
      <c r="B14" s="2">
        <f>"        "&amp;"卫生健康支出"</f>
      </c>
      <c r="C14" s="23">
        <v>177471.36</v>
      </c>
      <c r="D14" s="23">
        <v>177471.36</v>
      </c>
      <c r="E14" s="23">
        <v>177471.36</v>
      </c>
      <c r="F14" s="23"/>
      <c r="G14" s="23"/>
    </row>
    <row customHeight="1" ht="20.25">
      <c r="A15" s="25" t="s">
        <v>86</v>
      </c>
      <c r="B15" s="25">
        <f>"        "&amp;"行政事业单位医疗"</f>
      </c>
      <c r="C15" s="23">
        <v>177471.36</v>
      </c>
      <c r="D15" s="23">
        <v>177471.36</v>
      </c>
      <c r="E15" s="23">
        <v>177471.36</v>
      </c>
      <c r="F15" s="23"/>
      <c r="G15" s="23"/>
    </row>
    <row customHeight="1" ht="20.25">
      <c r="A16" s="26" t="s">
        <v>88</v>
      </c>
      <c r="B16" s="26">
        <f>"        "&amp;"事业单位医疗"</f>
      </c>
      <c r="C16" s="23">
        <v>105294.26</v>
      </c>
      <c r="D16" s="23">
        <v>105294.26</v>
      </c>
      <c r="E16" s="23">
        <v>105294.26</v>
      </c>
      <c r="F16" s="23"/>
      <c r="G16" s="23"/>
    </row>
    <row customHeight="1" ht="20.25">
      <c r="A17" s="26" t="s">
        <v>89</v>
      </c>
      <c r="B17" s="26">
        <f>"        "&amp;"公务员医疗补助"</f>
      </c>
      <c r="C17" s="23">
        <v>62211</v>
      </c>
      <c r="D17" s="23">
        <v>62211</v>
      </c>
      <c r="E17" s="23">
        <v>62211</v>
      </c>
      <c r="F17" s="23"/>
      <c r="G17" s="23"/>
    </row>
    <row customHeight="1" ht="20.25">
      <c r="A18" s="26" t="s">
        <v>90</v>
      </c>
      <c r="B18" s="26">
        <f>"        "&amp;"其他行政事业单位医疗支出"</f>
      </c>
      <c r="C18" s="23">
        <v>9966.1</v>
      </c>
      <c r="D18" s="23">
        <v>9966.1</v>
      </c>
      <c r="E18" s="23">
        <v>9966.1</v>
      </c>
      <c r="F18" s="23"/>
      <c r="G18" s="23"/>
    </row>
    <row customHeight="1" ht="20.25">
      <c r="A19" s="2" t="s">
        <v>94</v>
      </c>
      <c r="B19" s="2">
        <f>"        "&amp;"住房保障支出"</f>
      </c>
      <c r="C19" s="23">
        <v>242280</v>
      </c>
      <c r="D19" s="23">
        <v>242280</v>
      </c>
      <c r="E19" s="23">
        <v>242280</v>
      </c>
      <c r="F19" s="23"/>
      <c r="G19" s="23"/>
    </row>
    <row customHeight="1" ht="20.25">
      <c r="A20" s="25" t="s">
        <v>95</v>
      </c>
      <c r="B20" s="25">
        <f>"        "&amp;"住房改革支出"</f>
      </c>
      <c r="C20" s="23">
        <v>242280</v>
      </c>
      <c r="D20" s="23">
        <v>242280</v>
      </c>
      <c r="E20" s="23">
        <v>242280</v>
      </c>
      <c r="F20" s="23"/>
      <c r="G20" s="23"/>
    </row>
    <row customHeight="1" ht="20.25">
      <c r="A21" s="26" t="s">
        <v>96</v>
      </c>
      <c r="B21" s="26">
        <f>"        "&amp;"住房公积金"</f>
      </c>
      <c r="C21" s="23">
        <v>208884</v>
      </c>
      <c r="D21" s="23">
        <v>208884</v>
      </c>
      <c r="E21" s="23">
        <v>208884</v>
      </c>
      <c r="F21" s="23"/>
      <c r="G21" s="23"/>
    </row>
    <row customHeight="1" ht="20.25">
      <c r="A22" s="26" t="s">
        <v>97</v>
      </c>
      <c r="B22" s="26">
        <f>"        "&amp;"购房补贴"</f>
      </c>
      <c r="C22" s="23">
        <v>33396</v>
      </c>
      <c r="D22" s="23">
        <v>33396</v>
      </c>
      <c r="E22" s="23">
        <v>33396</v>
      </c>
      <c r="F22" s="23"/>
      <c r="G22" s="23"/>
    </row>
    <row customHeight="1" ht="20.25">
      <c r="A23" s="24" t="s">
        <v>30</v>
      </c>
      <c r="B23" s="2"/>
      <c r="C23" s="22">
        <v>2602306.46</v>
      </c>
      <c r="D23" s="22">
        <v>2602306.46</v>
      </c>
      <c r="E23" s="22">
        <v>2434589.82</v>
      </c>
      <c r="F23" s="22">
        <v>167716.64</v>
      </c>
      <c r="G23" s="22"/>
    </row>
  </sheetData>
  <mergeCells count="8">
    <mergeCell ref="A2:G2"/>
    <mergeCell ref="A1:G1"/>
    <mergeCell ref="D4:F4"/>
    <mergeCell ref="C4:C5"/>
    <mergeCell ref="A3:F3"/>
    <mergeCell ref="A23:B23"/>
    <mergeCell ref="G4:G5"/>
    <mergeCell ref="A4:B4"/>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BF79A-2E9C-8D52-3A13-53B87CB0C7A1}" mc:Ignorable="x14ac xr xr2 xr3">
  <sheetPr>
    <outlinePr summaryRight="0"/>
  </sheetPr>
  <dimension ref="A1:F7"/>
  <sheetViews>
    <sheetView topLeftCell="A1" showZeros="0" workbookViewId="0" tabSelected="1"/>
  </sheetViews>
  <sheetFormatPr defaultColWidth="8.8515625" customHeight="1" defaultRowHeight="15"/>
  <cols>
    <col min="1" max="6" width="25.1328125" customWidth="1"/>
  </cols>
  <sheetData>
    <row customHeight="1" ht="15">
      <c r="A1" s="8" t="s">
        <v>113</v>
      </c>
      <c r="B1" s="8"/>
      <c r="C1" s="8"/>
      <c r="D1" s="8"/>
      <c r="E1" s="8"/>
      <c r="F1" s="8"/>
    </row>
    <row customHeight="1" ht="28.5">
      <c r="A2" s="19" t="s">
        <v>114</v>
      </c>
      <c r="B2" s="19"/>
      <c r="C2" s="19"/>
      <c r="D2" s="19"/>
      <c r="E2" s="19"/>
      <c r="F2" s="19"/>
    </row>
    <row customHeight="1" ht="20.25">
      <c r="A3" s="2">
        <f>"单位名称："&amp;"玉溪市数字玉溪建设服务中心"</f>
      </c>
      <c r="B3" s="2"/>
      <c r="C3" s="2"/>
      <c r="D3" s="2"/>
      <c r="E3" s="2"/>
      <c r="F3" s="8" t="s">
        <v>2</v>
      </c>
    </row>
    <row customHeight="1" ht="20.25">
      <c r="A4" s="12" t="s">
        <v>115</v>
      </c>
      <c r="B4" s="12" t="s">
        <v>116</v>
      </c>
      <c r="C4" s="12" t="s">
        <v>117</v>
      </c>
      <c r="D4" s="12"/>
      <c r="E4" s="12"/>
      <c r="F4" s="12"/>
    </row>
    <row customHeight="1" ht="35.25">
      <c r="A5" s="12"/>
      <c r="B5" s="12"/>
      <c r="C5" s="12" t="s">
        <v>32</v>
      </c>
      <c r="D5" s="12" t="s">
        <v>118</v>
      </c>
      <c r="E5" s="12" t="s">
        <v>119</v>
      </c>
      <c r="F5" s="12" t="s">
        <v>120</v>
      </c>
    </row>
    <row customHeight="1" ht="20.25">
      <c r="A6" s="21" t="s">
        <v>44</v>
      </c>
      <c r="B6" s="21">
        <v>2</v>
      </c>
      <c r="C6" s="21">
        <v>3</v>
      </c>
      <c r="D6" s="21">
        <v>4</v>
      </c>
      <c r="E6" s="21">
        <v>5</v>
      </c>
      <c r="F6" s="21">
        <v>6</v>
      </c>
    </row>
    <row customHeight="1" ht="20.25">
      <c r="A7" s="23">
        <v>9600</v>
      </c>
      <c r="B7" s="23"/>
      <c r="C7" s="23"/>
      <c r="D7" s="23"/>
      <c r="E7" s="22"/>
      <c r="F7" s="23">
        <v>9600</v>
      </c>
    </row>
  </sheetData>
  <mergeCells count="6">
    <mergeCell ref="A4:A5"/>
    <mergeCell ref="B4:B5"/>
    <mergeCell ref="A1:F1"/>
    <mergeCell ref="A2:F2"/>
    <mergeCell ref="C4:E4"/>
    <mergeCell ref="A3:E3"/>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FB9DC-1CC1-841C-198D-332ED3DB1CD1}" mc:Ignorable="x14ac xr xr2 xr3">
  <sheetPr>
    <outlinePr summaryRight="0"/>
  </sheetPr>
  <dimension ref="A1:W32"/>
  <sheetViews>
    <sheetView topLeftCell="A1" showZeros="0" workbookViewId="0" tabSelected="1"/>
  </sheetViews>
  <sheetFormatPr defaultColWidth="8.8515625" customHeight="1" defaultRowHeight="15"/>
  <cols>
    <col min="1" max="1" width="27.2734375" customWidth="1"/>
    <col min="2" max="2" width="20.84375" customWidth="1"/>
    <col min="3" max="3" width="22.703125" customWidth="1"/>
    <col min="4" max="4" width="11.1328125" customWidth="1"/>
    <col min="5" max="5" width="22.703125" customWidth="1"/>
    <col min="6" max="6" width="11.1328125" customWidth="1"/>
    <col min="7" max="7" width="22.703125" customWidth="1"/>
    <col min="8" max="8" width="16.28125" customWidth="1"/>
    <col min="9" max="9" width="16.4140625" customWidth="1"/>
    <col min="10" max="13" width="16.28125" customWidth="1"/>
    <col min="14" max="16" width="16.4140625" customWidth="1"/>
    <col min="17" max="22" width="16.28125" customWidth="1"/>
    <col min="23" max="23" width="16.4140625" customWidth="1"/>
  </cols>
  <sheetData>
    <row customHeight="1" ht="15">
      <c r="A1" s="8" t="s">
        <v>121</v>
      </c>
      <c r="B1" s="8"/>
      <c r="C1" s="8"/>
      <c r="D1" s="8"/>
      <c r="E1" s="8"/>
      <c r="F1" s="8"/>
      <c r="G1" s="8"/>
      <c r="H1" s="8"/>
      <c r="I1" s="8"/>
      <c r="J1" s="8"/>
      <c r="K1" s="8"/>
      <c r="L1" s="8"/>
      <c r="M1" s="8"/>
      <c r="N1" s="8"/>
      <c r="O1" s="8"/>
      <c r="P1" s="8"/>
      <c r="Q1" s="8"/>
      <c r="R1" s="8"/>
      <c r="S1" s="8"/>
      <c r="T1" s="8"/>
      <c r="U1" s="8"/>
      <c r="V1" s="8"/>
      <c r="W1" s="8"/>
    </row>
    <row customHeight="1" ht="28.5">
      <c r="A2" s="19" t="s">
        <v>122</v>
      </c>
      <c r="B2" s="19"/>
      <c r="C2" s="19" t="s">
        <v>123</v>
      </c>
      <c r="D2" s="19"/>
      <c r="E2" s="19"/>
      <c r="F2" s="19"/>
      <c r="G2" s="19"/>
      <c r="H2" s="19"/>
      <c r="I2" s="19"/>
      <c r="J2" s="19"/>
      <c r="K2" s="19"/>
      <c r="L2" s="19"/>
      <c r="M2" s="19"/>
      <c r="N2" s="19"/>
      <c r="O2" s="19"/>
      <c r="P2" s="19"/>
      <c r="Q2" s="19"/>
      <c r="R2" s="19"/>
      <c r="S2" s="19"/>
      <c r="T2" s="19"/>
      <c r="U2" s="19"/>
      <c r="V2" s="19"/>
      <c r="W2" s="19"/>
    </row>
    <row customHeight="1" ht="19.5">
      <c r="A3" s="2">
        <f>"单位名称："&amp;"玉溪市数字玉溪建设服务中心"</f>
      </c>
      <c r="B3" s="2"/>
      <c r="C3" s="2"/>
      <c r="D3" s="2"/>
      <c r="E3" s="2"/>
      <c r="F3" s="2"/>
      <c r="G3" s="2"/>
      <c r="H3" s="2"/>
      <c r="I3" s="2"/>
      <c r="J3" s="2"/>
      <c r="K3" s="2"/>
      <c r="L3" s="2"/>
      <c r="M3" s="2"/>
      <c r="N3" s="2"/>
      <c r="O3" s="2"/>
      <c r="P3" s="2"/>
      <c r="Q3" s="2"/>
      <c r="R3" s="8"/>
      <c r="S3" s="8"/>
      <c r="T3" s="8"/>
      <c r="U3" s="8"/>
      <c r="V3" s="8"/>
      <c r="W3" s="8" t="s">
        <v>2</v>
      </c>
    </row>
    <row customHeight="1" ht="19.5">
      <c r="A4" s="12" t="s">
        <v>124</v>
      </c>
      <c r="B4" s="12" t="s">
        <v>125</v>
      </c>
      <c r="C4" s="12" t="s">
        <v>126</v>
      </c>
      <c r="D4" s="12" t="s">
        <v>127</v>
      </c>
      <c r="E4" s="12" t="s">
        <v>128</v>
      </c>
      <c r="F4" s="12" t="s">
        <v>129</v>
      </c>
      <c r="G4" s="12" t="s">
        <v>130</v>
      </c>
      <c r="H4" s="12" t="s">
        <v>131</v>
      </c>
      <c r="I4" s="12"/>
      <c r="J4" s="12"/>
      <c r="K4" s="12"/>
      <c r="L4" s="12"/>
      <c r="M4" s="12"/>
      <c r="N4" s="12"/>
      <c r="O4" s="12"/>
      <c r="P4" s="12"/>
      <c r="Q4" s="12"/>
      <c r="R4" s="12"/>
      <c r="S4" s="12"/>
      <c r="T4" s="12"/>
      <c r="U4" s="12"/>
      <c r="V4" s="12"/>
      <c r="W4" s="12"/>
    </row>
    <row customHeight="1" ht="19.5">
      <c r="A5" s="12"/>
      <c r="B5" s="12"/>
      <c r="C5" s="12"/>
      <c r="D5" s="12"/>
      <c r="E5" s="12"/>
      <c r="F5" s="12"/>
      <c r="G5" s="12"/>
      <c r="H5" s="12" t="s">
        <v>30</v>
      </c>
      <c r="I5" s="12" t="s">
        <v>33</v>
      </c>
      <c r="J5" s="12"/>
      <c r="K5" s="12"/>
      <c r="L5" s="12"/>
      <c r="M5" s="12"/>
      <c r="N5" s="12" t="s">
        <v>132</v>
      </c>
      <c r="O5" s="12"/>
      <c r="P5" s="12"/>
      <c r="Q5" s="12" t="s">
        <v>36</v>
      </c>
      <c r="R5" s="12" t="s">
        <v>70</v>
      </c>
      <c r="S5" s="12"/>
      <c r="T5" s="12"/>
      <c r="U5" s="12"/>
      <c r="V5" s="12"/>
      <c r="W5" s="12"/>
    </row>
    <row customHeight="1" ht="41.25">
      <c r="A6" s="12"/>
      <c r="B6" s="12"/>
      <c r="C6" s="12"/>
      <c r="D6" s="12"/>
      <c r="E6" s="12"/>
      <c r="F6" s="12"/>
      <c r="G6" s="12"/>
      <c r="H6" s="12"/>
      <c r="I6" s="12" t="s">
        <v>133</v>
      </c>
      <c r="J6" s="12" t="s">
        <v>134</v>
      </c>
      <c r="K6" s="12" t="s">
        <v>135</v>
      </c>
      <c r="L6" s="12" t="s">
        <v>136</v>
      </c>
      <c r="M6" s="12" t="s">
        <v>137</v>
      </c>
      <c r="N6" s="12" t="s">
        <v>33</v>
      </c>
      <c r="O6" s="12" t="s">
        <v>34</v>
      </c>
      <c r="P6" s="12" t="s">
        <v>35</v>
      </c>
      <c r="Q6" s="12"/>
      <c r="R6" s="12" t="s">
        <v>32</v>
      </c>
      <c r="S6" s="12" t="s">
        <v>39</v>
      </c>
      <c r="T6" s="12" t="s">
        <v>138</v>
      </c>
      <c r="U6" s="12" t="s">
        <v>41</v>
      </c>
      <c r="V6" s="12" t="s">
        <v>42</v>
      </c>
      <c r="W6" s="12" t="s">
        <v>43</v>
      </c>
    </row>
    <row customHeight="1" ht="20.25">
      <c r="A7" s="24" t="s">
        <v>44</v>
      </c>
      <c r="B7" s="24" t="s">
        <v>45</v>
      </c>
      <c r="C7" s="24" t="s">
        <v>46</v>
      </c>
      <c r="D7" s="24" t="s">
        <v>47</v>
      </c>
      <c r="E7" s="24" t="s">
        <v>48</v>
      </c>
      <c r="F7" s="24" t="s">
        <v>49</v>
      </c>
      <c r="G7" s="24" t="s">
        <v>50</v>
      </c>
      <c r="H7" s="24" t="s">
        <v>51</v>
      </c>
      <c r="I7" s="24" t="s">
        <v>52</v>
      </c>
      <c r="J7" s="24" t="s">
        <v>53</v>
      </c>
      <c r="K7" s="24" t="s">
        <v>54</v>
      </c>
      <c r="L7" s="24" t="s">
        <v>55</v>
      </c>
      <c r="M7" s="24" t="s">
        <v>56</v>
      </c>
      <c r="N7" s="24" t="s">
        <v>57</v>
      </c>
      <c r="O7" s="24" t="s">
        <v>58</v>
      </c>
      <c r="P7" s="24" t="s">
        <v>59</v>
      </c>
      <c r="Q7" s="24" t="s">
        <v>60</v>
      </c>
      <c r="R7" s="24" t="s">
        <v>61</v>
      </c>
      <c r="S7" s="24" t="s">
        <v>62</v>
      </c>
      <c r="T7" s="24" t="s">
        <v>139</v>
      </c>
      <c r="U7" s="24" t="s">
        <v>140</v>
      </c>
      <c r="V7" s="24" t="s">
        <v>141</v>
      </c>
      <c r="W7" s="24" t="s">
        <v>142</v>
      </c>
    </row>
    <row customHeight="1" ht="20.25">
      <c r="A8" s="0" t="s">
        <v>64</v>
      </c>
      <c r="C8" s="2"/>
      <c r="D8" s="2"/>
      <c r="E8" s="2"/>
      <c r="G8" s="2"/>
      <c r="H8" s="22">
        <v>2602306.46</v>
      </c>
      <c r="I8" s="23">
        <v>2602306.46</v>
      </c>
      <c r="J8" s="23">
        <v>1218888.47</v>
      </c>
      <c r="K8" s="23"/>
      <c r="L8" s="23">
        <v>1383417.99</v>
      </c>
      <c r="M8" s="23"/>
      <c r="N8" s="23"/>
      <c r="O8" s="23"/>
      <c r="P8" s="23"/>
      <c r="Q8" s="23"/>
      <c r="R8" s="23"/>
      <c r="S8" s="23"/>
      <c r="T8" s="23"/>
      <c r="U8" s="23"/>
      <c r="V8" s="23"/>
      <c r="W8" s="23"/>
    </row>
    <row customHeight="1" ht="20.25">
      <c r="A9" s="0">
        <f>"       "&amp;"玉溪市数字玉溪建设服务中心"</f>
      </c>
      <c r="B9" s="2" t="s">
        <v>143</v>
      </c>
      <c r="C9" s="2" t="s">
        <v>144</v>
      </c>
      <c r="D9" s="2" t="s">
        <v>88</v>
      </c>
      <c r="E9" s="2" t="s">
        <v>145</v>
      </c>
      <c r="F9" s="2" t="s">
        <v>146</v>
      </c>
      <c r="G9" s="2" t="s">
        <v>147</v>
      </c>
      <c r="H9" s="22">
        <v>8000</v>
      </c>
      <c r="I9" s="23">
        <v>8000</v>
      </c>
      <c r="J9" s="23"/>
      <c r="K9" s="23"/>
      <c r="L9" s="23">
        <v>8000</v>
      </c>
      <c r="M9" s="23"/>
      <c r="N9" s="23"/>
      <c r="O9" s="23"/>
      <c r="P9" s="23"/>
      <c r="Q9" s="23"/>
      <c r="R9" s="23"/>
      <c r="S9" s="23"/>
      <c r="T9" s="23"/>
      <c r="U9" s="23"/>
      <c r="V9" s="23"/>
      <c r="W9" s="23"/>
    </row>
    <row customHeight="1" ht="20.25">
      <c r="A10" s="2">
        <f>"       "&amp;"玉溪市数字玉溪建设服务中心"</f>
      </c>
      <c r="B10" s="2" t="s">
        <v>148</v>
      </c>
      <c r="C10" s="2" t="s">
        <v>149</v>
      </c>
      <c r="D10" s="2" t="s">
        <v>80</v>
      </c>
      <c r="E10" s="2" t="s">
        <v>150</v>
      </c>
      <c r="F10" s="2" t="s">
        <v>151</v>
      </c>
      <c r="G10" s="2" t="s">
        <v>152</v>
      </c>
      <c r="H10" s="22">
        <v>691600</v>
      </c>
      <c r="I10" s="23">
        <v>691600</v>
      </c>
      <c r="J10" s="23">
        <v>691600</v>
      </c>
      <c r="K10" s="2"/>
      <c r="L10" s="23"/>
      <c r="M10" s="2"/>
      <c r="N10" s="23"/>
      <c r="O10" s="23"/>
      <c r="P10" s="2"/>
      <c r="Q10" s="23"/>
      <c r="R10" s="23"/>
      <c r="S10" s="23"/>
      <c r="T10" s="23"/>
      <c r="U10" s="23"/>
      <c r="V10" s="23"/>
      <c r="W10" s="23"/>
    </row>
    <row customHeight="1" ht="20.25">
      <c r="A11" s="2">
        <f>"       "&amp;"玉溪市数字玉溪建设服务中心"</f>
      </c>
      <c r="B11" s="2" t="s">
        <v>153</v>
      </c>
      <c r="C11" s="2" t="s">
        <v>154</v>
      </c>
      <c r="D11" s="2" t="s">
        <v>80</v>
      </c>
      <c r="E11" s="2" t="s">
        <v>150</v>
      </c>
      <c r="F11" s="2" t="s">
        <v>151</v>
      </c>
      <c r="G11" s="2" t="s">
        <v>152</v>
      </c>
      <c r="H11" s="22">
        <v>350000</v>
      </c>
      <c r="I11" s="23">
        <v>350000</v>
      </c>
      <c r="J11" s="23"/>
      <c r="K11" s="2"/>
      <c r="L11" s="23">
        <v>350000</v>
      </c>
      <c r="M11" s="2"/>
      <c r="N11" s="23"/>
      <c r="O11" s="23"/>
      <c r="P11" s="2"/>
      <c r="Q11" s="23"/>
      <c r="R11" s="23"/>
      <c r="S11" s="23"/>
      <c r="T11" s="23"/>
      <c r="U11" s="23"/>
      <c r="V11" s="23"/>
      <c r="W11" s="23"/>
    </row>
    <row customHeight="1" ht="20.25">
      <c r="A12" s="2">
        <f>"       "&amp;"玉溪市数字玉溪建设服务中心"</f>
      </c>
      <c r="B12" s="2" t="s">
        <v>155</v>
      </c>
      <c r="C12" s="2" t="s">
        <v>156</v>
      </c>
      <c r="D12" s="2" t="s">
        <v>96</v>
      </c>
      <c r="E12" s="2" t="s">
        <v>156</v>
      </c>
      <c r="F12" s="2" t="s">
        <v>157</v>
      </c>
      <c r="G12" s="2" t="s">
        <v>156</v>
      </c>
      <c r="H12" s="22">
        <v>208884</v>
      </c>
      <c r="I12" s="23">
        <v>208884</v>
      </c>
      <c r="J12" s="23">
        <v>52221</v>
      </c>
      <c r="K12" s="2"/>
      <c r="L12" s="23">
        <v>156663</v>
      </c>
      <c r="M12" s="2"/>
      <c r="N12" s="23"/>
      <c r="O12" s="23"/>
      <c r="P12" s="2"/>
      <c r="Q12" s="23"/>
      <c r="R12" s="23"/>
      <c r="S12" s="23"/>
      <c r="T12" s="23"/>
      <c r="U12" s="23"/>
      <c r="V12" s="23"/>
      <c r="W12" s="23"/>
    </row>
    <row customHeight="1" ht="20.25">
      <c r="A13" s="2">
        <f>"       "&amp;"玉溪市数字玉溪建设服务中心"</f>
      </c>
      <c r="B13" s="2" t="s">
        <v>158</v>
      </c>
      <c r="C13" s="2" t="s">
        <v>159</v>
      </c>
      <c r="D13" s="2" t="s">
        <v>80</v>
      </c>
      <c r="E13" s="2" t="s">
        <v>150</v>
      </c>
      <c r="F13" s="2" t="s">
        <v>160</v>
      </c>
      <c r="G13" s="2" t="s">
        <v>161</v>
      </c>
      <c r="H13" s="22">
        <v>8503.26</v>
      </c>
      <c r="I13" s="23">
        <v>8503.26</v>
      </c>
      <c r="J13" s="23">
        <v>2125.82</v>
      </c>
      <c r="K13" s="2"/>
      <c r="L13" s="23">
        <v>6377.44</v>
      </c>
      <c r="M13" s="2"/>
      <c r="N13" s="23"/>
      <c r="O13" s="23"/>
      <c r="P13" s="2"/>
      <c r="Q13" s="23"/>
      <c r="R13" s="23"/>
      <c r="S13" s="23"/>
      <c r="T13" s="23"/>
      <c r="U13" s="23"/>
      <c r="V13" s="23"/>
      <c r="W13" s="23"/>
    </row>
    <row customHeight="1" ht="20.25">
      <c r="A14" s="2">
        <f>"       "&amp;"玉溪市数字玉溪建设服务中心"</f>
      </c>
      <c r="B14" s="2" t="s">
        <v>158</v>
      </c>
      <c r="C14" s="2" t="s">
        <v>159</v>
      </c>
      <c r="D14" s="2" t="s">
        <v>84</v>
      </c>
      <c r="E14" s="2" t="s">
        <v>162</v>
      </c>
      <c r="F14" s="2" t="s">
        <v>163</v>
      </c>
      <c r="G14" s="2" t="s">
        <v>164</v>
      </c>
      <c r="H14" s="22">
        <v>187555.2</v>
      </c>
      <c r="I14" s="23">
        <v>187555.2</v>
      </c>
      <c r="J14" s="23">
        <v>46888.8</v>
      </c>
      <c r="K14" s="2"/>
      <c r="L14" s="23">
        <v>140666.4</v>
      </c>
      <c r="M14" s="2"/>
      <c r="N14" s="23"/>
      <c r="O14" s="23"/>
      <c r="P14" s="2"/>
      <c r="Q14" s="23"/>
      <c r="R14" s="23"/>
      <c r="S14" s="23"/>
      <c r="T14" s="23"/>
      <c r="U14" s="23"/>
      <c r="V14" s="23"/>
      <c r="W14" s="23"/>
    </row>
    <row customHeight="1" ht="20.25">
      <c r="A15" s="2">
        <f>"       "&amp;"玉溪市数字玉溪建设服务中心"</f>
      </c>
      <c r="B15" s="2" t="s">
        <v>158</v>
      </c>
      <c r="C15" s="2" t="s">
        <v>159</v>
      </c>
      <c r="D15" s="2" t="s">
        <v>88</v>
      </c>
      <c r="E15" s="2" t="s">
        <v>145</v>
      </c>
      <c r="F15" s="2" t="s">
        <v>165</v>
      </c>
      <c r="G15" s="2" t="s">
        <v>166</v>
      </c>
      <c r="H15" s="22">
        <v>97294.26</v>
      </c>
      <c r="I15" s="23">
        <v>97294.26</v>
      </c>
      <c r="J15" s="23">
        <v>24323.57</v>
      </c>
      <c r="K15" s="2"/>
      <c r="L15" s="23">
        <v>72970.69</v>
      </c>
      <c r="M15" s="2"/>
      <c r="N15" s="23"/>
      <c r="O15" s="23"/>
      <c r="P15" s="2"/>
      <c r="Q15" s="23"/>
      <c r="R15" s="23"/>
      <c r="S15" s="23"/>
      <c r="T15" s="23"/>
      <c r="U15" s="23"/>
      <c r="V15" s="23"/>
      <c r="W15" s="23"/>
    </row>
    <row customHeight="1" ht="20.25">
      <c r="A16" s="2">
        <f>"       "&amp;"玉溪市数字玉溪建设服务中心"</f>
      </c>
      <c r="B16" s="2" t="s">
        <v>158</v>
      </c>
      <c r="C16" s="2" t="s">
        <v>159</v>
      </c>
      <c r="D16" s="2" t="s">
        <v>89</v>
      </c>
      <c r="E16" s="2" t="s">
        <v>167</v>
      </c>
      <c r="F16" s="2" t="s">
        <v>168</v>
      </c>
      <c r="G16" s="2" t="s">
        <v>169</v>
      </c>
      <c r="H16" s="22">
        <v>62211</v>
      </c>
      <c r="I16" s="23">
        <v>62211</v>
      </c>
      <c r="J16" s="23">
        <v>15552.75</v>
      </c>
      <c r="K16" s="2"/>
      <c r="L16" s="23">
        <v>46658.25</v>
      </c>
      <c r="M16" s="2"/>
      <c r="N16" s="23"/>
      <c r="O16" s="23"/>
      <c r="P16" s="2"/>
      <c r="Q16" s="23"/>
      <c r="R16" s="23"/>
      <c r="S16" s="23"/>
      <c r="T16" s="23"/>
      <c r="U16" s="23"/>
      <c r="V16" s="23"/>
      <c r="W16" s="23"/>
    </row>
    <row customHeight="1" ht="20.25">
      <c r="A17" s="2">
        <f>"       "&amp;"玉溪市数字玉溪建设服务中心"</f>
      </c>
      <c r="B17" s="2" t="s">
        <v>158</v>
      </c>
      <c r="C17" s="2" t="s">
        <v>159</v>
      </c>
      <c r="D17" s="2" t="s">
        <v>90</v>
      </c>
      <c r="E17" s="2" t="s">
        <v>170</v>
      </c>
      <c r="F17" s="2" t="s">
        <v>160</v>
      </c>
      <c r="G17" s="2" t="s">
        <v>161</v>
      </c>
      <c r="H17" s="22">
        <v>9966.1</v>
      </c>
      <c r="I17" s="23">
        <v>9966.1</v>
      </c>
      <c r="J17" s="23">
        <v>6361.53</v>
      </c>
      <c r="K17" s="2"/>
      <c r="L17" s="23">
        <v>3604.57</v>
      </c>
      <c r="M17" s="2"/>
      <c r="N17" s="23"/>
      <c r="O17" s="23"/>
      <c r="P17" s="2"/>
      <c r="Q17" s="23"/>
      <c r="R17" s="23"/>
      <c r="S17" s="23"/>
      <c r="T17" s="23"/>
      <c r="U17" s="23"/>
      <c r="V17" s="23"/>
      <c r="W17" s="23"/>
    </row>
    <row customHeight="1" ht="20.25">
      <c r="A18" s="2">
        <f>"       "&amp;"玉溪市数字玉溪建设服务中心"</f>
      </c>
      <c r="B18" s="2" t="s">
        <v>171</v>
      </c>
      <c r="C18" s="2" t="s">
        <v>172</v>
      </c>
      <c r="D18" s="2" t="s">
        <v>80</v>
      </c>
      <c r="E18" s="2" t="s">
        <v>150</v>
      </c>
      <c r="F18" s="2" t="s">
        <v>173</v>
      </c>
      <c r="G18" s="2" t="s">
        <v>174</v>
      </c>
      <c r="H18" s="22">
        <v>510384</v>
      </c>
      <c r="I18" s="23">
        <v>510384</v>
      </c>
      <c r="J18" s="23">
        <v>223293</v>
      </c>
      <c r="K18" s="2"/>
      <c r="L18" s="23">
        <v>287091</v>
      </c>
      <c r="M18" s="2"/>
      <c r="N18" s="23"/>
      <c r="O18" s="23"/>
      <c r="P18" s="2"/>
      <c r="Q18" s="23"/>
      <c r="R18" s="23"/>
      <c r="S18" s="23"/>
      <c r="T18" s="23"/>
      <c r="U18" s="23"/>
      <c r="V18" s="23"/>
      <c r="W18" s="23"/>
    </row>
    <row customHeight="1" ht="20.25">
      <c r="A19" s="2">
        <f>"       "&amp;"玉溪市数字玉溪建设服务中心"</f>
      </c>
      <c r="B19" s="2" t="s">
        <v>171</v>
      </c>
      <c r="C19" s="2" t="s">
        <v>172</v>
      </c>
      <c r="D19" s="2" t="s">
        <v>80</v>
      </c>
      <c r="E19" s="2" t="s">
        <v>150</v>
      </c>
      <c r="F19" s="2" t="s">
        <v>175</v>
      </c>
      <c r="G19" s="2" t="s">
        <v>176</v>
      </c>
      <c r="H19" s="22">
        <v>216</v>
      </c>
      <c r="I19" s="23">
        <v>216</v>
      </c>
      <c r="J19" s="23">
        <v>94.5</v>
      </c>
      <c r="K19" s="2"/>
      <c r="L19" s="23">
        <v>121.5</v>
      </c>
      <c r="M19" s="2"/>
      <c r="N19" s="23"/>
      <c r="O19" s="23"/>
      <c r="P19" s="2"/>
      <c r="Q19" s="23"/>
      <c r="R19" s="23"/>
      <c r="S19" s="23"/>
      <c r="T19" s="23"/>
      <c r="U19" s="23"/>
      <c r="V19" s="23"/>
      <c r="W19" s="23"/>
    </row>
    <row customHeight="1" ht="20.25">
      <c r="A20" s="2">
        <f>"       "&amp;"玉溪市数字玉溪建设服务中心"</f>
      </c>
      <c r="B20" s="2" t="s">
        <v>171</v>
      </c>
      <c r="C20" s="2" t="s">
        <v>172</v>
      </c>
      <c r="D20" s="2" t="s">
        <v>80</v>
      </c>
      <c r="E20" s="2" t="s">
        <v>150</v>
      </c>
      <c r="F20" s="2" t="s">
        <v>151</v>
      </c>
      <c r="G20" s="2" t="s">
        <v>152</v>
      </c>
      <c r="H20" s="22">
        <v>222180</v>
      </c>
      <c r="I20" s="23">
        <v>222180</v>
      </c>
      <c r="J20" s="23">
        <v>97203.75</v>
      </c>
      <c r="K20" s="2"/>
      <c r="L20" s="23">
        <v>124976.25</v>
      </c>
      <c r="M20" s="2"/>
      <c r="N20" s="23"/>
      <c r="O20" s="23"/>
      <c r="P20" s="2"/>
      <c r="Q20" s="23"/>
      <c r="R20" s="23"/>
      <c r="S20" s="23"/>
      <c r="T20" s="23"/>
      <c r="U20" s="23"/>
      <c r="V20" s="23"/>
      <c r="W20" s="23"/>
    </row>
    <row customHeight="1" ht="20.25">
      <c r="A21" s="2">
        <f>"       "&amp;"玉溪市数字玉溪建设服务中心"</f>
      </c>
      <c r="B21" s="2" t="s">
        <v>171</v>
      </c>
      <c r="C21" s="2" t="s">
        <v>172</v>
      </c>
      <c r="D21" s="2" t="s">
        <v>97</v>
      </c>
      <c r="E21" s="2" t="s">
        <v>177</v>
      </c>
      <c r="F21" s="2" t="s">
        <v>175</v>
      </c>
      <c r="G21" s="2" t="s">
        <v>176</v>
      </c>
      <c r="H21" s="22">
        <v>33396</v>
      </c>
      <c r="I21" s="23">
        <v>33396</v>
      </c>
      <c r="J21" s="23"/>
      <c r="K21" s="2"/>
      <c r="L21" s="23">
        <v>33396</v>
      </c>
      <c r="M21" s="2"/>
      <c r="N21" s="23"/>
      <c r="O21" s="23"/>
      <c r="P21" s="2"/>
      <c r="Q21" s="23"/>
      <c r="R21" s="23"/>
      <c r="S21" s="23"/>
      <c r="T21" s="23"/>
      <c r="U21" s="23"/>
      <c r="V21" s="23"/>
      <c r="W21" s="23"/>
    </row>
    <row customHeight="1" ht="20.25">
      <c r="A22" s="2">
        <f>"       "&amp;"玉溪市数字玉溪建设服务中心"</f>
      </c>
      <c r="B22" s="2" t="s">
        <v>178</v>
      </c>
      <c r="C22" s="2" t="s">
        <v>179</v>
      </c>
      <c r="D22" s="2" t="s">
        <v>83</v>
      </c>
      <c r="E22" s="2" t="s">
        <v>180</v>
      </c>
      <c r="F22" s="2" t="s">
        <v>181</v>
      </c>
      <c r="G22" s="2" t="s">
        <v>182</v>
      </c>
      <c r="H22" s="22">
        <v>26400</v>
      </c>
      <c r="I22" s="23">
        <v>26400</v>
      </c>
      <c r="J22" s="23">
        <v>26400</v>
      </c>
      <c r="K22" s="2"/>
      <c r="L22" s="23"/>
      <c r="M22" s="2"/>
      <c r="N22" s="23"/>
      <c r="O22" s="23"/>
      <c r="P22" s="2"/>
      <c r="Q22" s="23"/>
      <c r="R22" s="23"/>
      <c r="S22" s="23"/>
      <c r="T22" s="23"/>
      <c r="U22" s="23"/>
      <c r="V22" s="23"/>
      <c r="W22" s="23"/>
    </row>
    <row customHeight="1" ht="20.25">
      <c r="A23" s="2">
        <f>"       "&amp;"玉溪市数字玉溪建设服务中心"</f>
      </c>
      <c r="B23" s="2" t="s">
        <v>183</v>
      </c>
      <c r="C23" s="2" t="s">
        <v>120</v>
      </c>
      <c r="D23" s="2" t="s">
        <v>80</v>
      </c>
      <c r="E23" s="2" t="s">
        <v>150</v>
      </c>
      <c r="F23" s="2" t="s">
        <v>184</v>
      </c>
      <c r="G23" s="2" t="s">
        <v>120</v>
      </c>
      <c r="H23" s="22">
        <v>9600</v>
      </c>
      <c r="I23" s="23">
        <v>9600</v>
      </c>
      <c r="J23" s="23"/>
      <c r="K23" s="2"/>
      <c r="L23" s="23">
        <v>9600</v>
      </c>
      <c r="M23" s="2"/>
      <c r="N23" s="23"/>
      <c r="O23" s="23"/>
      <c r="P23" s="2"/>
      <c r="Q23" s="23"/>
      <c r="R23" s="23"/>
      <c r="S23" s="23"/>
      <c r="T23" s="23"/>
      <c r="U23" s="23"/>
      <c r="V23" s="23"/>
      <c r="W23" s="23"/>
    </row>
    <row customHeight="1" ht="20.25">
      <c r="A24" s="2">
        <f>"       "&amp;"玉溪市数字玉溪建设服务中心"</f>
      </c>
      <c r="B24" s="2" t="s">
        <v>185</v>
      </c>
      <c r="C24" s="2" t="s">
        <v>186</v>
      </c>
      <c r="D24" s="2" t="s">
        <v>80</v>
      </c>
      <c r="E24" s="2" t="s">
        <v>150</v>
      </c>
      <c r="F24" s="2" t="s">
        <v>187</v>
      </c>
      <c r="G24" s="2" t="s">
        <v>186</v>
      </c>
      <c r="H24" s="22">
        <v>24116.64</v>
      </c>
      <c r="I24" s="23">
        <v>24116.64</v>
      </c>
      <c r="J24" s="23"/>
      <c r="K24" s="2"/>
      <c r="L24" s="23">
        <v>24116.64</v>
      </c>
      <c r="M24" s="2"/>
      <c r="N24" s="23"/>
      <c r="O24" s="23"/>
      <c r="P24" s="2"/>
      <c r="Q24" s="23"/>
      <c r="R24" s="23"/>
      <c r="S24" s="23"/>
      <c r="T24" s="23"/>
      <c r="U24" s="23"/>
      <c r="V24" s="23"/>
      <c r="W24" s="23"/>
    </row>
    <row customHeight="1" ht="20.25">
      <c r="A25" s="2">
        <f>"       "&amp;"玉溪市数字玉溪建设服务中心"</f>
      </c>
      <c r="B25" s="2" t="s">
        <v>188</v>
      </c>
      <c r="C25" s="2" t="s">
        <v>189</v>
      </c>
      <c r="D25" s="2" t="s">
        <v>80</v>
      </c>
      <c r="E25" s="2" t="s">
        <v>150</v>
      </c>
      <c r="F25" s="2" t="s">
        <v>190</v>
      </c>
      <c r="G25" s="2" t="s">
        <v>191</v>
      </c>
      <c r="H25" s="22">
        <v>80000</v>
      </c>
      <c r="I25" s="23">
        <v>80000</v>
      </c>
      <c r="J25" s="23">
        <v>18873.75</v>
      </c>
      <c r="K25" s="2"/>
      <c r="L25" s="23">
        <v>61126.25</v>
      </c>
      <c r="M25" s="2"/>
      <c r="N25" s="23"/>
      <c r="O25" s="23"/>
      <c r="P25" s="2"/>
      <c r="Q25" s="23"/>
      <c r="R25" s="23"/>
      <c r="S25" s="23"/>
      <c r="T25" s="23"/>
      <c r="U25" s="23"/>
      <c r="V25" s="23"/>
      <c r="W25" s="23"/>
    </row>
    <row customHeight="1" ht="20.25">
      <c r="A26" s="2">
        <f>"       "&amp;"玉溪市数字玉溪建设服务中心"</f>
      </c>
      <c r="B26" s="2" t="s">
        <v>188</v>
      </c>
      <c r="C26" s="2" t="s">
        <v>189</v>
      </c>
      <c r="D26" s="2" t="s">
        <v>80</v>
      </c>
      <c r="E26" s="2" t="s">
        <v>150</v>
      </c>
      <c r="F26" s="2" t="s">
        <v>192</v>
      </c>
      <c r="G26" s="2" t="s">
        <v>193</v>
      </c>
      <c r="H26" s="22">
        <v>30000</v>
      </c>
      <c r="I26" s="23">
        <v>30000</v>
      </c>
      <c r="J26" s="23">
        <v>7500</v>
      </c>
      <c r="K26" s="2"/>
      <c r="L26" s="23">
        <v>22500</v>
      </c>
      <c r="M26" s="2"/>
      <c r="N26" s="23"/>
      <c r="O26" s="23"/>
      <c r="P26" s="2"/>
      <c r="Q26" s="23"/>
      <c r="R26" s="23"/>
      <c r="S26" s="23"/>
      <c r="T26" s="23"/>
      <c r="U26" s="23"/>
      <c r="V26" s="23"/>
      <c r="W26" s="23"/>
    </row>
    <row customHeight="1" ht="20.25">
      <c r="A27" s="2">
        <f>"       "&amp;"玉溪市数字玉溪建设服务中心"</f>
      </c>
      <c r="B27" s="2" t="s">
        <v>188</v>
      </c>
      <c r="C27" s="2" t="s">
        <v>189</v>
      </c>
      <c r="D27" s="2" t="s">
        <v>80</v>
      </c>
      <c r="E27" s="2" t="s">
        <v>150</v>
      </c>
      <c r="F27" s="2" t="s">
        <v>194</v>
      </c>
      <c r="G27" s="2" t="s">
        <v>195</v>
      </c>
      <c r="H27" s="22">
        <v>5000</v>
      </c>
      <c r="I27" s="23">
        <v>5000</v>
      </c>
      <c r="J27" s="23">
        <v>1250</v>
      </c>
      <c r="K27" s="2"/>
      <c r="L27" s="23">
        <v>3750</v>
      </c>
      <c r="M27" s="2"/>
      <c r="N27" s="23"/>
      <c r="O27" s="23"/>
      <c r="P27" s="2"/>
      <c r="Q27" s="23"/>
      <c r="R27" s="23"/>
      <c r="S27" s="23"/>
      <c r="T27" s="23"/>
      <c r="U27" s="23"/>
      <c r="V27" s="23"/>
      <c r="W27" s="23"/>
    </row>
    <row customHeight="1" ht="20.25">
      <c r="A28" s="2">
        <f>"       "&amp;"玉溪市数字玉溪建设服务中心"</f>
      </c>
      <c r="B28" s="2" t="s">
        <v>188</v>
      </c>
      <c r="C28" s="2" t="s">
        <v>189</v>
      </c>
      <c r="D28" s="2" t="s">
        <v>80</v>
      </c>
      <c r="E28" s="2" t="s">
        <v>150</v>
      </c>
      <c r="F28" s="2" t="s">
        <v>196</v>
      </c>
      <c r="G28" s="2" t="s">
        <v>197</v>
      </c>
      <c r="H28" s="22">
        <v>4400</v>
      </c>
      <c r="I28" s="23">
        <v>4400</v>
      </c>
      <c r="J28" s="23">
        <v>1100</v>
      </c>
      <c r="K28" s="2"/>
      <c r="L28" s="23">
        <v>3300</v>
      </c>
      <c r="M28" s="2"/>
      <c r="N28" s="23"/>
      <c r="O28" s="23"/>
      <c r="P28" s="2"/>
      <c r="Q28" s="23"/>
      <c r="R28" s="23"/>
      <c r="S28" s="23"/>
      <c r="T28" s="23"/>
      <c r="U28" s="23"/>
      <c r="V28" s="23"/>
      <c r="W28" s="23"/>
    </row>
    <row customHeight="1" ht="20.25">
      <c r="A29" s="2">
        <f>"       "&amp;"玉溪市数字玉溪建设服务中心"</f>
      </c>
      <c r="B29" s="2" t="s">
        <v>188</v>
      </c>
      <c r="C29" s="2" t="s">
        <v>189</v>
      </c>
      <c r="D29" s="2" t="s">
        <v>80</v>
      </c>
      <c r="E29" s="2" t="s">
        <v>150</v>
      </c>
      <c r="F29" s="2" t="s">
        <v>198</v>
      </c>
      <c r="G29" s="2" t="s">
        <v>199</v>
      </c>
      <c r="H29" s="22">
        <v>14000</v>
      </c>
      <c r="I29" s="23">
        <v>14000</v>
      </c>
      <c r="J29" s="23">
        <v>3500</v>
      </c>
      <c r="K29" s="2"/>
      <c r="L29" s="23">
        <v>10500</v>
      </c>
      <c r="M29" s="2"/>
      <c r="N29" s="23"/>
      <c r="O29" s="23"/>
      <c r="P29" s="2"/>
      <c r="Q29" s="23"/>
      <c r="R29" s="23"/>
      <c r="S29" s="23"/>
      <c r="T29" s="23"/>
      <c r="U29" s="23"/>
      <c r="V29" s="23"/>
      <c r="W29" s="23"/>
    </row>
    <row customHeight="1" ht="20.25">
      <c r="A30" s="2">
        <f>"       "&amp;"玉溪市数字玉溪建设服务中心"</f>
      </c>
      <c r="B30" s="2" t="s">
        <v>188</v>
      </c>
      <c r="C30" s="2" t="s">
        <v>189</v>
      </c>
      <c r="D30" s="2" t="s">
        <v>83</v>
      </c>
      <c r="E30" s="2" t="s">
        <v>180</v>
      </c>
      <c r="F30" s="2" t="s">
        <v>200</v>
      </c>
      <c r="G30" s="2" t="s">
        <v>201</v>
      </c>
      <c r="H30" s="22">
        <v>600</v>
      </c>
      <c r="I30" s="23">
        <v>600</v>
      </c>
      <c r="J30" s="23">
        <v>600</v>
      </c>
      <c r="K30" s="2"/>
      <c r="L30" s="23"/>
      <c r="M30" s="2"/>
      <c r="N30" s="23"/>
      <c r="O30" s="23"/>
      <c r="P30" s="2"/>
      <c r="Q30" s="23"/>
      <c r="R30" s="23"/>
      <c r="S30" s="23"/>
      <c r="T30" s="23"/>
      <c r="U30" s="23"/>
      <c r="V30" s="23"/>
      <c r="W30" s="23"/>
    </row>
    <row customHeight="1" ht="20.25">
      <c r="A31" s="2">
        <f>"       "&amp;"玉溪市数字玉溪建设服务中心"</f>
      </c>
      <c r="B31" s="2" t="s">
        <v>202</v>
      </c>
      <c r="C31" s="2" t="s">
        <v>203</v>
      </c>
      <c r="D31" s="2" t="s">
        <v>80</v>
      </c>
      <c r="E31" s="2" t="s">
        <v>150</v>
      </c>
      <c r="F31" s="2" t="s">
        <v>160</v>
      </c>
      <c r="G31" s="2" t="s">
        <v>161</v>
      </c>
      <c r="H31" s="22">
        <v>18000</v>
      </c>
      <c r="I31" s="23">
        <v>18000</v>
      </c>
      <c r="J31" s="23"/>
      <c r="K31" s="2"/>
      <c r="L31" s="23">
        <v>18000</v>
      </c>
      <c r="M31" s="2"/>
      <c r="N31" s="23"/>
      <c r="O31" s="23"/>
      <c r="P31" s="2"/>
      <c r="Q31" s="23"/>
      <c r="R31" s="23"/>
      <c r="S31" s="23"/>
      <c r="T31" s="23"/>
      <c r="U31" s="23"/>
      <c r="V31" s="23"/>
      <c r="W31" s="23"/>
    </row>
    <row customHeight="1" ht="20.25">
      <c r="A32" s="24" t="s">
        <v>30</v>
      </c>
      <c r="B32" s="24"/>
      <c r="C32" s="24"/>
      <c r="D32" s="24"/>
      <c r="E32" s="24"/>
      <c r="F32" s="24"/>
      <c r="G32" s="24"/>
      <c r="H32" s="23">
        <v>2602306.46</v>
      </c>
      <c r="I32" s="23">
        <v>2602306.46</v>
      </c>
      <c r="J32" s="23">
        <v>1218888.47</v>
      </c>
      <c r="K32" s="23"/>
      <c r="L32" s="23">
        <v>1383417.99</v>
      </c>
      <c r="M32" s="23"/>
      <c r="N32" s="23"/>
      <c r="O32" s="23"/>
      <c r="P32" s="23"/>
      <c r="Q32" s="23"/>
      <c r="R32" s="23"/>
      <c r="S32" s="23"/>
      <c r="T32" s="23"/>
      <c r="U32" s="23"/>
      <c r="V32" s="23"/>
      <c r="W32" s="23"/>
    </row>
  </sheetData>
  <mergeCells count="17">
    <mergeCell ref="A2:W2"/>
    <mergeCell ref="A1:W1"/>
    <mergeCell ref="H5:H6"/>
    <mergeCell ref="N5:P5"/>
    <mergeCell ref="I5:M5"/>
    <mergeCell ref="R5:W5"/>
    <mergeCell ref="H4:W4"/>
    <mergeCell ref="A3:V3"/>
    <mergeCell ref="A4:A6"/>
    <mergeCell ref="B4:B6"/>
    <mergeCell ref="C4:C6"/>
    <mergeCell ref="D4:D6"/>
    <mergeCell ref="E4:E6"/>
    <mergeCell ref="F4:F6"/>
    <mergeCell ref="G4:G6"/>
    <mergeCell ref="A32:G32"/>
    <mergeCell ref="Q5:Q6"/>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FFA4-281D-EECD-3FD6-420D28A675DA}" mc:Ignorable="x14ac xr xr2 xr3">
  <sheetPr>
    <outlinePr summaryRight="0"/>
  </sheetPr>
  <dimension ref="A1:W10"/>
  <sheetViews>
    <sheetView topLeftCell="F1" showZeros="0" workbookViewId="0" tabSelected="1"/>
  </sheetViews>
  <sheetFormatPr defaultColWidth="9.140625" customHeight="1" defaultRowHeight="14.25"/>
  <cols>
    <col min="1" max="1" width="14.57421875" customWidth="1"/>
    <col min="2" max="2" width="21.03125" customWidth="1"/>
    <col min="3" max="3" width="31.3125" customWidth="1"/>
    <col min="4" max="4" width="23.8515625" customWidth="1"/>
    <col min="5" max="5" width="15.6015625" customWidth="1"/>
    <col min="6" max="6" width="19.7421875" customWidth="1"/>
    <col min="7" max="7" width="14.8828125" customWidth="1"/>
    <col min="8" max="8" width="19.7421875" customWidth="1"/>
    <col min="9" max="16" width="14.171875" customWidth="1"/>
    <col min="17" max="17" width="13.6015625" customWidth="1"/>
    <col min="18" max="23" width="15.171875" customWidth="1"/>
  </cols>
  <sheetData>
    <row customHeight="1" ht="13.5">
      <c r="B1" s="29"/>
      <c r="E1" s="30"/>
      <c r="F1" s="30"/>
      <c r="G1" s="30"/>
      <c r="H1" s="30"/>
      <c r="K1" s="29"/>
      <c r="N1" s="29"/>
      <c r="O1" s="29"/>
      <c r="P1" s="29"/>
      <c r="U1" s="31"/>
      <c r="W1" s="32" t="s">
        <v>204</v>
      </c>
    </row>
    <row customHeight="1" ht="27.75">
      <c r="A2" s="33" t="s">
        <v>205</v>
      </c>
      <c r="B2" s="33"/>
      <c r="C2" s="33"/>
      <c r="D2" s="33"/>
      <c r="E2" s="33"/>
      <c r="F2" s="33"/>
      <c r="G2" s="33"/>
      <c r="H2" s="33"/>
      <c r="I2" s="33"/>
      <c r="J2" s="33"/>
      <c r="K2" s="33"/>
      <c r="L2" s="33"/>
      <c r="M2" s="33"/>
      <c r="N2" s="33"/>
      <c r="O2" s="33"/>
      <c r="P2" s="33"/>
      <c r="Q2" s="33"/>
      <c r="R2" s="33"/>
      <c r="S2" s="33"/>
      <c r="T2" s="33"/>
      <c r="U2" s="33"/>
      <c r="V2" s="33"/>
      <c r="W2" s="33"/>
    </row>
    <row customHeight="1" ht="13.5">
      <c r="A3" s="34">
        <f>"单位名称："&amp;"玉溪市数字玉溪建设服务中心"</f>
      </c>
      <c r="B3" s="35">
        <f>"单位名称："&amp;"玉溪市数字玉溪建设服务中心"</f>
      </c>
      <c r="C3" s="36"/>
      <c r="D3" s="36"/>
      <c r="E3" s="36"/>
      <c r="F3" s="36"/>
      <c r="G3" s="36"/>
      <c r="H3" s="36"/>
      <c r="I3" s="36"/>
      <c r="J3" s="37"/>
      <c r="K3" s="37"/>
      <c r="L3" s="37"/>
      <c r="M3" s="37"/>
      <c r="N3" s="37"/>
      <c r="O3" s="37"/>
      <c r="P3" s="37"/>
      <c r="Q3" s="37"/>
      <c r="U3" s="31"/>
      <c r="W3" s="38" t="s">
        <v>2</v>
      </c>
    </row>
    <row customHeight="1" ht="21.75">
      <c r="A4" s="39" t="s">
        <v>206</v>
      </c>
      <c r="B4" s="39" t="s">
        <v>125</v>
      </c>
      <c r="C4" s="39" t="s">
        <v>126</v>
      </c>
      <c r="D4" s="39" t="s">
        <v>207</v>
      </c>
      <c r="E4" s="40" t="s">
        <v>127</v>
      </c>
      <c r="F4" s="40" t="s">
        <v>128</v>
      </c>
      <c r="G4" s="40" t="s">
        <v>129</v>
      </c>
      <c r="H4" s="40" t="s">
        <v>130</v>
      </c>
      <c r="I4" s="41" t="s">
        <v>30</v>
      </c>
      <c r="J4" s="41" t="s">
        <v>208</v>
      </c>
      <c r="K4" s="41"/>
      <c r="L4" s="41"/>
      <c r="M4" s="41"/>
      <c r="N4" s="41" t="s">
        <v>132</v>
      </c>
      <c r="O4" s="41"/>
      <c r="P4" s="41"/>
      <c r="Q4" s="40" t="s">
        <v>36</v>
      </c>
      <c r="R4" s="42" t="s">
        <v>209</v>
      </c>
      <c r="S4" s="43"/>
      <c r="T4" s="43"/>
      <c r="U4" s="43"/>
      <c r="V4" s="43"/>
      <c r="W4" s="44"/>
    </row>
    <row customHeight="1" ht="21.75">
      <c r="A5" s="45"/>
      <c r="B5" s="45"/>
      <c r="C5" s="45"/>
      <c r="D5" s="45"/>
      <c r="E5" s="46"/>
      <c r="F5" s="46"/>
      <c r="G5" s="46"/>
      <c r="H5" s="46"/>
      <c r="I5" s="41"/>
      <c r="J5" s="47" t="s">
        <v>33</v>
      </c>
      <c r="K5" s="47"/>
      <c r="L5" s="47" t="s">
        <v>34</v>
      </c>
      <c r="M5" s="47" t="s">
        <v>35</v>
      </c>
      <c r="N5" s="40" t="s">
        <v>33</v>
      </c>
      <c r="O5" s="40" t="s">
        <v>34</v>
      </c>
      <c r="P5" s="40" t="s">
        <v>35</v>
      </c>
      <c r="Q5" s="46"/>
      <c r="R5" s="40" t="s">
        <v>32</v>
      </c>
      <c r="S5" s="40" t="s">
        <v>39</v>
      </c>
      <c r="T5" s="40" t="s">
        <v>138</v>
      </c>
      <c r="U5" s="40" t="s">
        <v>41</v>
      </c>
      <c r="V5" s="40" t="s">
        <v>42</v>
      </c>
      <c r="W5" s="40" t="s">
        <v>43</v>
      </c>
    </row>
    <row customHeight="1" ht="40.5">
      <c r="A6" s="48"/>
      <c r="B6" s="48"/>
      <c r="C6" s="48"/>
      <c r="D6" s="48"/>
      <c r="E6" s="49"/>
      <c r="F6" s="49"/>
      <c r="G6" s="49"/>
      <c r="H6" s="49"/>
      <c r="I6" s="41"/>
      <c r="J6" s="47" t="s">
        <v>32</v>
      </c>
      <c r="K6" s="47" t="s">
        <v>210</v>
      </c>
      <c r="L6" s="47"/>
      <c r="M6" s="47"/>
      <c r="N6" s="49"/>
      <c r="O6" s="49"/>
      <c r="P6" s="49"/>
      <c r="Q6" s="49"/>
      <c r="R6" s="49"/>
      <c r="S6" s="49"/>
      <c r="T6" s="49"/>
      <c r="U6" s="50"/>
      <c r="V6" s="49"/>
      <c r="W6" s="49"/>
    </row>
    <row customHeight="1" ht="15">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c r="U7" s="51">
        <v>21</v>
      </c>
      <c r="V7" s="51">
        <v>22</v>
      </c>
      <c r="W7" s="51">
        <v>23</v>
      </c>
    </row>
    <row customHeight="1" ht="32.914306640625">
      <c r="A8" s="52"/>
      <c r="B8" s="53"/>
      <c r="C8" s="52" t="s">
        <v>211</v>
      </c>
      <c r="D8" s="52"/>
      <c r="E8" s="52"/>
      <c r="F8" s="52"/>
      <c r="G8" s="52"/>
      <c r="H8" s="52"/>
      <c r="I8" s="54">
        <v>10000000</v>
      </c>
      <c r="J8" s="54"/>
      <c r="K8" s="54"/>
      <c r="L8" s="54">
        <v>10000000</v>
      </c>
      <c r="M8" s="54"/>
      <c r="N8" s="54"/>
      <c r="O8" s="54"/>
      <c r="P8" s="54"/>
      <c r="Q8" s="54"/>
      <c r="R8" s="54"/>
      <c r="S8" s="54"/>
      <c r="T8" s="54"/>
      <c r="U8" s="54"/>
      <c r="V8" s="54"/>
      <c r="W8" s="54"/>
    </row>
    <row customHeight="1" ht="32.914306640625">
      <c r="A9" s="52" t="s">
        <v>212</v>
      </c>
      <c r="B9" s="53" t="s">
        <v>213</v>
      </c>
      <c r="C9" s="52" t="s">
        <v>211</v>
      </c>
      <c r="D9" s="52" t="s">
        <v>64</v>
      </c>
      <c r="E9" s="52" t="s">
        <v>93</v>
      </c>
      <c r="F9" s="52" t="s">
        <v>214</v>
      </c>
      <c r="G9" s="52" t="s">
        <v>215</v>
      </c>
      <c r="H9" s="52" t="s">
        <v>216</v>
      </c>
      <c r="I9" s="54">
        <v>10000000</v>
      </c>
      <c r="J9" s="54"/>
      <c r="K9" s="54"/>
      <c r="L9" s="54">
        <v>10000000</v>
      </c>
      <c r="M9" s="54"/>
      <c r="N9" s="54"/>
      <c r="O9" s="54"/>
      <c r="P9" s="54"/>
      <c r="Q9" s="54"/>
      <c r="R9" s="54"/>
      <c r="S9" s="54"/>
      <c r="T9" s="54"/>
      <c r="U9" s="54"/>
      <c r="V9" s="54"/>
      <c r="W9" s="54"/>
    </row>
    <row customHeight="1" ht="18.75">
      <c r="A10" s="55" t="s">
        <v>217</v>
      </c>
      <c r="B10" s="56"/>
      <c r="C10" s="56"/>
      <c r="D10" s="56"/>
      <c r="E10" s="56"/>
      <c r="F10" s="56"/>
      <c r="G10" s="56"/>
      <c r="H10" s="57"/>
      <c r="I10" s="54">
        <v>10000000</v>
      </c>
      <c r="J10" s="54"/>
      <c r="K10" s="54"/>
      <c r="L10" s="54">
        <v>10000000</v>
      </c>
      <c r="M10" s="54"/>
      <c r="N10" s="54"/>
      <c r="O10" s="54"/>
      <c r="P10" s="54"/>
      <c r="Q10" s="54"/>
      <c r="R10" s="54"/>
      <c r="S10" s="54"/>
      <c r="T10" s="54"/>
      <c r="U10" s="54"/>
      <c r="V10" s="54"/>
      <c r="W10" s="54"/>
    </row>
  </sheetData>
  <mergeCells count="28">
    <mergeCell ref="E4:E6"/>
    <mergeCell ref="Q4:Q6"/>
    <mergeCell ref="R4:W4"/>
    <mergeCell ref="R5:R6"/>
    <mergeCell ref="S5:S6"/>
    <mergeCell ref="T5:T6"/>
    <mergeCell ref="V5:V6"/>
    <mergeCell ref="W5:W6"/>
    <mergeCell ref="A10:H10"/>
    <mergeCell ref="U5:U6"/>
    <mergeCell ref="A2:W2"/>
    <mergeCell ref="F4:F6"/>
    <mergeCell ref="A4:A6"/>
    <mergeCell ref="C4:C6"/>
    <mergeCell ref="M5:M6"/>
    <mergeCell ref="J4:M4"/>
    <mergeCell ref="D4:D6"/>
    <mergeCell ref="G4:G6"/>
    <mergeCell ref="H4:H6"/>
    <mergeCell ref="I4:I6"/>
    <mergeCell ref="L5:L6"/>
    <mergeCell ref="N4:P4"/>
    <mergeCell ref="N5:N6"/>
    <mergeCell ref="O5:O6"/>
    <mergeCell ref="P5:P6"/>
    <mergeCell ref="B4:B6"/>
    <mergeCell ref="J5:K5"/>
    <mergeCell ref="A3:I3"/>
  </mergeCells>
  <pageSetup paperSize="9" scale="0"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6077-AF79-671C-611E-299612F4FFA7}" mc:Ignorable="x14ac xr xr2 xr3">
  <sheetPr>
    <outlinePr summaryRight="0"/>
  </sheetPr>
  <dimension ref="A1:J12"/>
  <sheetViews>
    <sheetView topLeftCell="A1" showZeros="0" workbookViewId="0" tabSelected="1"/>
  </sheetViews>
  <sheetFormatPr defaultColWidth="9.140625" customHeight="1" defaultRowHeight="12"/>
  <cols>
    <col min="1" max="1" width="34.28125" customWidth="1"/>
    <col min="2" max="2" width="29.00390625" customWidth="1"/>
    <col min="3" max="3" width="17.171875" customWidth="1"/>
    <col min="4" max="4" width="21.03125" customWidth="1"/>
    <col min="5" max="5" width="23.57421875" customWidth="1"/>
    <col min="6" max="6" width="11.28125" customWidth="1"/>
    <col min="7" max="7" width="10.3125" customWidth="1"/>
    <col min="8" max="8" width="9.3125" customWidth="1"/>
    <col min="9" max="9" width="13.421875" customWidth="1"/>
    <col min="10" max="10" width="27.453125" customWidth="1"/>
  </cols>
  <sheetData>
    <row customHeight="1" ht="12">
      <c r="J1" s="58" t="s">
        <v>218</v>
      </c>
    </row>
    <row customHeight="1" ht="28.5">
      <c r="A2" s="59" t="s">
        <v>219</v>
      </c>
      <c r="B2" s="33"/>
      <c r="C2" s="33"/>
      <c r="D2" s="33"/>
      <c r="E2" s="33"/>
      <c r="F2" s="60"/>
      <c r="G2" s="33"/>
      <c r="H2" s="60"/>
      <c r="I2" s="60"/>
      <c r="J2" s="33"/>
    </row>
    <row customHeight="1" ht="15">
      <c r="A3" s="34">
        <f>"单位名称："&amp;"玉溪市数字玉溪建设服务中心"</f>
      </c>
    </row>
    <row customHeight="1" ht="14.25">
      <c r="A4" s="61" t="s">
        <v>220</v>
      </c>
      <c r="B4" s="61" t="s">
        <v>221</v>
      </c>
      <c r="C4" s="61" t="s">
        <v>222</v>
      </c>
      <c r="D4" s="61" t="s">
        <v>223</v>
      </c>
      <c r="E4" s="61" t="s">
        <v>224</v>
      </c>
      <c r="F4" s="62" t="s">
        <v>225</v>
      </c>
      <c r="G4" s="61" t="s">
        <v>226</v>
      </c>
      <c r="H4" s="62" t="s">
        <v>227</v>
      </c>
      <c r="I4" s="62" t="s">
        <v>228</v>
      </c>
      <c r="J4" s="61" t="s">
        <v>229</v>
      </c>
    </row>
    <row customHeight="1" ht="14.25">
      <c r="A5" s="61">
        <v>1</v>
      </c>
      <c r="B5" s="61">
        <v>2</v>
      </c>
      <c r="C5" s="61">
        <v>3</v>
      </c>
      <c r="D5" s="61">
        <v>4</v>
      </c>
      <c r="E5" s="61">
        <v>5</v>
      </c>
      <c r="F5" s="62">
        <v>6</v>
      </c>
      <c r="G5" s="61">
        <v>7</v>
      </c>
      <c r="H5" s="62">
        <v>8</v>
      </c>
      <c r="I5" s="62">
        <v>9</v>
      </c>
      <c r="J5" s="61">
        <v>10</v>
      </c>
    </row>
    <row customHeight="1" ht="15">
      <c r="A6" s="63" t="s">
        <v>64</v>
      </c>
      <c r="B6" s="64"/>
      <c r="C6" s="64"/>
      <c r="D6" s="64"/>
      <c r="E6" s="65"/>
      <c r="F6" s="66"/>
      <c r="G6" s="65"/>
      <c r="H6" s="66"/>
      <c r="I6" s="66"/>
      <c r="J6" s="65"/>
    </row>
    <row customHeight="1" ht="33.75">
      <c r="A7" s="63" t="s">
        <v>211</v>
      </c>
      <c r="B7" s="67" t="s">
        <v>230</v>
      </c>
      <c r="C7" s="67" t="s">
        <v>231</v>
      </c>
      <c r="D7" s="67" t="s">
        <v>232</v>
      </c>
      <c r="E7" s="63" t="s">
        <v>233</v>
      </c>
      <c r="F7" s="67" t="s">
        <v>234</v>
      </c>
      <c r="G7" s="63" t="s">
        <v>235</v>
      </c>
      <c r="H7" s="67" t="s">
        <v>236</v>
      </c>
      <c r="I7" s="67" t="s">
        <v>237</v>
      </c>
      <c r="J7" s="63" t="s">
        <v>233</v>
      </c>
    </row>
    <row customHeight="1" ht="33.75">
      <c r="A8" s="63" t="s">
        <v>211</v>
      </c>
      <c r="B8" s="67" t="s">
        <v>230</v>
      </c>
      <c r="C8" s="67" t="s">
        <v>231</v>
      </c>
      <c r="D8" s="67" t="s">
        <v>238</v>
      </c>
      <c r="E8" s="63" t="s">
        <v>239</v>
      </c>
      <c r="F8" s="67" t="s">
        <v>234</v>
      </c>
      <c r="G8" s="63" t="s">
        <v>240</v>
      </c>
      <c r="H8" s="67" t="s">
        <v>241</v>
      </c>
      <c r="I8" s="67" t="s">
        <v>237</v>
      </c>
      <c r="J8" s="63" t="s">
        <v>239</v>
      </c>
    </row>
    <row customHeight="1" ht="33.75">
      <c r="A9" s="63" t="s">
        <v>211</v>
      </c>
      <c r="B9" s="67" t="s">
        <v>230</v>
      </c>
      <c r="C9" s="67" t="s">
        <v>231</v>
      </c>
      <c r="D9" s="67" t="s">
        <v>242</v>
      </c>
      <c r="E9" s="63" t="s">
        <v>243</v>
      </c>
      <c r="F9" s="67" t="s">
        <v>234</v>
      </c>
      <c r="G9" s="63" t="s">
        <v>45</v>
      </c>
      <c r="H9" s="67" t="s">
        <v>244</v>
      </c>
      <c r="I9" s="67" t="s">
        <v>237</v>
      </c>
      <c r="J9" s="63" t="s">
        <v>243</v>
      </c>
    </row>
    <row customHeight="1" ht="33.75">
      <c r="A10" s="63" t="s">
        <v>211</v>
      </c>
      <c r="B10" s="67" t="s">
        <v>230</v>
      </c>
      <c r="C10" s="67" t="s">
        <v>245</v>
      </c>
      <c r="D10" s="67" t="s">
        <v>246</v>
      </c>
      <c r="E10" s="63" t="s">
        <v>247</v>
      </c>
      <c r="F10" s="67" t="s">
        <v>248</v>
      </c>
      <c r="G10" s="63" t="s">
        <v>249</v>
      </c>
      <c r="H10" s="67" t="s">
        <v>241</v>
      </c>
      <c r="I10" s="67" t="s">
        <v>237</v>
      </c>
      <c r="J10" s="63" t="s">
        <v>247</v>
      </c>
    </row>
    <row customHeight="1" ht="33.75">
      <c r="A11" s="63" t="s">
        <v>211</v>
      </c>
      <c r="B11" s="67" t="s">
        <v>230</v>
      </c>
      <c r="C11" s="67" t="s">
        <v>245</v>
      </c>
      <c r="D11" s="67" t="s">
        <v>246</v>
      </c>
      <c r="E11" s="63" t="s">
        <v>250</v>
      </c>
      <c r="F11" s="67" t="s">
        <v>234</v>
      </c>
      <c r="G11" s="63" t="s">
        <v>251</v>
      </c>
      <c r="H11" s="67" t="s">
        <v>241</v>
      </c>
      <c r="I11" s="67" t="s">
        <v>237</v>
      </c>
      <c r="J11" s="63" t="s">
        <v>250</v>
      </c>
    </row>
    <row customHeight="1" ht="33.75">
      <c r="A12" s="63" t="s">
        <v>211</v>
      </c>
      <c r="B12" s="67" t="s">
        <v>230</v>
      </c>
      <c r="C12" s="67" t="s">
        <v>252</v>
      </c>
      <c r="D12" s="67" t="s">
        <v>253</v>
      </c>
      <c r="E12" s="63" t="s">
        <v>254</v>
      </c>
      <c r="F12" s="67" t="s">
        <v>234</v>
      </c>
      <c r="G12" s="63" t="s">
        <v>251</v>
      </c>
      <c r="H12" s="67" t="s">
        <v>241</v>
      </c>
      <c r="I12" s="67" t="s">
        <v>237</v>
      </c>
      <c r="J12" s="63" t="s">
        <v>254</v>
      </c>
    </row>
  </sheetData>
  <mergeCells count="4">
    <mergeCell ref="A2:J2"/>
    <mergeCell ref="A3:H3"/>
    <mergeCell ref="A7:A12"/>
    <mergeCell ref="B7:B12"/>
  </mergeCells>
  <pageSetup paperSize="9" scale="0"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CB204-6C38-5245-1AA7-EC20804F81AA}" mc:Ignorable="x14ac xr xr2 xr3">
  <sheetPr>
    <outlinePr summaryRight="0"/>
  </sheetPr>
  <dimension ref="A1:F10"/>
  <sheetViews>
    <sheetView topLeftCell="B1" showZeros="0" workbookViewId="0" tabSelected="1"/>
  </sheetViews>
  <sheetFormatPr defaultColWidth="9.140625" customHeight="1" defaultRowHeight="14.25"/>
  <cols>
    <col min="1" max="1" width="29.03125" customWidth="1"/>
    <col min="2" max="2" width="28.6015625" customWidth="1"/>
    <col min="3" max="3" width="31.6015625" customWidth="1"/>
    <col min="4" max="6" width="33.453125" customWidth="1"/>
  </cols>
  <sheetData>
    <row customHeight="1" ht="15.75">
      <c r="B1" s="29"/>
      <c r="F1" s="32" t="s">
        <v>255</v>
      </c>
    </row>
    <row customHeight="1" ht="28.5">
      <c r="A2" s="33" t="s">
        <v>256</v>
      </c>
      <c r="B2" s="33"/>
      <c r="C2" s="33"/>
      <c r="D2" s="33"/>
      <c r="E2" s="33"/>
      <c r="F2" s="33"/>
    </row>
    <row customHeight="1" ht="15">
      <c r="A3" s="68">
        <f>"单位名称："&amp;"玉溪市数字玉溪建设服务中心"</f>
      </c>
      <c r="B3" s="69"/>
      <c r="C3" s="69"/>
      <c r="D3" s="70"/>
      <c r="E3" s="70"/>
      <c r="F3" s="38" t="s">
        <v>257</v>
      </c>
    </row>
    <row customHeight="1" ht="18.75">
      <c r="A4" s="71" t="s">
        <v>124</v>
      </c>
      <c r="B4" s="71" t="s">
        <v>67</v>
      </c>
      <c r="C4" s="71" t="s">
        <v>68</v>
      </c>
      <c r="D4" s="72" t="s">
        <v>258</v>
      </c>
      <c r="E4" s="73"/>
      <c r="F4" s="73"/>
    </row>
    <row customHeight="1" ht="30">
      <c r="A5" s="74"/>
      <c r="B5" s="74"/>
      <c r="C5" s="74"/>
      <c r="D5" s="72" t="s">
        <v>30</v>
      </c>
      <c r="E5" s="73" t="s">
        <v>71</v>
      </c>
      <c r="F5" s="73" t="s">
        <v>72</v>
      </c>
    </row>
    <row customHeight="1" ht="16.5">
      <c r="A6" s="73">
        <v>1</v>
      </c>
      <c r="B6" s="73">
        <v>2</v>
      </c>
      <c r="C6" s="73">
        <v>3</v>
      </c>
      <c r="D6" s="73">
        <v>4</v>
      </c>
      <c r="E6" s="73">
        <v>5</v>
      </c>
      <c r="F6" s="73">
        <v>6</v>
      </c>
    </row>
    <row customHeight="1" ht="20.25">
      <c r="A7" s="63" t="s">
        <v>64</v>
      </c>
      <c r="B7" s="63" t="s">
        <v>91</v>
      </c>
      <c r="C7" s="63" t="s">
        <v>259</v>
      </c>
      <c r="D7" s="75">
        <v>10000000</v>
      </c>
      <c r="E7" s="76"/>
      <c r="F7" s="76">
        <v>10000000</v>
      </c>
    </row>
    <row customHeight="1" ht="20.25">
      <c r="A8" s="63" t="s">
        <v>64</v>
      </c>
      <c r="B8" s="77" t="s">
        <v>92</v>
      </c>
      <c r="C8" s="77" t="s">
        <v>260</v>
      </c>
      <c r="D8" s="75">
        <v>10000000</v>
      </c>
      <c r="E8" s="76"/>
      <c r="F8" s="76">
        <v>10000000</v>
      </c>
    </row>
    <row customHeight="1" ht="20.25">
      <c r="A9" s="63" t="s">
        <v>64</v>
      </c>
      <c r="B9" s="78" t="s">
        <v>93</v>
      </c>
      <c r="C9" s="78" t="s">
        <v>214</v>
      </c>
      <c r="D9" s="75">
        <v>10000000</v>
      </c>
      <c r="E9" s="76"/>
      <c r="F9" s="76">
        <v>10000000</v>
      </c>
    </row>
    <row customHeight="1" ht="17.25">
      <c r="A10" s="79" t="s">
        <v>217</v>
      </c>
      <c r="B10" s="80"/>
      <c r="C10" s="80" t="s">
        <v>217</v>
      </c>
      <c r="D10" s="76">
        <v>10000000</v>
      </c>
      <c r="E10" s="76"/>
      <c r="F10" s="76">
        <v>10000000</v>
      </c>
    </row>
  </sheetData>
  <mergeCells count="7">
    <mergeCell ref="A2:F2"/>
    <mergeCell ref="A10:C10"/>
    <mergeCell ref="A4:A5"/>
    <mergeCell ref="C4:C5"/>
    <mergeCell ref="B4:B5"/>
    <mergeCell ref="D4:F4"/>
    <mergeCell ref="A3:E3"/>
  </mergeCells>
  <pageSetup paperSize="9" scale="0"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27AE2-EFDF-F569-9286-C092E4A7F29F}" mc:Ignorable="x14ac xr xr2 xr3">
  <sheetPr>
    <outlinePr summaryRight="0"/>
  </sheetPr>
  <dimension ref="A1:Q10"/>
  <sheetViews>
    <sheetView topLeftCell="D1" showZeros="0" workbookViewId="0" tabSelected="1"/>
  </sheetViews>
  <sheetFormatPr defaultColWidth="9.140625" customHeight="1" defaultRowHeight="14.25"/>
  <cols>
    <col min="1" max="1" width="29.57421875" customWidth="1"/>
    <col min="2" max="2" width="21.7109375" customWidth="1"/>
    <col min="3" max="3" width="35.28125" customWidth="1"/>
    <col min="4" max="4" width="7.7109375" customWidth="1"/>
    <col min="5" max="5" width="10.28125" customWidth="1"/>
    <col min="6" max="6" width="14.84375" customWidth="1"/>
    <col min="7" max="7" width="14.1328125" customWidth="1"/>
    <col min="8" max="11" width="14.7421875" customWidth="1"/>
    <col min="12" max="16" width="12.57421875" customWidth="1"/>
    <col min="17" max="17" width="10.421875" customWidth="1"/>
  </cols>
  <sheetData>
    <row customHeight="1" ht="13.5">
      <c r="A1" s="81" t="s">
        <v>261</v>
      </c>
      <c r="B1" s="81"/>
      <c r="C1" s="81"/>
      <c r="D1" s="81"/>
      <c r="E1" s="81"/>
      <c r="F1" s="81"/>
      <c r="G1" s="81"/>
      <c r="H1" s="81"/>
      <c r="I1" s="81"/>
      <c r="J1" s="81"/>
      <c r="K1" s="81"/>
      <c r="L1" s="81"/>
      <c r="M1" s="81"/>
      <c r="N1" s="81"/>
      <c r="O1" s="82"/>
      <c r="P1" s="82"/>
      <c r="Q1" s="81"/>
    </row>
    <row customHeight="1" ht="27.75">
      <c r="A2" s="83" t="s">
        <v>262</v>
      </c>
      <c r="B2" s="33"/>
      <c r="C2" s="33"/>
      <c r="D2" s="33"/>
      <c r="E2" s="33"/>
      <c r="F2" s="33"/>
      <c r="G2" s="33"/>
      <c r="H2" s="33"/>
      <c r="I2" s="33"/>
      <c r="J2" s="33"/>
      <c r="K2" s="60"/>
      <c r="L2" s="33"/>
      <c r="M2" s="33"/>
      <c r="N2" s="33"/>
      <c r="O2" s="60"/>
      <c r="P2" s="60"/>
      <c r="Q2" s="33"/>
    </row>
    <row customHeight="1" ht="18.75">
      <c r="A3" s="84">
        <f>"单位名称："&amp;"玉溪市数字玉溪建设服务中心"</f>
      </c>
      <c r="B3" s="37"/>
      <c r="C3" s="37"/>
      <c r="D3" s="37"/>
      <c r="E3" s="37"/>
      <c r="F3" s="37"/>
      <c r="G3" s="37"/>
      <c r="H3" s="37"/>
      <c r="I3" s="37"/>
      <c r="J3" s="37"/>
      <c r="O3" s="85"/>
      <c r="P3" s="85"/>
      <c r="Q3" s="86" t="s">
        <v>2</v>
      </c>
    </row>
    <row customHeight="1" ht="15.75">
      <c r="A4" s="71" t="s">
        <v>263</v>
      </c>
      <c r="B4" s="87" t="s">
        <v>264</v>
      </c>
      <c r="C4" s="87" t="s">
        <v>265</v>
      </c>
      <c r="D4" s="87" t="s">
        <v>266</v>
      </c>
      <c r="E4" s="87" t="s">
        <v>267</v>
      </c>
      <c r="F4" s="87" t="s">
        <v>268</v>
      </c>
      <c r="G4" s="88" t="s">
        <v>131</v>
      </c>
      <c r="H4" s="88"/>
      <c r="I4" s="88"/>
      <c r="J4" s="88"/>
      <c r="K4" s="89"/>
      <c r="L4" s="88"/>
      <c r="M4" s="88"/>
      <c r="N4" s="88"/>
      <c r="O4" s="90"/>
      <c r="P4" s="89"/>
      <c r="Q4" s="91"/>
    </row>
    <row customHeight="1" ht="17.25">
      <c r="A5" s="92"/>
      <c r="B5" s="93"/>
      <c r="C5" s="93"/>
      <c r="D5" s="93"/>
      <c r="E5" s="93"/>
      <c r="F5" s="93"/>
      <c r="G5" s="93" t="s">
        <v>30</v>
      </c>
      <c r="H5" s="93" t="s">
        <v>33</v>
      </c>
      <c r="I5" s="93" t="s">
        <v>269</v>
      </c>
      <c r="J5" s="93" t="s">
        <v>270</v>
      </c>
      <c r="K5" s="94" t="s">
        <v>271</v>
      </c>
      <c r="L5" s="95" t="s">
        <v>272</v>
      </c>
      <c r="M5" s="95"/>
      <c r="N5" s="95"/>
      <c r="O5" s="96"/>
      <c r="P5" s="97"/>
      <c r="Q5" s="98"/>
    </row>
    <row customHeight="1" ht="54">
      <c r="A6" s="99"/>
      <c r="B6" s="98"/>
      <c r="C6" s="98"/>
      <c r="D6" s="98"/>
      <c r="E6" s="98"/>
      <c r="F6" s="98"/>
      <c r="G6" s="98"/>
      <c r="H6" s="98" t="s">
        <v>32</v>
      </c>
      <c r="I6" s="98"/>
      <c r="J6" s="98"/>
      <c r="K6" s="100"/>
      <c r="L6" s="98" t="s">
        <v>32</v>
      </c>
      <c r="M6" s="98" t="s">
        <v>39</v>
      </c>
      <c r="N6" s="98" t="s">
        <v>138</v>
      </c>
      <c r="O6" s="101" t="s">
        <v>41</v>
      </c>
      <c r="P6" s="100" t="s">
        <v>42</v>
      </c>
      <c r="Q6" s="98" t="s">
        <v>43</v>
      </c>
    </row>
    <row customHeight="1" ht="15">
      <c r="A7" s="74">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customHeight="1" ht="21">
      <c r="A8" s="104"/>
      <c r="B8" s="105"/>
      <c r="C8" s="105"/>
      <c r="D8" s="105"/>
      <c r="E8" s="106"/>
      <c r="F8" s="107"/>
      <c r="G8" s="54"/>
      <c r="H8" s="54"/>
      <c r="I8" s="54"/>
      <c r="J8" s="54"/>
      <c r="K8" s="54"/>
      <c r="L8" s="54"/>
      <c r="M8" s="54"/>
      <c r="N8" s="54"/>
      <c r="O8" s="54"/>
      <c r="P8" s="54"/>
      <c r="Q8" s="54"/>
    </row>
    <row customHeight="1" ht="21">
      <c r="A9" s="104"/>
      <c r="B9" s="105"/>
      <c r="C9" s="105"/>
      <c r="D9" s="108"/>
      <c r="E9" s="109"/>
      <c r="F9" s="75"/>
      <c r="G9" s="54"/>
      <c r="H9" s="54"/>
      <c r="I9" s="54"/>
      <c r="J9" s="54"/>
      <c r="K9" s="54"/>
      <c r="L9" s="54"/>
      <c r="M9" s="54"/>
      <c r="N9" s="54"/>
      <c r="O9" s="54"/>
      <c r="P9" s="54"/>
      <c r="Q9" s="54"/>
    </row>
    <row customHeight="1" ht="21">
      <c r="A10" s="110" t="s">
        <v>217</v>
      </c>
      <c r="B10" s="111"/>
      <c r="C10" s="111"/>
      <c r="D10" s="111"/>
      <c r="E10" s="106"/>
      <c r="F10" s="107"/>
      <c r="G10" s="54"/>
      <c r="H10" s="54"/>
      <c r="I10" s="54"/>
      <c r="J10" s="54"/>
      <c r="K10" s="54"/>
      <c r="L10" s="54"/>
      <c r="M10" s="54"/>
      <c r="N10" s="54"/>
      <c r="O10" s="54"/>
      <c r="P10" s="54"/>
      <c r="Q10" s="54"/>
    </row>
  </sheetData>
  <mergeCells count="17">
    <mergeCell ref="A10:E10"/>
    <mergeCell ref="H5:H6"/>
    <mergeCell ref="A2:Q2"/>
    <mergeCell ref="A4:A6"/>
    <mergeCell ref="B4:B6"/>
    <mergeCell ref="C4:C6"/>
    <mergeCell ref="D4:D6"/>
    <mergeCell ref="E4:E6"/>
    <mergeCell ref="G4:Q4"/>
    <mergeCell ref="I5:I6"/>
    <mergeCell ref="J5:J6"/>
    <mergeCell ref="A3:E3"/>
    <mergeCell ref="K5:K6"/>
    <mergeCell ref="G5:G6"/>
    <mergeCell ref="L5:Q5"/>
    <mergeCell ref="F4:F6"/>
    <mergeCell ref="A1:Q1"/>
  </mergeCells>
  <pageSetup paperSize="9" scale="0"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22A5D-6115-B1CA-1C12-3A75C90530D5}" mc:Ignorable="x14ac xr xr2 xr3">
  <sheetPr>
    <outlinePr summaryRight="0"/>
  </sheetPr>
  <dimension ref="A1:N10"/>
  <sheetViews>
    <sheetView topLeftCell="D1" showZeros="0" workbookViewId="0" tabSelected="1"/>
  </sheetViews>
  <sheetFormatPr defaultColWidth="9.140625" customHeight="1" defaultRowHeight="14.25"/>
  <cols>
    <col min="1" max="1" width="31.421875" customWidth="1"/>
    <col min="2" max="2" width="21.7109375" customWidth="1"/>
    <col min="3" max="3" width="26.7109375" customWidth="1"/>
    <col min="4" max="14" width="16.6015625" customWidth="1"/>
  </cols>
  <sheetData>
    <row customHeight="1" ht="13.5">
      <c r="A1" s="112" t="s">
        <v>273</v>
      </c>
      <c r="B1" s="112"/>
      <c r="C1" s="112"/>
      <c r="D1" s="112"/>
      <c r="E1" s="112"/>
      <c r="F1" s="112"/>
      <c r="G1" s="112"/>
      <c r="H1" s="113"/>
      <c r="I1" s="112"/>
      <c r="J1" s="112"/>
      <c r="K1" s="112"/>
      <c r="L1" s="114"/>
      <c r="M1" s="113"/>
      <c r="N1" s="115"/>
    </row>
    <row customHeight="1" ht="27.75">
      <c r="A2" s="83" t="s">
        <v>274</v>
      </c>
      <c r="B2" s="116"/>
      <c r="C2" s="116"/>
      <c r="D2" s="116"/>
      <c r="E2" s="116"/>
      <c r="F2" s="116"/>
      <c r="G2" s="116"/>
      <c r="H2" s="117"/>
      <c r="I2" s="116"/>
      <c r="J2" s="116"/>
      <c r="K2" s="116"/>
      <c r="L2" s="60"/>
      <c r="M2" s="117"/>
      <c r="N2" s="116"/>
    </row>
    <row customHeight="1" ht="18.75">
      <c r="A3" s="118">
        <f>"单位名称："&amp;"玉溪市数字玉溪建设服务中心"</f>
      </c>
      <c r="B3" s="70"/>
      <c r="C3" s="70"/>
      <c r="D3" s="70"/>
      <c r="E3" s="70"/>
      <c r="F3" s="70"/>
      <c r="G3" s="70"/>
      <c r="H3" s="119"/>
      <c r="I3" s="120"/>
      <c r="J3" s="120"/>
      <c r="K3" s="120"/>
      <c r="L3" s="85"/>
      <c r="M3" s="121"/>
      <c r="N3" s="122" t="s">
        <v>2</v>
      </c>
    </row>
    <row customHeight="1" ht="15.75">
      <c r="A4" s="123" t="s">
        <v>263</v>
      </c>
      <c r="B4" s="124" t="s">
        <v>275</v>
      </c>
      <c r="C4" s="124" t="s">
        <v>276</v>
      </c>
      <c r="D4" s="125" t="s">
        <v>131</v>
      </c>
      <c r="E4" s="125"/>
      <c r="F4" s="125"/>
      <c r="G4" s="125"/>
      <c r="H4" s="126"/>
      <c r="I4" s="125"/>
      <c r="J4" s="125"/>
      <c r="K4" s="125"/>
      <c r="L4" s="127"/>
      <c r="M4" s="126"/>
      <c r="N4" s="128"/>
    </row>
    <row customHeight="1" ht="17.25">
      <c r="A5" s="129"/>
      <c r="B5" s="130"/>
      <c r="C5" s="130"/>
      <c r="D5" s="130" t="s">
        <v>30</v>
      </c>
      <c r="E5" s="130" t="s">
        <v>33</v>
      </c>
      <c r="F5" s="130" t="s">
        <v>269</v>
      </c>
      <c r="G5" s="130" t="s">
        <v>270</v>
      </c>
      <c r="H5" s="131" t="s">
        <v>271</v>
      </c>
      <c r="I5" s="132" t="s">
        <v>272</v>
      </c>
      <c r="J5" s="132"/>
      <c r="K5" s="132"/>
      <c r="L5" s="133"/>
      <c r="M5" s="134"/>
      <c r="N5" s="135"/>
    </row>
    <row customHeight="1" ht="54">
      <c r="A6" s="136"/>
      <c r="B6" s="135"/>
      <c r="C6" s="135"/>
      <c r="D6" s="135"/>
      <c r="E6" s="135"/>
      <c r="F6" s="135"/>
      <c r="G6" s="135"/>
      <c r="H6" s="137"/>
      <c r="I6" s="135" t="s">
        <v>32</v>
      </c>
      <c r="J6" s="135" t="s">
        <v>39</v>
      </c>
      <c r="K6" s="135" t="s">
        <v>138</v>
      </c>
      <c r="L6" s="138" t="s">
        <v>41</v>
      </c>
      <c r="M6" s="137" t="s">
        <v>42</v>
      </c>
      <c r="N6" s="135" t="s">
        <v>43</v>
      </c>
    </row>
    <row customHeight="1" ht="15">
      <c r="A7" s="136">
        <v>1</v>
      </c>
      <c r="B7" s="135">
        <v>2</v>
      </c>
      <c r="C7" s="135">
        <v>3</v>
      </c>
      <c r="D7" s="137">
        <v>4</v>
      </c>
      <c r="E7" s="137">
        <v>5</v>
      </c>
      <c r="F7" s="137">
        <v>6</v>
      </c>
      <c r="G7" s="137">
        <v>7</v>
      </c>
      <c r="H7" s="137">
        <v>8</v>
      </c>
      <c r="I7" s="137">
        <v>9</v>
      </c>
      <c r="J7" s="137">
        <v>10</v>
      </c>
      <c r="K7" s="137">
        <v>11</v>
      </c>
      <c r="L7" s="137">
        <v>12</v>
      </c>
      <c r="M7" s="137">
        <v>13</v>
      </c>
      <c r="N7" s="137">
        <v>14</v>
      </c>
    </row>
    <row customHeight="1" ht="21">
      <c r="A8" s="104"/>
      <c r="B8" s="105"/>
      <c r="C8" s="105"/>
      <c r="D8" s="54"/>
      <c r="E8" s="54"/>
      <c r="F8" s="54"/>
      <c r="G8" s="54"/>
      <c r="H8" s="54"/>
      <c r="I8" s="54"/>
      <c r="J8" s="54"/>
      <c r="K8" s="54"/>
      <c r="L8" s="54"/>
      <c r="M8" s="54"/>
      <c r="N8" s="54"/>
    </row>
    <row customHeight="1" ht="21">
      <c r="A9" s="104"/>
      <c r="B9" s="105"/>
      <c r="C9" s="105"/>
      <c r="D9" s="54"/>
      <c r="E9" s="54"/>
      <c r="F9" s="54"/>
      <c r="G9" s="54"/>
      <c r="H9" s="54"/>
      <c r="I9" s="54"/>
      <c r="J9" s="54"/>
      <c r="K9" s="54"/>
      <c r="L9" s="54"/>
      <c r="M9" s="54"/>
      <c r="N9" s="54"/>
    </row>
    <row customHeight="1" ht="21">
      <c r="A10" s="110" t="s">
        <v>217</v>
      </c>
      <c r="B10" s="111"/>
      <c r="C10" s="139"/>
      <c r="D10" s="54"/>
      <c r="E10" s="54"/>
      <c r="F10" s="54"/>
      <c r="G10" s="54"/>
      <c r="H10" s="54"/>
      <c r="I10" s="54"/>
      <c r="J10" s="54"/>
      <c r="K10" s="54"/>
      <c r="L10" s="54"/>
      <c r="M10" s="54"/>
      <c r="N10" s="54"/>
    </row>
  </sheetData>
  <mergeCells count="14">
    <mergeCell ref="A10:C10"/>
    <mergeCell ref="E5:E6"/>
    <mergeCell ref="A2:N2"/>
    <mergeCell ref="A4:A6"/>
    <mergeCell ref="B4:B6"/>
    <mergeCell ref="C4:C6"/>
    <mergeCell ref="D4:N4"/>
    <mergeCell ref="F5:F6"/>
    <mergeCell ref="G5:G6"/>
    <mergeCell ref="A3:C3"/>
    <mergeCell ref="H5:H6"/>
    <mergeCell ref="D5:D6"/>
    <mergeCell ref="I5:N5"/>
    <mergeCell ref="A1:N1"/>
  </mergeCells>
  <pageSetup paperSize="9" scale="0"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39903-3E2D-710C-D96B-FAC8107D85D6}" mc:Ignorable="x14ac xr xr2 xr3">
  <sheetPr>
    <outlinePr summaryRight="0"/>
  </sheetPr>
  <dimension ref="A1:N9"/>
  <sheetViews>
    <sheetView topLeftCell="A1" showZeros="0" workbookViewId="0" tabSelected="1"/>
  </sheetViews>
  <sheetFormatPr defaultColWidth="9.140625" customHeight="1" defaultRowHeight="14.25"/>
  <cols>
    <col min="1" max="1" width="76.2734375" customWidth="1"/>
    <col min="2" max="13" width="17.171875" customWidth="1"/>
    <col min="14" max="14" width="17.03125" customWidth="1"/>
  </cols>
  <sheetData>
    <row customHeight="1" ht="13.5">
      <c r="A1" s="81" t="s">
        <v>277</v>
      </c>
      <c r="B1" s="81"/>
      <c r="C1" s="81"/>
      <c r="D1" s="81"/>
      <c r="E1" s="81"/>
      <c r="F1" s="81"/>
      <c r="G1" s="81"/>
      <c r="H1" s="81"/>
      <c r="I1" s="81"/>
      <c r="J1" s="81"/>
      <c r="K1" s="81"/>
      <c r="L1" s="81"/>
      <c r="M1" s="81"/>
      <c r="N1" s="82"/>
    </row>
    <row customHeight="1" ht="27.75">
      <c r="A2" s="83" t="s">
        <v>278</v>
      </c>
      <c r="B2" s="33"/>
      <c r="C2" s="33"/>
      <c r="D2" s="33"/>
      <c r="E2" s="33"/>
      <c r="F2" s="33"/>
      <c r="G2" s="33"/>
      <c r="H2" s="33"/>
      <c r="I2" s="33"/>
      <c r="J2" s="33"/>
      <c r="K2" s="33"/>
      <c r="L2" s="33"/>
      <c r="M2" s="33"/>
      <c r="N2" s="33"/>
    </row>
    <row customHeight="1" ht="18">
      <c r="A3" s="118">
        <f>"单位名称："&amp;"玉溪市数字玉溪建设服务中心"</f>
      </c>
      <c r="B3" s="70"/>
      <c r="C3" s="70"/>
      <c r="D3" s="140"/>
      <c r="E3" s="120"/>
      <c r="F3" s="120"/>
      <c r="G3" s="120"/>
      <c r="H3" s="120"/>
      <c r="I3" s="120"/>
      <c r="N3" s="85" t="s">
        <v>2</v>
      </c>
    </row>
    <row customHeight="1" ht="19.5">
      <c r="A4" s="72" t="s">
        <v>279</v>
      </c>
      <c r="B4" s="141" t="s">
        <v>131</v>
      </c>
      <c r="C4" s="142"/>
      <c r="D4" s="142"/>
      <c r="E4" s="141" t="s">
        <v>280</v>
      </c>
      <c r="F4" s="142"/>
      <c r="G4" s="142"/>
      <c r="H4" s="142"/>
      <c r="I4" s="142"/>
      <c r="J4" s="142"/>
      <c r="K4" s="142"/>
      <c r="L4" s="142"/>
      <c r="M4" s="142"/>
      <c r="N4" s="142"/>
    </row>
    <row customHeight="1" ht="40.5">
      <c r="A5" s="74"/>
      <c r="B5" s="143" t="s">
        <v>30</v>
      </c>
      <c r="C5" s="71" t="s">
        <v>33</v>
      </c>
      <c r="D5" s="144" t="s">
        <v>281</v>
      </c>
      <c r="E5" s="73" t="s">
        <v>282</v>
      </c>
      <c r="F5" s="73" t="s">
        <v>283</v>
      </c>
      <c r="G5" s="73" t="s">
        <v>284</v>
      </c>
      <c r="H5" s="73" t="s">
        <v>285</v>
      </c>
      <c r="I5" s="73" t="s">
        <v>286</v>
      </c>
      <c r="J5" s="73" t="s">
        <v>287</v>
      </c>
      <c r="K5" s="73" t="s">
        <v>288</v>
      </c>
      <c r="L5" s="73" t="s">
        <v>289</v>
      </c>
      <c r="M5" s="73" t="s">
        <v>290</v>
      </c>
      <c r="N5" s="73" t="s">
        <v>291</v>
      </c>
    </row>
    <row customHeight="1" ht="19.5">
      <c r="A6" s="73">
        <v>1</v>
      </c>
      <c r="B6" s="73">
        <v>2</v>
      </c>
      <c r="C6" s="73">
        <v>3</v>
      </c>
      <c r="D6" s="141">
        <v>4</v>
      </c>
      <c r="E6" s="73">
        <v>5</v>
      </c>
      <c r="F6" s="73">
        <v>6</v>
      </c>
      <c r="G6" s="73">
        <v>7</v>
      </c>
      <c r="H6" s="141">
        <v>8</v>
      </c>
      <c r="I6" s="73">
        <v>9</v>
      </c>
      <c r="J6" s="73">
        <v>10</v>
      </c>
      <c r="K6" s="73">
        <v>11</v>
      </c>
      <c r="L6" s="141">
        <v>12</v>
      </c>
      <c r="M6" s="73">
        <v>13</v>
      </c>
      <c r="N6" s="73">
        <v>14</v>
      </c>
    </row>
    <row customHeight="1" ht="20.25">
      <c r="A7" s="63"/>
      <c r="B7" s="54"/>
      <c r="C7" s="54"/>
      <c r="D7" s="54"/>
      <c r="E7" s="54"/>
      <c r="F7" s="54"/>
      <c r="G7" s="54"/>
      <c r="H7" s="54"/>
      <c r="I7" s="54"/>
      <c r="J7" s="54"/>
      <c r="K7" s="54"/>
      <c r="L7" s="54"/>
      <c r="M7" s="54"/>
      <c r="N7" s="54"/>
    </row>
    <row customHeight="1" ht="20.25">
      <c r="A8" s="63"/>
      <c r="B8" s="54"/>
      <c r="C8" s="54"/>
      <c r="D8" s="54"/>
      <c r="E8" s="54"/>
      <c r="F8" s="54"/>
      <c r="G8" s="54"/>
      <c r="H8" s="54"/>
      <c r="I8" s="54"/>
      <c r="J8" s="54"/>
      <c r="K8" s="54"/>
      <c r="L8" s="54"/>
      <c r="M8" s="54"/>
      <c r="N8" s="54"/>
    </row>
    <row customHeight="1" ht="20.25">
      <c r="A9" s="65" t="s">
        <v>30</v>
      </c>
      <c r="B9" s="54"/>
      <c r="C9" s="54"/>
      <c r="D9" s="54"/>
      <c r="E9" s="54"/>
      <c r="F9" s="54"/>
      <c r="G9" s="54"/>
      <c r="H9" s="54"/>
      <c r="I9" s="54"/>
      <c r="J9" s="54"/>
      <c r="K9" s="54"/>
      <c r="L9" s="54"/>
      <c r="M9" s="54"/>
      <c r="N9" s="54"/>
    </row>
  </sheetData>
  <mergeCells count="6">
    <mergeCell ref="A2:N2"/>
    <mergeCell ref="A4:A5"/>
    <mergeCell ref="B4:D4"/>
    <mergeCell ref="E4:N4"/>
    <mergeCell ref="A3:I3"/>
    <mergeCell ref="A1:N1"/>
  </mergeCells>
  <pageSetup paperSize="9" scale="0"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DBF38-E931-B287-F92D-BDFF0B6BEB38}" mc:Ignorable="x14ac xr xr2 xr3">
  <sheetPr>
    <outlinePr summaryRight="0"/>
  </sheetPr>
  <dimension ref="A1:J7"/>
  <sheetViews>
    <sheetView topLeftCell="A1" showZeros="0" workbookViewId="0" tabSelected="1"/>
  </sheetViews>
  <sheetFormatPr defaultColWidth="9.140625" customHeight="1" defaultRowHeight="12"/>
  <cols>
    <col min="1" max="1" width="34.28125" customWidth="1"/>
    <col min="2" max="2" width="29.00390625" customWidth="1"/>
    <col min="3" max="3" width="17.171875" customWidth="1"/>
    <col min="4" max="4" width="21.03125" customWidth="1"/>
    <col min="5" max="5" width="23.57421875" customWidth="1"/>
    <col min="6" max="6" width="11.28125" customWidth="1"/>
    <col min="7" max="7" width="10.3125" customWidth="1"/>
    <col min="8" max="8" width="9.3125" customWidth="1"/>
    <col min="9" max="9" width="13.421875" customWidth="1"/>
    <col min="10" max="10" width="27.453125" customWidth="1"/>
  </cols>
  <sheetData>
    <row customHeight="1" ht="12">
      <c r="A1" s="81" t="s">
        <v>292</v>
      </c>
      <c r="B1" s="81"/>
      <c r="C1" s="81"/>
      <c r="D1" s="81"/>
      <c r="E1" s="81"/>
      <c r="F1" s="81"/>
      <c r="G1" s="81"/>
      <c r="H1" s="81"/>
      <c r="I1" s="81"/>
      <c r="J1" s="82"/>
    </row>
    <row customHeight="1" ht="28.5">
      <c r="A2" s="145" t="s">
        <v>293</v>
      </c>
      <c r="B2" s="146"/>
      <c r="C2" s="146"/>
      <c r="D2" s="146"/>
      <c r="E2" s="146"/>
      <c r="F2" s="147"/>
      <c r="G2" s="146"/>
      <c r="H2" s="147"/>
      <c r="I2" s="147"/>
      <c r="J2" s="146"/>
    </row>
    <row customHeight="1" ht="15">
      <c r="A3" s="34">
        <f>"单位名称："&amp;"玉溪市数字玉溪建设服务中心"</f>
      </c>
    </row>
    <row customHeight="1" ht="14.25">
      <c r="A4" s="61" t="s">
        <v>220</v>
      </c>
      <c r="B4" s="61" t="s">
        <v>221</v>
      </c>
      <c r="C4" s="61" t="s">
        <v>222</v>
      </c>
      <c r="D4" s="61" t="s">
        <v>223</v>
      </c>
      <c r="E4" s="61" t="s">
        <v>224</v>
      </c>
      <c r="F4" s="62" t="s">
        <v>225</v>
      </c>
      <c r="G4" s="61" t="s">
        <v>226</v>
      </c>
      <c r="H4" s="62" t="s">
        <v>227</v>
      </c>
      <c r="I4" s="62" t="s">
        <v>228</v>
      </c>
      <c r="J4" s="61" t="s">
        <v>229</v>
      </c>
    </row>
    <row customHeight="1" ht="14.25">
      <c r="A5" s="61">
        <v>1</v>
      </c>
      <c r="B5" s="61">
        <v>2</v>
      </c>
      <c r="C5" s="61">
        <v>3</v>
      </c>
      <c r="D5" s="61">
        <v>4</v>
      </c>
      <c r="E5" s="61">
        <v>5</v>
      </c>
      <c r="F5" s="62">
        <v>6</v>
      </c>
      <c r="G5" s="61">
        <v>7</v>
      </c>
      <c r="H5" s="62">
        <v>8</v>
      </c>
      <c r="I5" s="62">
        <v>9</v>
      </c>
      <c r="J5" s="61">
        <v>10</v>
      </c>
    </row>
    <row customHeight="1" ht="15">
      <c r="A6" s="63"/>
      <c r="B6" s="64"/>
      <c r="C6" s="64"/>
      <c r="D6" s="64"/>
      <c r="E6" s="65"/>
      <c r="F6" s="66"/>
      <c r="G6" s="65"/>
      <c r="H6" s="66"/>
      <c r="I6" s="66"/>
      <c r="J6" s="65"/>
    </row>
    <row customHeight="1" ht="33.75">
      <c r="A7" s="63"/>
      <c r="B7" s="67"/>
      <c r="C7" s="67"/>
      <c r="D7" s="67"/>
      <c r="E7" s="63"/>
      <c r="F7" s="67"/>
      <c r="G7" s="63"/>
      <c r="H7" s="67"/>
      <c r="I7" s="67"/>
      <c r="J7" s="63"/>
    </row>
  </sheetData>
  <mergeCells count="3">
    <mergeCell ref="A2:J2"/>
    <mergeCell ref="A3:H3"/>
    <mergeCell ref="A1:J1"/>
  </mergeCells>
  <pageSetup paperSize="9" scale="0"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B2933-7BF5-C486-78DD-9D9E4DBCCC85}" mc:Ignorable="x14ac xr xr2 xr3">
  <sheetPr>
    <outlinePr summaryRight="0"/>
  </sheetPr>
  <dimension ref="A1:H8"/>
  <sheetViews>
    <sheetView topLeftCell="A1" showZeros="0" workbookViewId="0" tabSelected="1"/>
  </sheetViews>
  <sheetFormatPr defaultColWidth="8.8515625" customHeight="1" defaultRowHeight="15"/>
  <cols>
    <col min="1" max="1" width="36.03125" customWidth="1"/>
    <col min="2" max="2" width="19.7421875" customWidth="1"/>
    <col min="3" max="3" width="33.3125" customWidth="1"/>
    <col min="4" max="4" width="34.7421875" customWidth="1"/>
    <col min="5" max="6" width="8.98046875" customWidth="1"/>
    <col min="7" max="8" width="15.1328125" customWidth="1"/>
  </cols>
  <sheetData>
    <row customHeight="1" ht="18.75">
      <c r="A1" s="148" t="s">
        <v>294</v>
      </c>
      <c r="B1" s="148"/>
      <c r="C1" s="148"/>
      <c r="D1" s="148"/>
      <c r="E1" s="148"/>
      <c r="F1" s="148"/>
      <c r="G1" s="148"/>
      <c r="H1" s="148" t="s">
        <v>294</v>
      </c>
    </row>
    <row customHeight="1" ht="28.5">
      <c r="A2" s="149" t="s">
        <v>295</v>
      </c>
      <c r="B2" s="149"/>
      <c r="C2" s="149"/>
      <c r="D2" s="149"/>
      <c r="E2" s="149"/>
      <c r="F2" s="149"/>
      <c r="G2" s="149"/>
      <c r="H2" s="149"/>
    </row>
    <row customHeight="1" ht="18.75">
      <c r="A3" s="150">
        <f>"单位名称："&amp;"玉溪市数字玉溪建设服务中心"</f>
      </c>
      <c r="B3" s="150"/>
      <c r="C3" s="150"/>
      <c r="D3" s="150"/>
      <c r="E3" s="150"/>
      <c r="F3" s="150"/>
      <c r="G3" s="150"/>
      <c r="H3" s="150"/>
    </row>
    <row customHeight="1" ht="18.75">
      <c r="A4" s="27" t="s">
        <v>124</v>
      </c>
      <c r="B4" s="27" t="s">
        <v>296</v>
      </c>
      <c r="C4" s="27" t="s">
        <v>297</v>
      </c>
      <c r="D4" s="27" t="s">
        <v>298</v>
      </c>
      <c r="E4" s="27" t="s">
        <v>299</v>
      </c>
      <c r="F4" s="27" t="s">
        <v>300</v>
      </c>
      <c r="G4" s="27"/>
      <c r="H4" s="27"/>
    </row>
    <row customHeight="1" ht="18.75">
      <c r="A5" s="27"/>
      <c r="B5" s="27"/>
      <c r="C5" s="27"/>
      <c r="D5" s="27"/>
      <c r="E5" s="27"/>
      <c r="F5" s="27" t="s">
        <v>267</v>
      </c>
      <c r="G5" s="27" t="s">
        <v>301</v>
      </c>
      <c r="H5" s="27" t="s">
        <v>302</v>
      </c>
    </row>
    <row customHeight="1" ht="18.75">
      <c r="A6" s="151" t="s">
        <v>44</v>
      </c>
      <c r="B6" s="151" t="s">
        <v>45</v>
      </c>
      <c r="C6" s="151" t="s">
        <v>46</v>
      </c>
      <c r="D6" s="151" t="s">
        <v>47</v>
      </c>
      <c r="E6" s="151" t="s">
        <v>48</v>
      </c>
      <c r="F6" s="151" t="s">
        <v>49</v>
      </c>
      <c r="G6" s="151" t="s">
        <v>50</v>
      </c>
      <c r="H6" s="151" t="s">
        <v>51</v>
      </c>
    </row>
    <row customHeight="1" ht="18">
      <c r="A7" s="17"/>
      <c r="B7" s="17"/>
      <c r="C7" s="17"/>
      <c r="D7" s="17"/>
      <c r="E7" s="152"/>
      <c r="F7" s="153"/>
      <c r="G7" s="23"/>
      <c r="H7" s="23"/>
    </row>
    <row customHeight="1" ht="18">
      <c r="A8" s="152" t="s">
        <v>30</v>
      </c>
      <c r="B8" s="152"/>
      <c r="C8" s="152"/>
      <c r="D8" s="152"/>
      <c r="E8" s="152"/>
      <c r="F8" s="153"/>
      <c r="G8" s="23"/>
      <c r="H8" s="23"/>
    </row>
  </sheetData>
  <mergeCells count="10">
    <mergeCell ref="A2:H2"/>
    <mergeCell ref="A4:A5"/>
    <mergeCell ref="B4:B5"/>
    <mergeCell ref="C4:C5"/>
    <mergeCell ref="D4:D5"/>
    <mergeCell ref="E4:E5"/>
    <mergeCell ref="F4:H4"/>
    <mergeCell ref="A8:E8"/>
    <mergeCell ref="A3:H3"/>
    <mergeCell ref="A1:H1"/>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D0F74-A549-B3B3-6AF4-4411AEF85FE9}" mc:Ignorable="x14ac xr xr2 xr3">
  <sheetPr>
    <outlinePr summaryRight="0"/>
  </sheetPr>
  <dimension ref="A1:K10"/>
  <sheetViews>
    <sheetView topLeftCell="A1" showZeros="0" workbookViewId="0" tabSelected="1"/>
  </sheetViews>
  <sheetFormatPr defaultColWidth="9.140625" customHeight="1" defaultRowHeight="14.25"/>
  <cols>
    <col min="1" max="1" width="16.3125" customWidth="1"/>
    <col min="2" max="2" width="29.03125" customWidth="1"/>
    <col min="3" max="3" width="23.8515625" customWidth="1"/>
    <col min="4" max="7" width="19.6015625" customWidth="1"/>
    <col min="8" max="8" width="15.421875" customWidth="1"/>
    <col min="9" max="11" width="19.6015625" customWidth="1"/>
  </cols>
  <sheetData>
    <row customHeight="1" ht="13.5">
      <c r="A1" s="81" t="s">
        <v>303</v>
      </c>
      <c r="B1" s="81"/>
      <c r="C1" s="81"/>
      <c r="D1" s="154"/>
      <c r="E1" s="154"/>
      <c r="F1" s="154"/>
      <c r="G1" s="154"/>
      <c r="H1" s="81"/>
      <c r="I1" s="81"/>
      <c r="J1" s="81"/>
      <c r="K1" s="82"/>
    </row>
    <row customHeight="1" ht="28.5">
      <c r="A2" s="33" t="s">
        <v>304</v>
      </c>
      <c r="B2" s="33"/>
      <c r="C2" s="33"/>
      <c r="D2" s="33"/>
      <c r="E2" s="33"/>
      <c r="F2" s="33"/>
      <c r="G2" s="33"/>
      <c r="H2" s="33"/>
      <c r="I2" s="33"/>
      <c r="J2" s="33"/>
      <c r="K2" s="33"/>
    </row>
    <row customHeight="1" ht="13.5">
      <c r="A3" s="34">
        <f>"单位名称："&amp;"玉溪市数字玉溪建设服务中心"</f>
      </c>
      <c r="B3" s="155"/>
      <c r="C3" s="155"/>
      <c r="D3" s="155"/>
      <c r="E3" s="155"/>
      <c r="F3" s="155"/>
      <c r="G3" s="155"/>
      <c r="H3" s="37"/>
      <c r="I3" s="37"/>
      <c r="J3" s="37"/>
      <c r="K3" s="156" t="s">
        <v>2</v>
      </c>
    </row>
    <row customHeight="1" ht="21.75">
      <c r="A4" s="157" t="s">
        <v>206</v>
      </c>
      <c r="B4" s="157" t="s">
        <v>126</v>
      </c>
      <c r="C4" s="157" t="s">
        <v>207</v>
      </c>
      <c r="D4" s="71" t="s">
        <v>127</v>
      </c>
      <c r="E4" s="71" t="s">
        <v>128</v>
      </c>
      <c r="F4" s="71" t="s">
        <v>129</v>
      </c>
      <c r="G4" s="71" t="s">
        <v>130</v>
      </c>
      <c r="H4" s="72" t="s">
        <v>30</v>
      </c>
      <c r="I4" s="141" t="s">
        <v>305</v>
      </c>
      <c r="J4" s="142"/>
      <c r="K4" s="158"/>
    </row>
    <row customHeight="1" ht="21.75">
      <c r="A5" s="159"/>
      <c r="B5" s="159"/>
      <c r="C5" s="159"/>
      <c r="D5" s="92"/>
      <c r="E5" s="92"/>
      <c r="F5" s="92"/>
      <c r="G5" s="92"/>
      <c r="H5" s="143"/>
      <c r="I5" s="71" t="s">
        <v>33</v>
      </c>
      <c r="J5" s="71" t="s">
        <v>34</v>
      </c>
      <c r="K5" s="71" t="s">
        <v>35</v>
      </c>
    </row>
    <row customHeight="1" ht="40.5">
      <c r="A6" s="160"/>
      <c r="B6" s="160"/>
      <c r="C6" s="160"/>
      <c r="D6" s="99"/>
      <c r="E6" s="99"/>
      <c r="F6" s="99"/>
      <c r="G6" s="99"/>
      <c r="H6" s="74"/>
      <c r="I6" s="99" t="s">
        <v>32</v>
      </c>
      <c r="J6" s="99"/>
      <c r="K6" s="99"/>
    </row>
    <row customHeight="1" ht="15">
      <c r="A7" s="73">
        <v>1</v>
      </c>
      <c r="B7" s="73">
        <v>2</v>
      </c>
      <c r="C7" s="73">
        <v>3</v>
      </c>
      <c r="D7" s="73">
        <v>4</v>
      </c>
      <c r="E7" s="73">
        <v>5</v>
      </c>
      <c r="F7" s="73">
        <v>6</v>
      </c>
      <c r="G7" s="73">
        <v>7</v>
      </c>
      <c r="H7" s="73">
        <v>8</v>
      </c>
      <c r="I7" s="73">
        <v>9</v>
      </c>
      <c r="J7" s="62">
        <v>10</v>
      </c>
      <c r="K7" s="62">
        <v>11</v>
      </c>
    </row>
    <row customHeight="1" ht="30.664306640625">
      <c r="A8" s="63"/>
      <c r="B8" s="67"/>
      <c r="C8" s="63"/>
      <c r="D8" s="63"/>
      <c r="E8" s="63"/>
      <c r="F8" s="63"/>
      <c r="G8" s="63"/>
      <c r="H8" s="54"/>
      <c r="I8" s="54"/>
      <c r="J8" s="54"/>
      <c r="K8" s="54"/>
    </row>
    <row customHeight="1" ht="30.664306640625">
      <c r="A9" s="67"/>
      <c r="B9" s="67"/>
      <c r="C9" s="67"/>
      <c r="D9" s="67"/>
      <c r="E9" s="67"/>
      <c r="F9" s="67"/>
      <c r="G9" s="67"/>
      <c r="H9" s="54"/>
      <c r="I9" s="54"/>
      <c r="J9" s="54"/>
      <c r="K9" s="54"/>
    </row>
    <row customHeight="1" ht="18.75">
      <c r="A10" s="55" t="s">
        <v>217</v>
      </c>
      <c r="B10" s="56"/>
      <c r="C10" s="56"/>
      <c r="D10" s="56"/>
      <c r="E10" s="56"/>
      <c r="F10" s="56"/>
      <c r="G10" s="57"/>
      <c r="H10" s="54"/>
      <c r="I10" s="54"/>
      <c r="J10" s="54"/>
      <c r="K10" s="54"/>
    </row>
  </sheetData>
  <mergeCells count="16">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 ref="A1:K1"/>
  </mergeCells>
  <pageSetup paperSize="9" scale="0"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BD616-48BE-A716-F156-9267888AF398}" mc:Ignorable="x14ac xr xr2 xr3">
  <sheetPr>
    <outlinePr summaryRight="0"/>
  </sheetPr>
  <dimension ref="A1:G10"/>
  <sheetViews>
    <sheetView topLeftCell="A1" showZeros="0" workbookViewId="0" tabSelected="1"/>
  </sheetViews>
  <sheetFormatPr defaultColWidth="9.140625" customHeight="1" defaultRowHeight="14.25"/>
  <cols>
    <col min="1" max="1" width="37.7421875" customWidth="1"/>
    <col min="2" max="2" width="15.5625" customWidth="1"/>
    <col min="3" max="3" width="57.4140625" customWidth="1"/>
    <col min="4" max="4" width="9.703125" customWidth="1"/>
    <col min="5" max="7" width="19.84375" customWidth="1"/>
  </cols>
  <sheetData>
    <row customHeight="1" ht="13.5">
      <c r="A1" s="161" t="s">
        <v>306</v>
      </c>
      <c r="B1" s="161"/>
      <c r="C1" s="161"/>
      <c r="D1" s="162"/>
      <c r="E1" s="161"/>
      <c r="F1" s="161"/>
      <c r="G1" s="163"/>
    </row>
    <row customHeight="1" ht="27.75">
      <c r="A2" s="164" t="s">
        <v>307</v>
      </c>
      <c r="B2" s="164"/>
      <c r="C2" s="164"/>
      <c r="D2" s="164"/>
      <c r="E2" s="164"/>
      <c r="F2" s="164"/>
      <c r="G2" s="164"/>
    </row>
    <row customHeight="1" ht="13.5">
      <c r="A3" s="34">
        <f>"单位名称："&amp;"玉溪市数字玉溪建设服务中心"</f>
      </c>
      <c r="B3" s="155"/>
      <c r="C3" s="155"/>
      <c r="D3" s="155"/>
      <c r="E3" s="37"/>
      <c r="F3" s="37"/>
      <c r="G3" s="165" t="s">
        <v>2</v>
      </c>
    </row>
    <row customHeight="1" ht="21.75">
      <c r="A4" s="39" t="s">
        <v>207</v>
      </c>
      <c r="B4" s="39" t="s">
        <v>206</v>
      </c>
      <c r="C4" s="39" t="s">
        <v>126</v>
      </c>
      <c r="D4" s="40" t="s">
        <v>308</v>
      </c>
      <c r="E4" s="42" t="s">
        <v>33</v>
      </c>
      <c r="F4" s="43"/>
      <c r="G4" s="44"/>
    </row>
    <row customHeight="1" ht="21.75">
      <c r="A5" s="45"/>
      <c r="B5" s="45"/>
      <c r="C5" s="45"/>
      <c r="D5" s="46"/>
      <c r="E5" s="166" t="s">
        <v>309</v>
      </c>
      <c r="F5" s="40" t="s">
        <v>310</v>
      </c>
      <c r="G5" s="40" t="s">
        <v>311</v>
      </c>
    </row>
    <row customHeight="1" ht="40.5">
      <c r="A6" s="48"/>
      <c r="B6" s="48"/>
      <c r="C6" s="48"/>
      <c r="D6" s="49"/>
      <c r="E6" s="50"/>
      <c r="F6" s="49" t="s">
        <v>32</v>
      </c>
      <c r="G6" s="49"/>
    </row>
    <row customHeight="1" ht="15">
      <c r="A7" s="41">
        <v>1</v>
      </c>
      <c r="B7" s="41">
        <v>2</v>
      </c>
      <c r="C7" s="41">
        <v>3</v>
      </c>
      <c r="D7" s="41">
        <v>4</v>
      </c>
      <c r="E7" s="41">
        <v>5</v>
      </c>
      <c r="F7" s="41">
        <v>6</v>
      </c>
      <c r="G7" s="41">
        <v>7</v>
      </c>
    </row>
    <row customHeight="1" ht="21">
      <c r="A8" s="167"/>
      <c r="B8" s="168"/>
      <c r="C8" s="168"/>
      <c r="D8" s="169"/>
      <c r="E8" s="75"/>
      <c r="F8" s="75"/>
      <c r="G8" s="75"/>
    </row>
    <row customHeight="1" ht="21">
      <c r="A9" s="167"/>
      <c r="B9" s="167"/>
      <c r="C9" s="167"/>
      <c r="D9" s="170"/>
      <c r="E9" s="75"/>
      <c r="F9" s="75"/>
      <c r="G9" s="75"/>
    </row>
    <row customHeight="1" ht="21">
      <c r="A10" s="171" t="s">
        <v>30</v>
      </c>
      <c r="B10" s="172" t="s">
        <v>312</v>
      </c>
      <c r="C10" s="172"/>
      <c r="D10" s="173"/>
      <c r="E10" s="75"/>
      <c r="F10" s="75"/>
      <c r="G10" s="75"/>
    </row>
  </sheetData>
  <mergeCells count="12">
    <mergeCell ref="A2:G2"/>
    <mergeCell ref="A3:D3"/>
    <mergeCell ref="F5:F6"/>
    <mergeCell ref="E5:E6"/>
    <mergeCell ref="E4:G4"/>
    <mergeCell ref="A10:D10"/>
    <mergeCell ref="B4:B6"/>
    <mergeCell ref="C4:C6"/>
    <mergeCell ref="A4:A6"/>
    <mergeCell ref="G5:G6"/>
    <mergeCell ref="D4:D6"/>
    <mergeCell ref="A1:G1"/>
  </mergeCells>
  <pageSetup paperSize="9" scale="0" pageOrder="downThenOver" orientation="portrait"/>
  <headerFooter>
    <oddHeader>&amp;L&amp;C&amp;R</oddHeader>
    <oddFooter>&amp;L&amp;C&amp;R</oddFooter>
    <evenHeader>&amp;L&amp;C&amp;R</evenHeader>
    <evenFooter>&amp;L&amp;C&amp;R</evenFooter>
  </headerFooter>
</worksheet>
</file>