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055" firstSheet="11"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<sst xmlns="http://schemas.openxmlformats.org/spreadsheetml/2006/main" count="1037" uniqueCount="435">
  <si>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</si>
  <si>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</si>
  <si>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</si>
  <si>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</si>
  <si>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</si>
  <si>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</si>
  <si>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</si>
  <si>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</si>
  <si>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</si>
  <si>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</si>
  <si>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</si>
  <si>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</si>
  <si>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</si>
  <si>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</si>
  <si>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</si>
  <si>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</si>
  <si>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</si>
  <si>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</si>
  <si>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</si>
  <si>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</si>
  <si>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</si>
  <si>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</si>
  <si>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</si>
  <si>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</si>
  <si>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</si>
  <si>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</si>
  <si>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</si>
  <si>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</si>
  <si>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</si>
  <si>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</si>
  <si>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</si>
  <si>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</si>
  <si>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</si>
  <si>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</si>
  <si>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</si>
  <si>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</si>
  <si>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</si>
  <si>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</si>
  <si>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</si>
  <si>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</si>
  <si>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</si>
  <si>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</si>
  <si>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</si>
  <si>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</si>
  <si>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</si>
  <si>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</si>
  <si>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</si>
  <si>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</si>
  <si>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</si>
  <si>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</si>
  <si>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</si>
  <si>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</si>
  <si>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</si>
  <si>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</si>
  <si>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</si>
  <si>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</si>
  <si>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</si>
  <si>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</si>
  <si>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</si>
  <si>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</si>
  <si>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</si>
  <si>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</si>
  <si>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</si>
  <si>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105015</t>
  </si>
  <si>
    <t>玉溪市第二幼儿园</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</si>
  <si>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</si>
  <si>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</si>
  <si>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</si>
  <si>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</si>
  <si>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</si>
  <si>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</si>
  <si>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</si>
  <si>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</si>
  <si>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</si>
  <si>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</si>
  <si>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</si>
  <si>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</si>
  <si>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</si>
  <si>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</si>
  <si>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20502</t>
  </si>
  <si>
    <t>2050201</t>
  </si>
  <si>
    <t>208</t>
  </si>
  <si>
    <t>20805</t>
  </si>
  <si>
    <t>2080502</t>
  </si>
  <si>
    <t>2080505</t>
  </si>
  <si>
    <t>2080506</t>
  </si>
  <si>
    <t>20808</t>
  </si>
  <si>
    <t>2080801</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</si>
  <si>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</si>
  <si>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</si>
  <si>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</si>
  <si>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</si>
  <si>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</si>
  <si>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</si>
  <si>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</si>
  <si>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</si>
  <si>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</si>
  <si>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</si>
  <si>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</si>
  <si>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</si>
  <si>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</si>
  <si>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</si>
  <si>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</si>
  <si>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</si>
  <si>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</si>
  <si>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</si>
  <si>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</si>
  <si>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</si>
  <si>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</si>
  <si>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</si>
  <si>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</si>
  <si>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</si>
  <si>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</si>
  <si>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</si>
  <si>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</si>
  <si>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</si>
  <si>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</si>
  <si>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</si>
  <si>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</si>
  <si>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</si>
  <si>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</si>
  <si>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</si>
  <si>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</si>
  <si>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</si>
  <si>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</si>
  <si>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</si>
  <si>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</si>
  <si>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</si>
  <si>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</si>
  <si>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</si>
  <si>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</si>
  <si>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</si>
  <si>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</si>
  <si>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</si>
  <si>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</si>
  <si>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</si>
  <si>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</si>
  <si>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</si>
  <si>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</si>
  <si>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</si>
  <si>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</si>
  <si>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</si>
  <si>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530400210000000630677</t>
  </si>
  <si>
    <t>事业人员工资支出</t>
  </si>
  <si>
    <t>学前教育</t>
  </si>
  <si>
    <t>30101</t>
  </si>
  <si>
    <t>基本工资</t>
  </si>
  <si>
    <t>30102</t>
  </si>
  <si>
    <t>津贴补贴</t>
  </si>
  <si>
    <t>30107</t>
  </si>
  <si>
    <t>绩效工资</t>
  </si>
  <si>
    <t>购房补贴</t>
  </si>
  <si>
    <t>530400210000000630678</t>
  </si>
  <si>
    <t>社会保障缴费</t>
  </si>
  <si>
    <t>30112</t>
  </si>
  <si>
    <t>其他社会保障缴费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</si>
  <si>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</si>
  <si>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</si>
  <si>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</si>
  <si>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</si>
  <si>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</si>
  <si>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</si>
  <si>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</si>
  <si>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</si>
  <si>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</si>
  <si>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</si>
  <si>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530400210000000630679</t>
  </si>
  <si>
    <t>住房公积金</t>
  </si>
  <si>
    <t>30113</t>
  </si>
  <si>
    <t>530400210000000630680</t>
  </si>
  <si>
    <t>对个人和家庭的补助</t>
  </si>
  <si>
    <t>事业单位离退休</t>
  </si>
  <si>
    <t>30305</t>
  </si>
  <si>
    <t>生活补助</t>
  </si>
  <si>
    <t>530400210000000630682</t>
  </si>
  <si>
    <t>一般公用经费</t>
  </si>
  <si>
    <t>30201</t>
  </si>
  <si>
    <t>办公费</t>
  </si>
  <si>
    <t>30205</t>
  </si>
  <si>
    <t>水费</t>
  </si>
  <si>
    <t>30206</t>
  </si>
  <si>
    <t>电费</t>
  </si>
  <si>
    <t>30211</t>
  </si>
  <si>
    <t>差旅费</t>
  </si>
  <si>
    <t>30226</t>
  </si>
  <si>
    <t>劳务费</t>
  </si>
  <si>
    <t>30229</t>
  </si>
  <si>
    <t>福利费</t>
  </si>
  <si>
    <t>30299</t>
  </si>
  <si>
    <t>其他商品和服务支出</t>
  </si>
  <si>
    <t>31002</t>
  </si>
  <si>
    <t>办公设备购置</t>
  </si>
  <si>
    <t>530400221100000320516</t>
  </si>
  <si>
    <t>公车购置及运维费</t>
  </si>
  <si>
    <t>30231</t>
  </si>
  <si>
    <t>公务用车运行维护费</t>
  </si>
  <si>
    <t>530400221100000320517</t>
  </si>
  <si>
    <t>工会经费</t>
  </si>
  <si>
    <t>30228</t>
  </si>
  <si>
    <t>530400221100000320534</t>
  </si>
  <si>
    <t>30217</t>
  </si>
  <si>
    <t>530400231100001381436</t>
  </si>
  <si>
    <t>残疾人就业保障金</t>
  </si>
  <si>
    <t>530400241100002092441</t>
  </si>
  <si>
    <t>校长职级补贴项目经费</t>
  </si>
  <si>
    <t>30199</t>
  </si>
  <si>
    <t>其他工资福利支出</t>
  </si>
  <si>
    <t>530400241100002093820</t>
  </si>
  <si>
    <t>奖励性绩效工资（正常部分)项目经费</t>
  </si>
  <si>
    <t>530400241100002142291</t>
  </si>
  <si>
    <t>奖励性绩效工资（高于部分）项目经费</t>
  </si>
  <si>
    <t>530400241100002980070</t>
  </si>
  <si>
    <t>退休职工职业年金</t>
  </si>
  <si>
    <t>机关事业单位职业年金缴费支出</t>
  </si>
  <si>
    <t>30109</t>
  </si>
  <si>
    <t>职业年金缴费</t>
  </si>
  <si>
    <t>预算05-1表</t>
  </si>
  <si>
    <t>2025年部门项目支出预算表</t>
  </si>
  <si>
    <t>项目分类</t>
  </si>
  <si>
    <t>项目单位</t>
  </si>
  <si>
    <t>本年拨款</t>
  </si>
  <si>
    <t>单位资金</t>
  </si>
  <si>
    <t>其中：本次下达</t>
  </si>
  <si>
    <t>教学设施更新和校园环境改善专项经费</t>
  </si>
  <si>
    <t>事业发展类</t>
  </si>
  <si>
    <t>530400221100000882659</t>
  </si>
  <si>
    <t>30213</t>
  </si>
  <si>
    <t>维修（护）费</t>
  </si>
  <si>
    <t>31003</t>
  </si>
  <si>
    <t>专用设备购置</t>
  </si>
  <si>
    <t>31006</t>
  </si>
  <si>
    <t>大型修缮</t>
  </si>
  <si>
    <t>死亡职工遗属生活补助专项经费</t>
  </si>
  <si>
    <t>民生类</t>
  </si>
  <si>
    <t>530400241100002808937</t>
  </si>
  <si>
    <t>死亡抚恤</t>
  </si>
  <si>
    <t>市二幼校园维修改造及教学楼安全隐患修缮项目经费</t>
  </si>
  <si>
    <t>530400241100002986231</t>
  </si>
  <si>
    <t>市二幼办园运转经费</t>
  </si>
  <si>
    <t>530400251100003553325</t>
  </si>
  <si>
    <t>30209</t>
  </si>
  <si>
    <t>物业管理费</t>
  </si>
  <si>
    <t>30214</t>
  </si>
  <si>
    <t>租赁费</t>
  </si>
  <si>
    <t>30216</t>
  </si>
  <si>
    <t>培训费</t>
  </si>
  <si>
    <t>30218</t>
  </si>
  <si>
    <t>专用材料费</t>
  </si>
  <si>
    <t>30227</t>
  </si>
  <si>
    <t>委托业务费</t>
  </si>
  <si>
    <t>31007</t>
  </si>
  <si>
    <t>信息网络及软件购置更新</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</si>
  <si>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</si>
  <si>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</si>
  <si>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</si>
  <si>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</si>
  <si>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</si>
  <si>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</si>
  <si>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</si>
  <si>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</si>
  <si>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</si>
  <si>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</si>
  <si>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</si>
  <si>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</si>
  <si>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</si>
  <si>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1、2025年非税收入按幼儿人数976人，收费标准为600.00元/月.生进行预算编制，实现收取保育费585.60万元的绩效目标，缴入国库率100%。
2、2025年保证幼儿园正常运转，健全学前教育经费保障体系，进一步提高办园质量，促进学前教育事业健康快速发展，幼儿受益人数≥800人。
3、2025年购置设施设备，实现计划完成率达80%及以上，验收通过率达90%及以上。
4、2025年实现幼儿受益人数≥800人，资助人数100%覆盖在园幼儿人数，体现学前教育的公益性和惠普性。
5、2025年实现累计支出进度≥90%，确保资金按时、足额到位；资助资金到位、足额使用完成率≥90%。
6、家长对幼儿园办学满意度≥90%，做好项目政策的宣传、咨询等工作，满足学前教育发展需求，办人民满意的优质幼儿园。</t>
  </si>
  <si>
    <t>产出指标</t>
  </si>
  <si>
    <t>数量指标</t>
  </si>
  <si>
    <t>购置设备计划完成率</t>
  </si>
  <si>
    <t>&gt;=</t>
  </si>
  <si>
    <t>90</t>
  </si>
  <si>
    <t>%</t>
  </si>
  <si>
    <t>定量指标</t>
  </si>
  <si>
    <t>反映购置设备计划执行的完成情况。</t>
  </si>
  <si>
    <t>在园幼儿人数</t>
  </si>
  <si>
    <t>800</t>
  </si>
  <si>
    <t>人</t>
  </si>
  <si>
    <t>反映实际在园幼儿人数。</t>
  </si>
  <si>
    <t>质量指标</t>
  </si>
  <si>
    <t>验收通过率</t>
  </si>
  <si>
    <t>反映设备购置的产品质量情况。</t>
  </si>
  <si>
    <t>幼儿园非税收入缴入国库率</t>
  </si>
  <si>
    <t>100</t>
  </si>
  <si>
    <t>反映每年收取非税收入缴入国库数。</t>
  </si>
  <si>
    <t>时效指标</t>
  </si>
  <si>
    <t>零星修缮（维修）及时率</t>
  </si>
  <si>
    <t>反映零星修缮（维修）及时的情况。</t>
  </si>
  <si>
    <t>资金支付率</t>
  </si>
  <si>
    <t>效益指标</t>
  </si>
  <si>
    <t>社会效益</t>
  </si>
  <si>
    <t>安全事故发生次数</t>
  </si>
  <si>
    <t>&lt;=</t>
  </si>
  <si>
    <t>次</t>
  </si>
  <si>
    <t>反映安全事故发生的次数情况。</t>
  </si>
  <si>
    <t>保教保育质量</t>
  </si>
  <si>
    <t>=</t>
  </si>
  <si>
    <t>促进</t>
  </si>
  <si>
    <t>达标</t>
  </si>
  <si>
    <t>定性指标</t>
  </si>
  <si>
    <t>反映幼儿园保教保育质量。</t>
  </si>
  <si>
    <t>满意度指标</t>
  </si>
  <si>
    <t>服务对象满意度</t>
  </si>
  <si>
    <t>设备使用人员满意度</t>
  </si>
  <si>
    <t>反映设备使用人对购置设备的整体满意情况。</t>
  </si>
  <si>
    <t>受益幼儿家长满意度</t>
  </si>
  <si>
    <t>反映受益对象的满意程度。</t>
  </si>
  <si>
    <t>该项目资金为红塔烟草（集团）有限责任公司玉溪卷烟厂捐赠改善幼儿园办学条件，主要用于幼儿园教学设施购置、园舍维护修缮及校园环境创设等项目，促进幼儿园更好的发展。年度内购置设施设备，能极大地改善幼儿园设施设备硬件条件，提高幼儿园办园条件，完成设施设备的购置，实现校园“硬件软件”相互兼容。确保全园师生的在园安全，保障幼儿正常教育教学秩序的开展，不断提高我园的教育质量，办园水平和办学效益。通过提高幼儿设备配备标准，合理规划幼儿园布局，进一步改善幼儿园办园条件，以促进幼儿园更好的发展。</t>
  </si>
  <si>
    <t>购置设施设备数量</t>
  </si>
  <si>
    <t>批</t>
  </si>
  <si>
    <t>反映购置设施设备数量完成情况。</t>
  </si>
  <si>
    <t>反映设施设备购置的产品质量情况。
验收通过率=（通过验收的购置数量/购置总数量）*100%。</t>
  </si>
  <si>
    <t>购置安装完成及时率</t>
  </si>
  <si>
    <t>反映购置设施设备安装调试完成及时情况。</t>
  </si>
  <si>
    <t>幼儿受益率</t>
  </si>
  <si>
    <t>反映设施设备购置使用情况。
幼儿受益率=（使用数量/购置数量）*100%</t>
  </si>
  <si>
    <t>反映服务对象对购置设施设备的整体满意情况。
使用人员满意度=（对购置设备满意的人数/问卷调查人数）*100%。</t>
  </si>
  <si>
    <t>根据《玉溪市民政局玉溪市财政局关于提高2022年城乡居民最低生活保障特困人员救助供养孤儿基本生活保障标准的通知》（玉民发〔2022〕16号）文件精神，我园职工程辛于2009年9月死亡，其母徐美云领取遗属生活困难补助906.00元/人.月。</t>
  </si>
  <si>
    <t>获补对象数</t>
  </si>
  <si>
    <t>人次</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</si>
  <si>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</si>
  <si>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</si>
  <si>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</si>
  <si>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</si>
  <si>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</si>
  <si>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生活状况改善</t>
  </si>
  <si>
    <t>有所改善</t>
  </si>
  <si>
    <t>反映补助促进受助对象生活状况改善的情况。</t>
  </si>
  <si>
    <t>受益对象满意度</t>
  </si>
  <si>
    <t>反映获补助受益对象的满意程度。</t>
  </si>
  <si>
    <t>预算06表</t>
  </si>
  <si>
    <t>2025年部门政府性基金预算支出预算表</t>
  </si>
  <si>
    <t>单位:元</t>
  </si>
  <si>
    <t>政府性基金预算支出</t>
  </si>
  <si>
    <t>备注：本单位无政府性基金预算，此表为空。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</si>
  <si>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</si>
  <si>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</si>
  <si>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</si>
  <si>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</si>
  <si>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</si>
  <si>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</si>
  <si>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</si>
  <si>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</si>
  <si>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</si>
  <si>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</si>
  <si>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</si>
  <si>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</si>
  <si>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公务用车车辆保险服务</t>
  </si>
  <si>
    <t>公务用车车辆加油、维修和保养服务</t>
  </si>
  <si>
    <t>复印机</t>
  </si>
  <si>
    <t>文件柜</t>
  </si>
  <si>
    <t>组</t>
  </si>
  <si>
    <t>软件</t>
  </si>
  <si>
    <t>消毒柜</t>
  </si>
  <si>
    <t>台</t>
  </si>
  <si>
    <t>复印纸</t>
  </si>
  <si>
    <t>保安服务</t>
  </si>
  <si>
    <t>绿化保洁服务</t>
  </si>
  <si>
    <t>编外人员人事代理服务</t>
  </si>
  <si>
    <t>积木桌</t>
  </si>
  <si>
    <t>靠背椅</t>
  </si>
  <si>
    <t>把</t>
  </si>
  <si>
    <t>幼儿床</t>
  </si>
  <si>
    <t>张</t>
  </si>
  <si>
    <t>玩具柜</t>
  </si>
  <si>
    <t>预算08表</t>
  </si>
  <si>
    <t>2025年部门政府购买服务预算表</t>
  </si>
  <si>
    <t>政府购买服务项目</t>
  </si>
  <si>
    <t>政府购买服务目录</t>
  </si>
  <si>
    <t>备注：本单位无部门政府购买服务预算，此表为空。</t>
  </si>
  <si>
    <t>预算09-1表</t>
  </si>
  <si>
    <t>2025年对下转移支付预算表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</si>
  <si>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</si>
  <si>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</si>
  <si>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</si>
  <si>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</si>
  <si>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</si>
  <si>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</si>
  <si>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</si>
  <si>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</si>
  <si>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</si>
  <si>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</si>
  <si>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</si>
  <si>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</si>
  <si>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</si>
  <si>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备注：本单位无对下转移支付预算，此表为空。</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</si>
  <si>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</si>
  <si>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</si>
  <si>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</si>
  <si>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</si>
  <si>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</si>
  <si>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</si>
  <si>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</si>
  <si>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</si>
  <si>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</si>
  <si>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</si>
  <si>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</si>
  <si>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设备</t>
  </si>
  <si>
    <t>A02020100 复印机</t>
  </si>
  <si>
    <t>A02020800 触控一体机</t>
  </si>
  <si>
    <t>一体机</t>
  </si>
  <si>
    <t>A02061819 热水器</t>
  </si>
  <si>
    <t>热水器</t>
  </si>
  <si>
    <t>家具和用品</t>
  </si>
  <si>
    <t>A05010599 其他柜类</t>
  </si>
  <si>
    <t>三层玩具柜</t>
  </si>
  <si>
    <t>A05040502 消毒杀菌用品</t>
  </si>
  <si>
    <t>A05010202 会议桌</t>
  </si>
  <si>
    <t>会议桌</t>
  </si>
  <si>
    <t>套</t>
  </si>
  <si>
    <t>A05020199 其他厨卫用具</t>
  </si>
  <si>
    <t>保温桶</t>
  </si>
  <si>
    <t>只</t>
  </si>
  <si>
    <t>A05030699 其他室外装具</t>
  </si>
  <si>
    <t>悬浮地板</t>
  </si>
  <si>
    <t>平方米</t>
  </si>
  <si>
    <t>两层玩具柜</t>
  </si>
  <si>
    <t>A05010399 其他椅凳类</t>
  </si>
  <si>
    <t>A05010104 木制床类</t>
  </si>
  <si>
    <t>A05010502 文件柜</t>
  </si>
  <si>
    <t>无形资产</t>
  </si>
  <si>
    <t>A08060303 应用软件</t>
  </si>
  <si>
    <t>档案管理信息系统软件</t>
  </si>
  <si>
    <t>预算11表</t>
  </si>
  <si>
    <t>2025年中央转移支付补助项目支出预算表</t>
  </si>
  <si>
    <t>单位名称：玉溪市第二幼儿园</t>
  </si>
  <si>
    <t>上级补助</t>
  </si>
  <si>
    <t>备注：本单位无中央转移支付补助项目支出预算，此表为空。</t>
  </si>
  <si>
    <t>预算12表</t>
  </si>
  <si>
    <t>2025年部门项目支出中期规划预算表</t>
  </si>
  <si>
    <t>项目级次</t>
  </si>
  <si>
    <t>2025年</t>
  </si>
  <si>
    <t>2026年</t>
  </si>
  <si>
    <t>2027年</t>
  </si>
  <si>
    <t>312 民生类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</si>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</sst>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hh:mm:ss"/>
    <numFmt numFmtId="178" formatCode="yyyy/mm/dd\ hh:mm:ss"/>
    <numFmt numFmtId="179" formatCode="yyyy/mm/dd"/>
    <numFmt numFmtId="180" formatCode="#,##0.00;\-#,##0.00;;@"/>
  </numFmts>
  <fonts count="40">
    <font>
      <sz val="11"/>
      <color theme="1"/>
      <name val="宋体"/>
      <charset val="134"/>
      <scheme val="minor"/>
    </font>
    <font>
      <sz val="11"/>
      <color rgb="FF000000"/>
      <name val="宋体"/>
      <charset val="134"/>
      <scheme val="minor"/>
    </font>
    <font>
      <sz val="9"/>
      <color rgb="FF000000"/>
      <name val="宋体"/>
      <charset val="134"/>
    </font>
    <font>
      <sz val="9"/>
      <color rgb="FF000000"/>
      <name val="宋体"/>
      <charset val="134"/>
      <scheme val="major"/>
    </font>
    <font>
      <b/>
      <sz val="22"/>
      <color rgb="FF000000"/>
      <name val="宋体"/>
      <charset val="134"/>
    </font>
    <font>
      <sz val="9"/>
      <color theme="1"/>
      <name val="宋体"/>
      <charset val="134"/>
    </font>
    <font>
      <sz val="9"/>
      <color theme="1"/>
      <name val="宋体"/>
      <charset val="134"/>
      <scheme val="minor"/>
    </font>
    <font>
      <sz val="10"/>
      <color rgb="FF000000"/>
      <name val="宋体"/>
      <charset val="134"/>
    </font>
    <font>
      <sz val="11"/>
      <name val="宋体"/>
      <charset val="134"/>
    </font>
    <font>
      <sz val="9"/>
      <color rgb="FF000000"/>
      <name val="宋体"/>
      <charset val="134"/>
      <scheme val="minor"/>
    </font>
    <font>
      <sz val="9"/>
      <name val="宋体"/>
      <charset val="134"/>
    </font>
    <font>
      <b/>
      <sz val="22"/>
      <name val="宋体"/>
      <charset val="134"/>
    </font>
    <font>
      <sz val="9"/>
      <name val="SimSun"/>
      <charset val="134"/>
    </font>
    <font>
      <b/>
      <sz val="23"/>
      <color rgb="FF000000"/>
      <name val="宋体"/>
      <charset val="134"/>
    </font>
    <font>
      <sz val="8.25"/>
      <color rgb="FF000000"/>
      <name val="宋体"/>
      <charset val="134"/>
    </font>
    <font>
      <sz val="11"/>
      <color rgb="FF000000"/>
      <name val="宋体"/>
      <charset val="134"/>
    </font>
    <font>
      <sz val="9.75"/>
      <color rgb="FF000000"/>
      <name val="宋体"/>
      <charset val="134"/>
    </font>
    <font>
      <b/>
      <sz val="23.25"/>
      <name val="宋体"/>
      <charset val="134"/>
    </font>
    <font>
      <sz val="9.75"/>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25"/>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3" borderId="18" applyNumberFormat="0" applyAlignment="0" applyProtection="0">
      <alignment vertical="center"/>
    </xf>
    <xf numFmtId="0" fontId="29" fillId="4" borderId="19" applyNumberFormat="0" applyAlignment="0" applyProtection="0">
      <alignment vertical="center"/>
    </xf>
    <xf numFmtId="0" fontId="30" fillId="4" borderId="18" applyNumberFormat="0" applyAlignment="0" applyProtection="0">
      <alignment vertical="center"/>
    </xf>
    <xf numFmtId="0" fontId="31" fillId="5"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0" fontId="10" fillId="0" borderId="7">
      <alignment horizontal="right" vertical="center"/>
    </xf>
    <xf numFmtId="178" fontId="10" fillId="0" borderId="7">
      <alignment horizontal="right" vertical="center"/>
    </xf>
    <xf numFmtId="49" fontId="10" fillId="0" borderId="7">
      <alignment horizontal="left" vertical="center" wrapText="1"/>
    </xf>
    <xf numFmtId="179" fontId="10" fillId="0" borderId="7">
      <alignment horizontal="right" vertical="center"/>
    </xf>
    <xf numFmtId="180" fontId="10" fillId="0" borderId="7">
      <alignment horizontal="right" vertical="center"/>
    </xf>
    <xf numFmtId="180" fontId="10" fillId="0" borderId="7">
      <alignment horizontal="right" vertical="center"/>
    </xf>
    <xf numFmtId="0" fontId="39" fillId="0" borderId="0">
      <alignment vertical="top"/>
      <protection locked="0"/>
    </xf>
  </cellStyleXfs>
  <cellXfs count="158">
    <xf numFmtId="0" fontId="0" fillId="0" borderId="0" xfId="0" applyFont="1" applyBorder="1"/>
    <xf numFmtId="0" fontId="1" fillId="0" borderId="0" xfId="0" applyFont="1" applyFill="1" applyAlignment="1">
      <alignment vertical="top"/>
    </xf>
    <xf numFmtId="0" fontId="2" fillId="0" borderId="0" xfId="0" applyFont="1" applyFill="1" applyAlignment="1">
      <alignment vertical="top"/>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0" fontId="3" fillId="0" borderId="0" xfId="0" applyFont="1" applyFill="1" applyBorder="1" applyAlignment="1" applyProtection="1">
      <alignment horizontal="right" vertical="center"/>
      <protection locked="0"/>
    </xf>
    <xf numFmtId="0" fontId="4"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lignment horizontal="left" vertical="center"/>
    </xf>
    <xf numFmtId="0" fontId="2" fillId="0" borderId="0" xfId="0" applyFont="1" applyFill="1" applyBorder="1" applyAlignment="1"/>
    <xf numFmtId="0" fontId="2" fillId="0" borderId="0" xfId="0" applyFont="1" applyFill="1" applyBorder="1" applyAlignment="1" applyProtection="1">
      <alignment horizontal="right"/>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6" xfId="0" applyFont="1" applyFill="1" applyBorder="1" applyAlignment="1" applyProtection="1">
      <alignment horizontal="center" vertical="center" wrapText="1"/>
      <protection locked="0"/>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9" fontId="2" fillId="0" borderId="7" xfId="53" applyNumberFormat="1" applyFont="1" applyBorder="1">
      <alignment horizontal="left" vertical="center" wrapText="1"/>
    </xf>
    <xf numFmtId="180" fontId="5" fillId="0" borderId="7" xfId="0" applyNumberFormat="1" applyFont="1" applyFill="1" applyBorder="1" applyAlignment="1">
      <alignment horizontal="right" vertical="center"/>
    </xf>
    <xf numFmtId="49" fontId="2" fillId="0" borderId="7" xfId="0" applyNumberFormat="1" applyFont="1" applyFill="1" applyBorder="1" applyAlignment="1">
      <alignment horizontal="center" vertical="center" wrapText="1"/>
    </xf>
    <xf numFmtId="49" fontId="5" fillId="0" borderId="7" xfId="53" applyNumberFormat="1" applyFont="1" applyBorder="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0" fillId="0" borderId="0" xfId="0" applyFont="1" applyFill="1" applyBorder="1" applyAlignment="1"/>
    <xf numFmtId="0" fontId="6" fillId="0" borderId="0" xfId="0" applyFont="1" applyFill="1" applyBorder="1" applyAlignment="1"/>
    <xf numFmtId="0" fontId="0" fillId="0" borderId="0" xfId="0" applyFont="1" applyFill="1" applyBorder="1" applyAlignment="1">
      <alignment horizontal="center" vertical="center"/>
    </xf>
    <xf numFmtId="49" fontId="7" fillId="0" borderId="0" xfId="0" applyNumberFormat="1" applyFont="1" applyFill="1" applyBorder="1" applyAlignment="1"/>
    <xf numFmtId="0" fontId="2"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8" fillId="0" borderId="0" xfId="57" applyFont="1" applyFill="1" applyBorder="1" applyAlignment="1" applyProtection="1"/>
    <xf numFmtId="0" fontId="2" fillId="0" borderId="0" xfId="0" applyFont="1" applyFill="1" applyBorder="1" applyAlignment="1" applyProtection="1">
      <alignment horizontal="right" vertical="center"/>
      <protection locked="0"/>
    </xf>
    <xf numFmtId="0" fontId="2" fillId="0" borderId="7" xfId="0" applyFont="1" applyFill="1" applyBorder="1" applyAlignment="1" applyProtection="1">
      <alignment horizontal="center" vertical="center"/>
      <protection locked="0"/>
    </xf>
    <xf numFmtId="0" fontId="9" fillId="0" borderId="0" xfId="0" applyFont="1" applyFill="1" applyAlignment="1">
      <alignment vertical="top"/>
    </xf>
    <xf numFmtId="49" fontId="10" fillId="0" borderId="0" xfId="53" applyNumberFormat="1" applyFont="1" applyBorder="1" applyAlignment="1">
      <alignment horizontal="right" vertical="center" wrapText="1"/>
    </xf>
    <xf numFmtId="49" fontId="11" fillId="0" borderId="0" xfId="53" applyNumberFormat="1" applyFont="1" applyBorder="1" applyAlignment="1">
      <alignment horizontal="center" vertical="center" wrapText="1"/>
    </xf>
    <xf numFmtId="49" fontId="10" fillId="0" borderId="0" xfId="53" applyNumberFormat="1" applyFont="1" applyBorder="1">
      <alignment horizontal="left" vertical="center" wrapText="1"/>
    </xf>
    <xf numFmtId="49" fontId="10" fillId="0" borderId="7"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0" fillId="0" borderId="7" xfId="0" applyNumberFormat="1" applyFont="1" applyFill="1" applyBorder="1" applyAlignment="1">
      <alignment horizontal="left" vertical="center" wrapText="1"/>
    </xf>
    <xf numFmtId="176" fontId="10" fillId="0" borderId="7" xfId="0" applyNumberFormat="1" applyFont="1" applyFill="1" applyBorder="1" applyAlignment="1">
      <alignment horizontal="right" vertical="center" wrapText="1"/>
    </xf>
    <xf numFmtId="180" fontId="10" fillId="0" borderId="7" xfId="0" applyNumberFormat="1" applyFont="1" applyFill="1" applyBorder="1" applyAlignment="1">
      <alignment horizontal="right" vertical="center" wrapText="1"/>
    </xf>
    <xf numFmtId="0" fontId="2" fillId="0" borderId="0" xfId="0" applyFont="1" applyFill="1" applyBorder="1" applyAlignment="1">
      <alignment horizontal="right" vertical="center"/>
    </xf>
    <xf numFmtId="0" fontId="4" fillId="0" borderId="0" xfId="0" applyFont="1" applyFill="1" applyBorder="1" applyAlignment="1" applyProtection="1">
      <alignment horizontal="center" vertical="center"/>
      <protection locked="0"/>
    </xf>
    <xf numFmtId="0" fontId="2" fillId="0" borderId="7" xfId="0" applyFont="1" applyFill="1" applyBorder="1" applyAlignment="1">
      <alignment horizontal="center" vertical="center" wrapText="1"/>
    </xf>
    <xf numFmtId="0" fontId="2" fillId="0" borderId="7" xfId="0" applyFont="1" applyFill="1" applyBorder="1" applyAlignment="1">
      <alignment vertical="center" wrapText="1"/>
    </xf>
    <xf numFmtId="0" fontId="4"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wrapText="1"/>
    </xf>
    <xf numFmtId="0" fontId="2" fillId="0" borderId="0" xfId="0" applyFont="1" applyFill="1" applyBorder="1" applyAlignment="1">
      <alignment horizontal="right"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180" fontId="5" fillId="0" borderId="7"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14" fillId="0" borderId="0" xfId="0" applyFont="1" applyFill="1" applyBorder="1" applyAlignment="1" applyProtection="1">
      <alignment horizontal="right" vertical="center" wrapText="1"/>
      <protection locked="0"/>
    </xf>
    <xf numFmtId="0" fontId="13" fillId="0" borderId="0" xfId="0"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top" wrapText="1"/>
      <protection locked="0"/>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12" xfId="0" applyFont="1" applyFill="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0" fontId="2" fillId="0" borderId="13" xfId="0" applyFont="1" applyFill="1" applyBorder="1" applyAlignment="1">
      <alignment horizontal="center" vertical="center" wrapText="1"/>
    </xf>
    <xf numFmtId="0" fontId="2" fillId="0" borderId="13"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14" fillId="0" borderId="0" xfId="0" applyFont="1" applyFill="1" applyBorder="1" applyAlignment="1" applyProtection="1">
      <alignment horizontal="right" vertical="center"/>
      <protection locked="0"/>
    </xf>
    <xf numFmtId="0" fontId="14" fillId="0" borderId="0" xfId="0" applyFont="1" applyFill="1" applyBorder="1" applyAlignment="1">
      <alignment horizontal="right" vertical="center" wrapText="1"/>
    </xf>
    <xf numFmtId="0" fontId="1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right" wrapText="1"/>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15" fillId="0" borderId="0" xfId="0" applyFont="1" applyFill="1" applyBorder="1" applyAlignment="1"/>
    <xf numFmtId="0" fontId="16" fillId="0" borderId="1"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3" xfId="0" applyFont="1" applyFill="1" applyBorder="1" applyAlignment="1" applyProtection="1">
      <alignment horizontal="center" vertical="center"/>
      <protection locked="0"/>
    </xf>
    <xf numFmtId="0" fontId="2" fillId="0" borderId="13" xfId="0" applyFont="1" applyFill="1" applyBorder="1" applyAlignment="1">
      <alignment horizontal="right" vertical="center"/>
    </xf>
    <xf numFmtId="180" fontId="2" fillId="0" borderId="7" xfId="0" applyNumberFormat="1" applyFont="1" applyFill="1" applyBorder="1" applyAlignment="1">
      <alignment horizontal="right" vertical="center"/>
    </xf>
    <xf numFmtId="176" fontId="5" fillId="0" borderId="7" xfId="49" applyNumberFormat="1" applyFont="1" applyBorder="1" applyAlignment="1">
      <alignment horizontal="center" vertical="center" wrapText="1"/>
    </xf>
    <xf numFmtId="0" fontId="16" fillId="0" borderId="3"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wrapText="1"/>
      <protection locked="0"/>
    </xf>
    <xf numFmtId="0" fontId="16" fillId="0" borderId="14" xfId="0" applyFont="1" applyFill="1" applyBorder="1" applyAlignment="1">
      <alignment horizontal="center" vertical="center" wrapText="1"/>
    </xf>
    <xf numFmtId="0" fontId="16" fillId="0" borderId="14" xfId="0" applyFont="1" applyFill="1" applyBorder="1" applyAlignment="1" applyProtection="1">
      <alignment horizontal="center" vertical="center"/>
      <protection locked="0"/>
    </xf>
    <xf numFmtId="0" fontId="16" fillId="0" borderId="14" xfId="0"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center" wrapText="1"/>
      <protection locked="0"/>
    </xf>
    <xf numFmtId="0" fontId="16" fillId="0" borderId="7" xfId="0" applyFont="1" applyFill="1" applyBorder="1" applyAlignment="1" applyProtection="1">
      <alignment horizontal="center" vertical="center" wrapText="1"/>
      <protection locked="0"/>
    </xf>
    <xf numFmtId="0" fontId="2" fillId="0" borderId="0" xfId="0" applyFont="1" applyFill="1" applyBorder="1" applyAlignment="1">
      <alignment horizontal="right"/>
    </xf>
    <xf numFmtId="0" fontId="16" fillId="0" borderId="4" xfId="0" applyFont="1" applyFill="1" applyBorder="1" applyAlignment="1">
      <alignment horizontal="center" vertical="center" wrapText="1"/>
    </xf>
    <xf numFmtId="0" fontId="7" fillId="0" borderId="0" xfId="0" applyFont="1" applyFill="1" applyBorder="1" applyAlignment="1">
      <alignment horizontal="right" vertical="center"/>
    </xf>
    <xf numFmtId="0" fontId="2" fillId="0" borderId="0" xfId="0" applyFont="1" applyFill="1" applyBorder="1" applyAlignment="1" applyProtection="1">
      <alignment horizontal="left" vertical="center" wrapText="1"/>
      <protection locked="0"/>
    </xf>
    <xf numFmtId="0" fontId="15" fillId="0" borderId="0" xfId="0" applyFont="1" applyFill="1" applyBorder="1" applyAlignment="1">
      <alignment horizontal="left" vertical="center" wrapText="1"/>
    </xf>
    <xf numFmtId="0" fontId="15" fillId="0" borderId="0" xfId="0" applyFont="1" applyFill="1" applyBorder="1" applyAlignment="1">
      <alignment wrapText="1"/>
    </xf>
    <xf numFmtId="0" fontId="7" fillId="0" borderId="0" xfId="0" applyFont="1" applyFill="1" applyBorder="1" applyAlignment="1">
      <alignment horizontal="right"/>
    </xf>
    <xf numFmtId="0" fontId="16" fillId="0" borderId="1" xfId="0" applyFont="1" applyFill="1" applyBorder="1" applyAlignment="1">
      <alignment horizontal="center" vertical="center"/>
    </xf>
    <xf numFmtId="0" fontId="16" fillId="0" borderId="7" xfId="0" applyFont="1" applyFill="1" applyBorder="1" applyAlignment="1">
      <alignment horizontal="center" vertical="center"/>
    </xf>
    <xf numFmtId="180" fontId="5" fillId="0" borderId="7" xfId="56" applyNumberFormat="1" applyFont="1" applyBorder="1">
      <alignment horizontal="right" vertical="center"/>
    </xf>
    <xf numFmtId="0" fontId="7" fillId="0" borderId="7" xfId="0"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7" xfId="0"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49" fontId="5" fillId="0" borderId="7" xfId="0" applyNumberFormat="1" applyFont="1" applyFill="1" applyBorder="1" applyAlignment="1">
      <alignment horizontal="left" vertical="center" wrapText="1"/>
    </xf>
    <xf numFmtId="0" fontId="7" fillId="0" borderId="0" xfId="0" applyFont="1" applyFill="1" applyBorder="1" applyAlignment="1">
      <alignment vertical="top"/>
    </xf>
    <xf numFmtId="0" fontId="2" fillId="0" borderId="0" xfId="0" applyFont="1" applyFill="1" applyBorder="1" applyAlignment="1">
      <alignment vertical="top"/>
    </xf>
    <xf numFmtId="49" fontId="10" fillId="0" borderId="8" xfId="53" applyNumberFormat="1" applyFont="1" applyBorder="1" applyAlignment="1">
      <alignment horizontal="center" vertical="center" wrapText="1"/>
    </xf>
    <xf numFmtId="49" fontId="10" fillId="0" borderId="5" xfId="53" applyNumberFormat="1" applyFont="1" applyBorder="1" applyAlignment="1">
      <alignment horizontal="center" vertical="center" wrapText="1"/>
    </xf>
    <xf numFmtId="49" fontId="10" fillId="0" borderId="6" xfId="53" applyNumberFormat="1" applyFont="1" applyBorder="1" applyAlignment="1">
      <alignment horizontal="center" vertical="center" wrapText="1"/>
    </xf>
    <xf numFmtId="0" fontId="9" fillId="0" borderId="8" xfId="0" applyFont="1" applyFill="1" applyBorder="1" applyAlignment="1">
      <alignment vertical="top"/>
    </xf>
    <xf numFmtId="49" fontId="10" fillId="0" borderId="7" xfId="53" applyNumberFormat="1" applyFont="1" applyBorder="1">
      <alignment horizontal="left" vertical="center" wrapText="1"/>
    </xf>
    <xf numFmtId="180" fontId="10" fillId="0" borderId="7" xfId="53" applyNumberFormat="1" applyFont="1" applyBorder="1" applyAlignment="1">
      <alignment horizontal="right" vertical="center" wrapText="1"/>
    </xf>
    <xf numFmtId="49" fontId="10" fillId="0" borderId="4" xfId="53" applyNumberFormat="1" applyFont="1" applyBorder="1">
      <alignment horizontal="left" vertical="center" wrapText="1"/>
    </xf>
    <xf numFmtId="49" fontId="10" fillId="0" borderId="8" xfId="53" applyNumberFormat="1" applyFont="1" applyBorder="1">
      <alignment horizontal="left" vertical="center" wrapText="1"/>
    </xf>
    <xf numFmtId="49" fontId="10" fillId="0" borderId="6" xfId="53" applyNumberFormat="1" applyFont="1" applyBorder="1">
      <alignment horizontal="left" vertical="center" wrapText="1"/>
    </xf>
    <xf numFmtId="49" fontId="10" fillId="0" borderId="7" xfId="53" applyNumberFormat="1" applyFont="1" applyBorder="1" applyAlignment="1">
      <alignment horizontal="center" vertical="center" wrapText="1"/>
    </xf>
    <xf numFmtId="176" fontId="10" fillId="0" borderId="6" xfId="49" applyNumberFormat="1" applyFont="1" applyBorder="1" applyAlignment="1">
      <alignment horizontal="center" vertical="center" wrapText="1"/>
    </xf>
    <xf numFmtId="49" fontId="17" fillId="0" borderId="0" xfId="53" applyNumberFormat="1" applyFont="1" applyBorder="1" applyAlignment="1">
      <alignment horizontal="center" vertical="center" wrapText="1"/>
    </xf>
    <xf numFmtId="49" fontId="18" fillId="0" borderId="8" xfId="53" applyNumberFormat="1" applyFont="1" applyBorder="1" applyAlignment="1">
      <alignment horizontal="center" vertical="center" wrapText="1"/>
    </xf>
    <xf numFmtId="49" fontId="10" fillId="0" borderId="7" xfId="53" applyNumberFormat="1" applyFont="1" applyBorder="1" applyAlignment="1">
      <alignment horizontal="left" vertical="center" wrapText="1" indent="2"/>
    </xf>
    <xf numFmtId="49" fontId="10" fillId="0" borderId="7" xfId="53" applyNumberFormat="1" applyFont="1" applyBorder="1" applyAlignment="1">
      <alignment horizontal="left" vertical="center" wrapText="1" indent="4"/>
    </xf>
    <xf numFmtId="49" fontId="19" fillId="0" borderId="0" xfId="0" applyNumberFormat="1" applyFont="1" applyFill="1" applyBorder="1" applyAlignment="1">
      <alignment horizontal="right" vertical="center" wrapText="1"/>
    </xf>
    <xf numFmtId="49" fontId="11" fillId="0" borderId="0"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9" fillId="0" borderId="7" xfId="53" applyNumberFormat="1" applyFont="1" applyBorder="1">
      <alignment horizontal="left" vertical="center" wrapText="1"/>
    </xf>
    <xf numFmtId="180" fontId="10" fillId="0" borderId="7" xfId="0" applyNumberFormat="1" applyFont="1" applyFill="1" applyBorder="1" applyAlignment="1">
      <alignment horizontal="right" vertical="center"/>
    </xf>
    <xf numFmtId="180" fontId="19" fillId="0" borderId="7" xfId="0" applyNumberFormat="1" applyFont="1" applyFill="1" applyBorder="1" applyAlignment="1">
      <alignment horizontal="left" vertical="center"/>
    </xf>
    <xf numFmtId="180" fontId="10" fillId="0" borderId="7" xfId="56" applyNumberFormat="1" applyFont="1" applyBorder="1">
      <alignment horizontal="right" vertical="center"/>
    </xf>
    <xf numFmtId="180" fontId="10" fillId="0" borderId="7" xfId="0" applyNumberFormat="1" applyFont="1" applyFill="1" applyBorder="1" applyAlignment="1">
      <alignment horizontal="left" vertical="center"/>
    </xf>
    <xf numFmtId="49" fontId="19" fillId="0" borderId="7" xfId="0" applyNumberFormat="1" applyFont="1" applyFill="1" applyBorder="1" applyAlignment="1">
      <alignment horizontal="center" vertical="center" wrapText="1"/>
    </xf>
    <xf numFmtId="180" fontId="10" fillId="0" borderId="6" xfId="56" applyNumberFormat="1" applyFont="1" applyBorder="1">
      <alignment horizontal="right" vertical="center"/>
    </xf>
    <xf numFmtId="180" fontId="10" fillId="0" borderId="6" xfId="0" applyNumberFormat="1" applyFont="1" applyFill="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tegralNumberStyle" xfId="49"/>
    <cellStyle name="TimeStyle" xfId="50"/>
    <cellStyle name="PercentStyle" xfId="51"/>
    <cellStyle name="DateTimeStyle" xfId="52"/>
    <cellStyle name="TextStyle" xfId="53"/>
    <cellStyle name="DateStyle" xfId="54"/>
    <cellStyle name="NumberStyle" xfId="55"/>
    <cellStyle name="Money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pane ySplit="1" topLeftCell="A2" activePane="bottomLeft" state="frozen"/>
      <selection/>
      <selection pane="bottomLeft" activeCell="B9" sqref="B9"/>
    </sheetView>
  </sheetViews>
  <sheetFormatPr defaultColWidth="8.84955752212389" defaultRowHeight="15" customHeight="1" outlineLevelCol="3"/>
  <cols>
    <col min="1" max="2" width="28.5752212389381" style="1" customWidth="1"/>
    <col min="3" max="3" width="35.7079646017699" style="1" customWidth="1"/>
    <col min="4" max="4" width="28.5752212389381" style="1" customWidth="1"/>
    <col min="5" max="16384" width="8.84955752212389" style="1"/>
  </cols>
  <sheetData>
    <row r="1" s="1" customFormat="1" ht="18.75" customHeight="1" spans="1:4">
      <c r="A1" s="44" t="s">
        <v>0</v>
      </c>
      <c r="B1" s="146"/>
      <c r="C1" s="146"/>
      <c r="D1" s="146"/>
    </row>
    <row r="2" s="1" customFormat="1" ht="28.5" customHeight="1" spans="1:4">
      <c r="A2" s="147" t="s">
        <v>1</v>
      </c>
      <c r="B2" s="147"/>
      <c r="C2" s="147"/>
      <c r="D2" s="147"/>
    </row>
    <row r="3" s="43" customFormat="1" ht="18.75" customHeight="1" spans="1:4">
      <c r="A3" s="46" t="str">
        <f>"单位名称："&amp;"玉溪市第二幼儿园"</f>
        <v>单位名称：玉溪市第二幼儿园</v>
      </c>
      <c r="B3" s="46"/>
      <c r="C3" s="46"/>
      <c r="D3" s="44" t="s">
        <v>2</v>
      </c>
    </row>
    <row r="4" s="43" customFormat="1" ht="18.75" customHeight="1" spans="1:4">
      <c r="A4" s="131" t="s">
        <v>3</v>
      </c>
      <c r="B4" s="131"/>
      <c r="C4" s="131" t="s">
        <v>4</v>
      </c>
      <c r="D4" s="131"/>
    </row>
    <row r="5" s="43" customFormat="1" ht="18.75" customHeight="1" spans="1:4">
      <c r="A5" s="131" t="s">
        <v>5</v>
      </c>
      <c r="B5" s="131" t="s">
        <v>6</v>
      </c>
      <c r="C5" s="131" t="s">
        <v>7</v>
      </c>
      <c r="D5" s="131" t="s">
        <v>6</v>
      </c>
    </row>
    <row r="6" s="43" customFormat="1" ht="18.75" customHeight="1" spans="1:4">
      <c r="A6" s="139" t="s">
        <v>8</v>
      </c>
      <c r="B6" s="156">
        <v>25980311.7</v>
      </c>
      <c r="C6" s="157" t="str">
        <f>"一"&amp;"、"&amp;"教育支出"</f>
        <v>一、教育支出</v>
      </c>
      <c r="D6" s="156">
        <v>20801938.75</v>
      </c>
    </row>
    <row r="7" s="43" customFormat="1" ht="18.75" customHeight="1" spans="1:4">
      <c r="A7" s="135" t="s">
        <v>9</v>
      </c>
      <c r="B7" s="153"/>
      <c r="C7" s="154" t="str">
        <f>"二"&amp;"、"&amp;"社会保障和就业支出"</f>
        <v>二、社会保障和就业支出</v>
      </c>
      <c r="D7" s="153">
        <v>3236877.76</v>
      </c>
    </row>
    <row r="8" s="43" customFormat="1" ht="18.75" customHeight="1" spans="1:4">
      <c r="A8" s="135" t="s">
        <v>10</v>
      </c>
      <c r="B8" s="153"/>
      <c r="C8" s="154" t="str">
        <f>"三"&amp;"、"&amp;"卫生健康支出"</f>
        <v>三、卫生健康支出</v>
      </c>
      <c r="D8" s="153">
        <v>1580155.19</v>
      </c>
    </row>
    <row r="9" s="43" customFormat="1" ht="18.75" customHeight="1" spans="1:4">
      <c r="A9" s="135" t="s">
        <v>11</v>
      </c>
      <c r="B9" s="153"/>
      <c r="C9" s="154" t="str">
        <f>"四"&amp;"、"&amp;"住房保障支出"</f>
        <v>四、住房保障支出</v>
      </c>
      <c r="D9" s="153">
        <v>1875132</v>
      </c>
    </row>
    <row r="10" s="43" customFormat="1" ht="18.75" customHeight="1" spans="1:4">
      <c r="A10" s="135" t="s">
        <v>12</v>
      </c>
      <c r="B10" s="153">
        <v>1085000</v>
      </c>
      <c r="C10" s="135"/>
      <c r="D10" s="135"/>
    </row>
    <row r="11" s="43" customFormat="1" ht="18.75" customHeight="1" spans="1:4">
      <c r="A11" s="135" t="s">
        <v>13</v>
      </c>
      <c r="B11" s="153"/>
      <c r="C11" s="135"/>
      <c r="D11" s="135"/>
    </row>
    <row r="12" s="43" customFormat="1" ht="18.75" customHeight="1" spans="1:4">
      <c r="A12" s="135" t="s">
        <v>14</v>
      </c>
      <c r="B12" s="153"/>
      <c r="C12" s="135"/>
      <c r="D12" s="135"/>
    </row>
    <row r="13" s="43" customFormat="1" ht="18.75" customHeight="1" spans="1:4">
      <c r="A13" s="135" t="s">
        <v>15</v>
      </c>
      <c r="B13" s="153"/>
      <c r="C13" s="135"/>
      <c r="D13" s="135"/>
    </row>
    <row r="14" s="43" customFormat="1" ht="18.75" customHeight="1" spans="1:4">
      <c r="A14" s="135" t="s">
        <v>16</v>
      </c>
      <c r="B14" s="153"/>
      <c r="C14" s="135"/>
      <c r="D14" s="135"/>
    </row>
    <row r="15" s="43" customFormat="1" ht="18.75" customHeight="1" spans="1:4">
      <c r="A15" s="135" t="s">
        <v>17</v>
      </c>
      <c r="B15" s="153">
        <v>1085000</v>
      </c>
      <c r="C15" s="135"/>
      <c r="D15" s="135"/>
    </row>
    <row r="16" s="43" customFormat="1" ht="18.75" customHeight="1" spans="1:4">
      <c r="A16" s="155" t="s">
        <v>18</v>
      </c>
      <c r="B16" s="153">
        <v>27065311.7</v>
      </c>
      <c r="C16" s="155" t="s">
        <v>19</v>
      </c>
      <c r="D16" s="153">
        <v>27494103.7</v>
      </c>
    </row>
    <row r="17" s="43" customFormat="1" ht="18.75" customHeight="1" spans="1:4">
      <c r="A17" s="150" t="s">
        <v>20</v>
      </c>
      <c r="B17" s="135"/>
      <c r="C17" s="150" t="s">
        <v>21</v>
      </c>
      <c r="D17" s="135"/>
    </row>
    <row r="18" s="43" customFormat="1" ht="18.75" customHeight="1" spans="1:4">
      <c r="A18" s="49" t="s">
        <v>22</v>
      </c>
      <c r="B18" s="153">
        <v>378792</v>
      </c>
      <c r="C18" s="49" t="s">
        <v>22</v>
      </c>
      <c r="D18" s="153"/>
    </row>
    <row r="19" s="43" customFormat="1" ht="18.75" customHeight="1" spans="1:4">
      <c r="A19" s="49" t="s">
        <v>23</v>
      </c>
      <c r="B19" s="153">
        <v>50000</v>
      </c>
      <c r="C19" s="49" t="s">
        <v>23</v>
      </c>
      <c r="D19" s="153"/>
    </row>
    <row r="20" s="43" customFormat="1" ht="18.75" customHeight="1" spans="1:4">
      <c r="A20" s="155" t="s">
        <v>24</v>
      </c>
      <c r="B20" s="153">
        <v>27494103.7</v>
      </c>
      <c r="C20" s="155" t="s">
        <v>25</v>
      </c>
      <c r="D20" s="153">
        <v>27494103.7</v>
      </c>
    </row>
  </sheetData>
  <mergeCells count="5">
    <mergeCell ref="A1:D1"/>
    <mergeCell ref="A2:D2"/>
    <mergeCell ref="A3:C3"/>
    <mergeCell ref="A4:B4"/>
    <mergeCell ref="C4:D4"/>
  </mergeCells>
  <printOptions horizontalCentered="1"/>
  <pageMargins left="0.751388888888889" right="0.751388888888889" top="1"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9" sqref="B9"/>
    </sheetView>
  </sheetViews>
  <sheetFormatPr defaultColWidth="9.14159292035398" defaultRowHeight="14.25" customHeight="1" outlineLevelCol="5"/>
  <cols>
    <col min="1" max="6" width="25.3362831858407" style="1" customWidth="1"/>
    <col min="7" max="16384" width="9.14159292035398" style="1"/>
  </cols>
  <sheetData>
    <row r="1" s="1" customFormat="1" ht="15.75" customHeight="1" spans="2:6">
      <c r="B1" s="32"/>
      <c r="F1" s="115" t="s">
        <v>329</v>
      </c>
    </row>
    <row r="2" s="1" customFormat="1" ht="28.5" customHeight="1" spans="1:6">
      <c r="A2" s="57" t="s">
        <v>330</v>
      </c>
      <c r="B2" s="57"/>
      <c r="C2" s="57"/>
      <c r="D2" s="57"/>
      <c r="E2" s="57"/>
      <c r="F2" s="57"/>
    </row>
    <row r="3" s="1" customFormat="1" ht="15" customHeight="1" spans="1:6">
      <c r="A3" s="116" t="str">
        <f>"单位名称："&amp;"玉溪市第二幼儿园"</f>
        <v>单位名称：玉溪市第二幼儿园</v>
      </c>
      <c r="B3" s="117"/>
      <c r="C3" s="117"/>
      <c r="D3" s="118"/>
      <c r="E3" s="118"/>
      <c r="F3" s="119" t="s">
        <v>331</v>
      </c>
    </row>
    <row r="4" s="1" customFormat="1" ht="18.75" customHeight="1" spans="1:6">
      <c r="A4" s="92" t="s">
        <v>123</v>
      </c>
      <c r="B4" s="92" t="s">
        <v>67</v>
      </c>
      <c r="C4" s="92" t="s">
        <v>68</v>
      </c>
      <c r="D4" s="120" t="s">
        <v>332</v>
      </c>
      <c r="E4" s="121"/>
      <c r="F4" s="121"/>
    </row>
    <row r="5" s="1" customFormat="1" ht="30" customHeight="1" spans="1:6">
      <c r="A5" s="99"/>
      <c r="B5" s="99"/>
      <c r="C5" s="99"/>
      <c r="D5" s="120" t="s">
        <v>30</v>
      </c>
      <c r="E5" s="121" t="s">
        <v>71</v>
      </c>
      <c r="F5" s="121" t="s">
        <v>72</v>
      </c>
    </row>
    <row r="6" s="1" customFormat="1" ht="16.5" customHeight="1" spans="1:6">
      <c r="A6" s="121">
        <v>1</v>
      </c>
      <c r="B6" s="121">
        <v>2</v>
      </c>
      <c r="C6" s="121">
        <v>3</v>
      </c>
      <c r="D6" s="121">
        <v>4</v>
      </c>
      <c r="E6" s="121">
        <v>5</v>
      </c>
      <c r="F6" s="121">
        <v>6</v>
      </c>
    </row>
    <row r="7" s="1" customFormat="1" ht="20.25" customHeight="1" spans="1:6">
      <c r="A7" s="37"/>
      <c r="B7" s="37"/>
      <c r="C7" s="37"/>
      <c r="D7" s="26"/>
      <c r="E7" s="122"/>
      <c r="F7" s="122"/>
    </row>
    <row r="8" s="1" customFormat="1" ht="17.25" customHeight="1" spans="1:6">
      <c r="A8" s="123" t="s">
        <v>252</v>
      </c>
      <c r="B8" s="124"/>
      <c r="C8" s="124"/>
      <c r="D8" s="122"/>
      <c r="E8" s="122"/>
      <c r="F8" s="122"/>
    </row>
    <row r="9" customHeight="1" spans="1:1">
      <c r="A9" s="40" t="s">
        <v>333</v>
      </c>
    </row>
  </sheetData>
  <mergeCells count="7">
    <mergeCell ref="A2:F2"/>
    <mergeCell ref="A3:E3"/>
    <mergeCell ref="D4:F4"/>
    <mergeCell ref="A8:C8"/>
    <mergeCell ref="A4:A5"/>
    <mergeCell ref="B4:B5"/>
    <mergeCell ref="C4:C5"/>
  </mergeCells>
  <printOptions horizontalCentered="1"/>
  <pageMargins left="0.751388888888889" right="0.751388888888889" top="1" bottom="1" header="0.5" footer="0.5"/>
  <pageSetup paperSize="9" scale="87"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3"/>
  <sheetViews>
    <sheetView showZeros="0" workbookViewId="0">
      <pane ySplit="1" topLeftCell="A2" activePane="bottomLeft" state="frozen"/>
      <selection/>
      <selection pane="bottomLeft" activeCell="C11" sqref="C11"/>
    </sheetView>
  </sheetViews>
  <sheetFormatPr defaultColWidth="9.14159292035398" defaultRowHeight="14.25" customHeight="1"/>
  <cols>
    <col min="1" max="1" width="29.5752212389381" style="1" customWidth="1"/>
    <col min="2" max="2" width="21.716814159292" style="1" customWidth="1"/>
    <col min="3" max="3" width="26.5575221238938" style="1" customWidth="1"/>
    <col min="4" max="4" width="6" style="1" customWidth="1"/>
    <col min="5" max="5" width="5.66371681415929" style="1" customWidth="1"/>
    <col min="6" max="8" width="12.3362831858407" style="1" customWidth="1"/>
    <col min="9" max="11" width="9.11504424778761" style="1" customWidth="1"/>
    <col min="12" max="12" width="10.3362831858407" style="1" customWidth="1"/>
    <col min="13" max="16" width="9.44247787610619" style="1" customWidth="1"/>
    <col min="17" max="17" width="10.4247787610619" style="1" customWidth="1"/>
    <col min="18" max="16384" width="9.14159292035398" style="1"/>
  </cols>
  <sheetData>
    <row r="1" s="1" customFormat="1" ht="13.5" customHeight="1" spans="1:17">
      <c r="A1" s="52" t="s">
        <v>334</v>
      </c>
      <c r="B1" s="52"/>
      <c r="C1" s="52"/>
      <c r="D1" s="52"/>
      <c r="E1" s="52"/>
      <c r="F1" s="52"/>
      <c r="G1" s="52"/>
      <c r="H1" s="52"/>
      <c r="I1" s="52"/>
      <c r="J1" s="52"/>
      <c r="K1" s="52"/>
      <c r="L1" s="52"/>
      <c r="M1" s="52"/>
      <c r="N1" s="52"/>
      <c r="O1" s="41"/>
      <c r="P1" s="41"/>
      <c r="Q1" s="52"/>
    </row>
    <row r="2" s="1" customFormat="1" ht="27.75" customHeight="1" spans="1:17">
      <c r="A2" s="56" t="s">
        <v>335</v>
      </c>
      <c r="B2" s="57"/>
      <c r="C2" s="57"/>
      <c r="D2" s="57"/>
      <c r="E2" s="57"/>
      <c r="F2" s="57"/>
      <c r="G2" s="57"/>
      <c r="H2" s="57"/>
      <c r="I2" s="57"/>
      <c r="J2" s="57"/>
      <c r="K2" s="83"/>
      <c r="L2" s="57"/>
      <c r="M2" s="57"/>
      <c r="N2" s="57"/>
      <c r="O2" s="83"/>
      <c r="P2" s="83"/>
      <c r="Q2" s="57"/>
    </row>
    <row r="3" s="1" customFormat="1" ht="18.75" customHeight="1" spans="1:17">
      <c r="A3" s="8" t="str">
        <f>"单位名称："&amp;"玉溪市第二幼儿园"</f>
        <v>单位名称：玉溪市第二幼儿园</v>
      </c>
      <c r="B3" s="91"/>
      <c r="C3" s="91"/>
      <c r="D3" s="91"/>
      <c r="E3" s="91"/>
      <c r="F3" s="91"/>
      <c r="G3" s="91"/>
      <c r="H3" s="91"/>
      <c r="I3" s="91"/>
      <c r="J3" s="91"/>
      <c r="O3" s="10"/>
      <c r="P3" s="10"/>
      <c r="Q3" s="113" t="s">
        <v>2</v>
      </c>
    </row>
    <row r="4" s="1" customFormat="1" ht="15.75" customHeight="1" spans="1:17">
      <c r="A4" s="92" t="s">
        <v>336</v>
      </c>
      <c r="B4" s="93" t="s">
        <v>337</v>
      </c>
      <c r="C4" s="93" t="s">
        <v>338</v>
      </c>
      <c r="D4" s="93" t="s">
        <v>339</v>
      </c>
      <c r="E4" s="93" t="s">
        <v>340</v>
      </c>
      <c r="F4" s="93" t="s">
        <v>341</v>
      </c>
      <c r="G4" s="94" t="s">
        <v>130</v>
      </c>
      <c r="H4" s="94"/>
      <c r="I4" s="94"/>
      <c r="J4" s="94"/>
      <c r="K4" s="105"/>
      <c r="L4" s="94"/>
      <c r="M4" s="94"/>
      <c r="N4" s="94"/>
      <c r="O4" s="106"/>
      <c r="P4" s="105"/>
      <c r="Q4" s="114"/>
    </row>
    <row r="5" s="1" customFormat="1" ht="17.25" customHeight="1" spans="1:17">
      <c r="A5" s="95"/>
      <c r="B5" s="96"/>
      <c r="C5" s="96"/>
      <c r="D5" s="96"/>
      <c r="E5" s="96"/>
      <c r="F5" s="96"/>
      <c r="G5" s="96" t="s">
        <v>30</v>
      </c>
      <c r="H5" s="96" t="s">
        <v>33</v>
      </c>
      <c r="I5" s="96" t="s">
        <v>342</v>
      </c>
      <c r="J5" s="96" t="s">
        <v>343</v>
      </c>
      <c r="K5" s="107" t="s">
        <v>344</v>
      </c>
      <c r="L5" s="108" t="s">
        <v>345</v>
      </c>
      <c r="M5" s="108"/>
      <c r="N5" s="108"/>
      <c r="O5" s="109"/>
      <c r="P5" s="110"/>
      <c r="Q5" s="98"/>
    </row>
    <row r="6" s="1" customFormat="1" ht="54" customHeight="1" spans="1:17">
      <c r="A6" s="97"/>
      <c r="B6" s="98"/>
      <c r="C6" s="98"/>
      <c r="D6" s="98"/>
      <c r="E6" s="98"/>
      <c r="F6" s="98"/>
      <c r="G6" s="98"/>
      <c r="H6" s="98"/>
      <c r="I6" s="98"/>
      <c r="J6" s="98"/>
      <c r="K6" s="111"/>
      <c r="L6" s="98" t="s">
        <v>32</v>
      </c>
      <c r="M6" s="98" t="s">
        <v>39</v>
      </c>
      <c r="N6" s="98" t="s">
        <v>137</v>
      </c>
      <c r="O6" s="112" t="s">
        <v>41</v>
      </c>
      <c r="P6" s="111" t="s">
        <v>42</v>
      </c>
      <c r="Q6" s="98" t="s">
        <v>43</v>
      </c>
    </row>
    <row r="7" s="1" customFormat="1" ht="15" customHeight="1" spans="1:17">
      <c r="A7" s="99">
        <v>1</v>
      </c>
      <c r="B7" s="100">
        <v>2</v>
      </c>
      <c r="C7" s="100">
        <v>3</v>
      </c>
      <c r="D7" s="100">
        <v>4</v>
      </c>
      <c r="E7" s="100">
        <v>5</v>
      </c>
      <c r="F7" s="100">
        <v>6</v>
      </c>
      <c r="G7" s="101">
        <v>7</v>
      </c>
      <c r="H7" s="101">
        <v>8</v>
      </c>
      <c r="I7" s="101">
        <v>9</v>
      </c>
      <c r="J7" s="101">
        <v>10</v>
      </c>
      <c r="K7" s="101">
        <v>11</v>
      </c>
      <c r="L7" s="101">
        <v>12</v>
      </c>
      <c r="M7" s="101">
        <v>13</v>
      </c>
      <c r="N7" s="101">
        <v>14</v>
      </c>
      <c r="O7" s="101">
        <v>15</v>
      </c>
      <c r="P7" s="101">
        <v>16</v>
      </c>
      <c r="Q7" s="101">
        <v>17</v>
      </c>
    </row>
    <row r="8" s="1" customFormat="1" ht="26" customHeight="1" spans="1:17">
      <c r="A8" s="77" t="s">
        <v>64</v>
      </c>
      <c r="B8" s="78"/>
      <c r="C8" s="78"/>
      <c r="D8" s="78"/>
      <c r="E8" s="102"/>
      <c r="F8" s="103">
        <v>878500</v>
      </c>
      <c r="G8" s="64">
        <v>3154420</v>
      </c>
      <c r="H8" s="64">
        <v>3004420</v>
      </c>
      <c r="I8" s="64"/>
      <c r="J8" s="64"/>
      <c r="K8" s="64"/>
      <c r="L8" s="64">
        <v>150000</v>
      </c>
      <c r="M8" s="64"/>
      <c r="N8" s="64"/>
      <c r="O8" s="64"/>
      <c r="P8" s="64"/>
      <c r="Q8" s="64">
        <v>150000</v>
      </c>
    </row>
    <row r="9" s="1" customFormat="1" ht="26" customHeight="1" spans="1:17">
      <c r="A9" s="77" t="str">
        <f>"      "&amp;"公车购置及运维费"</f>
        <v>      公车购置及运维费</v>
      </c>
      <c r="B9" s="78" t="s">
        <v>346</v>
      </c>
      <c r="C9" s="78" t="str">
        <f>"C18000000"&amp;"  "&amp;"金融服务"</f>
        <v>C18000000  金融服务</v>
      </c>
      <c r="D9" s="75" t="s">
        <v>308</v>
      </c>
      <c r="E9" s="104">
        <v>1</v>
      </c>
      <c r="F9" s="26">
        <v>10000</v>
      </c>
      <c r="G9" s="64">
        <v>10000</v>
      </c>
      <c r="H9" s="64">
        <v>10000</v>
      </c>
      <c r="I9" s="64"/>
      <c r="J9" s="64"/>
      <c r="K9" s="64"/>
      <c r="L9" s="64"/>
      <c r="M9" s="64"/>
      <c r="N9" s="64"/>
      <c r="O9" s="64"/>
      <c r="P9" s="64"/>
      <c r="Q9" s="64"/>
    </row>
    <row r="10" s="1" customFormat="1" ht="26" customHeight="1" spans="1:17">
      <c r="A10" s="77" t="str">
        <f>"      "&amp;"公车购置及运维费"</f>
        <v>      公车购置及运维费</v>
      </c>
      <c r="B10" s="78" t="s">
        <v>347</v>
      </c>
      <c r="C10" s="78" t="str">
        <f>"C23000000"&amp;"  "&amp;"商务服务"</f>
        <v>C23000000  商务服务</v>
      </c>
      <c r="D10" s="75" t="s">
        <v>308</v>
      </c>
      <c r="E10" s="104">
        <v>1</v>
      </c>
      <c r="F10" s="26">
        <v>17000</v>
      </c>
      <c r="G10" s="64">
        <v>17000</v>
      </c>
      <c r="H10" s="64">
        <v>17000</v>
      </c>
      <c r="I10" s="64"/>
      <c r="J10" s="64"/>
      <c r="K10" s="64"/>
      <c r="L10" s="64"/>
      <c r="M10" s="64"/>
      <c r="N10" s="64"/>
      <c r="O10" s="64"/>
      <c r="P10" s="64"/>
      <c r="Q10" s="64"/>
    </row>
    <row r="11" s="1" customFormat="1" ht="26" customHeight="1" spans="1:17">
      <c r="A11" s="77" t="str">
        <f>"      "&amp;"一般公用经费"</f>
        <v>      一般公用经费</v>
      </c>
      <c r="B11" s="78" t="s">
        <v>348</v>
      </c>
      <c r="C11" s="78" t="str">
        <f>"A02020000"&amp;"  "&amp;"办公设备"</f>
        <v>A02020000  办公设备</v>
      </c>
      <c r="D11" s="75" t="s">
        <v>308</v>
      </c>
      <c r="E11" s="104">
        <v>1</v>
      </c>
      <c r="F11" s="26">
        <v>10000</v>
      </c>
      <c r="G11" s="64">
        <v>10000</v>
      </c>
      <c r="H11" s="64">
        <v>10000</v>
      </c>
      <c r="I11" s="64"/>
      <c r="J11" s="64"/>
      <c r="K11" s="64"/>
      <c r="L11" s="64"/>
      <c r="M11" s="64"/>
      <c r="N11" s="64"/>
      <c r="O11" s="64"/>
      <c r="P11" s="64"/>
      <c r="Q11" s="64"/>
    </row>
    <row r="12" s="1" customFormat="1" ht="26" customHeight="1" spans="1:17">
      <c r="A12" s="77" t="str">
        <f t="shared" ref="A12:A18" si="0">"      "&amp;"市二幼办园运转经费"</f>
        <v>      市二幼办园运转经费</v>
      </c>
      <c r="B12" s="78" t="s">
        <v>349</v>
      </c>
      <c r="C12" s="78" t="str">
        <f>"A05000000"&amp;"  "&amp;"家具和用具"</f>
        <v>A05000000  家具和用具</v>
      </c>
      <c r="D12" s="75" t="s">
        <v>350</v>
      </c>
      <c r="E12" s="104">
        <v>1</v>
      </c>
      <c r="F12" s="26">
        <v>1000</v>
      </c>
      <c r="G12" s="64">
        <v>1000</v>
      </c>
      <c r="H12" s="64">
        <v>1000</v>
      </c>
      <c r="I12" s="64"/>
      <c r="J12" s="64"/>
      <c r="K12" s="64"/>
      <c r="L12" s="64"/>
      <c r="M12" s="64"/>
      <c r="N12" s="64"/>
      <c r="O12" s="64"/>
      <c r="P12" s="64"/>
      <c r="Q12" s="64"/>
    </row>
    <row r="13" s="1" customFormat="1" ht="26" customHeight="1" spans="1:17">
      <c r="A13" s="77" t="str">
        <f t="shared" si="0"/>
        <v>      市二幼办园运转经费</v>
      </c>
      <c r="B13" s="78" t="s">
        <v>351</v>
      </c>
      <c r="C13" s="78" t="str">
        <f>"A08060000"&amp;"  "&amp;"信息数据类无形资产"</f>
        <v>A08060000  信息数据类无形资产</v>
      </c>
      <c r="D13" s="75" t="s">
        <v>308</v>
      </c>
      <c r="E13" s="104">
        <v>1</v>
      </c>
      <c r="F13" s="26">
        <v>4500</v>
      </c>
      <c r="G13" s="64">
        <v>4500</v>
      </c>
      <c r="H13" s="64">
        <v>4500</v>
      </c>
      <c r="I13" s="64"/>
      <c r="J13" s="64"/>
      <c r="K13" s="64"/>
      <c r="L13" s="64"/>
      <c r="M13" s="64"/>
      <c r="N13" s="64"/>
      <c r="O13" s="64"/>
      <c r="P13" s="64"/>
      <c r="Q13" s="64"/>
    </row>
    <row r="14" s="1" customFormat="1" ht="26" customHeight="1" spans="1:17">
      <c r="A14" s="77" t="str">
        <f t="shared" si="0"/>
        <v>      市二幼办园运转经费</v>
      </c>
      <c r="B14" s="78" t="s">
        <v>352</v>
      </c>
      <c r="C14" s="78" t="str">
        <f>"A05000000"&amp;"  "&amp;"家具和用具"</f>
        <v>A05000000  家具和用具</v>
      </c>
      <c r="D14" s="75" t="s">
        <v>353</v>
      </c>
      <c r="E14" s="104">
        <v>2</v>
      </c>
      <c r="F14" s="26">
        <v>20000</v>
      </c>
      <c r="G14" s="64">
        <v>20000</v>
      </c>
      <c r="H14" s="64">
        <v>20000</v>
      </c>
      <c r="I14" s="64"/>
      <c r="J14" s="64"/>
      <c r="K14" s="64"/>
      <c r="L14" s="64"/>
      <c r="M14" s="64"/>
      <c r="N14" s="64"/>
      <c r="O14" s="64"/>
      <c r="P14" s="64"/>
      <c r="Q14" s="64"/>
    </row>
    <row r="15" s="1" customFormat="1" ht="26" customHeight="1" spans="1:17">
      <c r="A15" s="77" t="str">
        <f t="shared" si="0"/>
        <v>      市二幼办园运转经费</v>
      </c>
      <c r="B15" s="78" t="s">
        <v>354</v>
      </c>
      <c r="C15" s="78" t="str">
        <f>"A05040000"&amp;"  "&amp;"办公用品"</f>
        <v>A05040000  办公用品</v>
      </c>
      <c r="D15" s="75" t="s">
        <v>308</v>
      </c>
      <c r="E15" s="104">
        <v>1</v>
      </c>
      <c r="F15" s="26">
        <v>10000</v>
      </c>
      <c r="G15" s="64">
        <v>10000</v>
      </c>
      <c r="H15" s="64">
        <v>10000</v>
      </c>
      <c r="I15" s="64"/>
      <c r="J15" s="64"/>
      <c r="K15" s="64"/>
      <c r="L15" s="64"/>
      <c r="M15" s="64"/>
      <c r="N15" s="64"/>
      <c r="O15" s="64"/>
      <c r="P15" s="64"/>
      <c r="Q15" s="64"/>
    </row>
    <row r="16" s="1" customFormat="1" ht="26" customHeight="1" spans="1:17">
      <c r="A16" s="77" t="str">
        <f t="shared" si="0"/>
        <v>      市二幼办园运转经费</v>
      </c>
      <c r="B16" s="78" t="s">
        <v>355</v>
      </c>
      <c r="C16" s="78" t="str">
        <f>"C21040000"&amp;"  "&amp;"物业管理服务"</f>
        <v>C21040000  物业管理服务</v>
      </c>
      <c r="D16" s="75" t="s">
        <v>308</v>
      </c>
      <c r="E16" s="104">
        <v>1</v>
      </c>
      <c r="F16" s="26">
        <v>336000</v>
      </c>
      <c r="G16" s="64">
        <v>336000</v>
      </c>
      <c r="H16" s="64">
        <v>336000</v>
      </c>
      <c r="I16" s="64"/>
      <c r="J16" s="64"/>
      <c r="K16" s="64"/>
      <c r="L16" s="64"/>
      <c r="M16" s="64"/>
      <c r="N16" s="64"/>
      <c r="O16" s="64"/>
      <c r="P16" s="64"/>
      <c r="Q16" s="64"/>
    </row>
    <row r="17" s="1" customFormat="1" ht="26" customHeight="1" spans="1:17">
      <c r="A17" s="77" t="str">
        <f t="shared" si="0"/>
        <v>      市二幼办园运转经费</v>
      </c>
      <c r="B17" s="78" t="s">
        <v>356</v>
      </c>
      <c r="C17" s="78" t="str">
        <f>"C21040000"&amp;"  "&amp;"物业管理服务"</f>
        <v>C21040000  物业管理服务</v>
      </c>
      <c r="D17" s="75" t="s">
        <v>308</v>
      </c>
      <c r="E17" s="104">
        <v>1</v>
      </c>
      <c r="F17" s="26">
        <v>320000</v>
      </c>
      <c r="G17" s="64">
        <v>320000</v>
      </c>
      <c r="H17" s="64">
        <v>320000</v>
      </c>
      <c r="I17" s="64"/>
      <c r="J17" s="64"/>
      <c r="K17" s="64"/>
      <c r="L17" s="64"/>
      <c r="M17" s="64"/>
      <c r="N17" s="64"/>
      <c r="O17" s="64"/>
      <c r="P17" s="64"/>
      <c r="Q17" s="64"/>
    </row>
    <row r="18" s="1" customFormat="1" ht="26" customHeight="1" spans="1:17">
      <c r="A18" s="77" t="str">
        <f t="shared" si="0"/>
        <v>      市二幼办园运转经费</v>
      </c>
      <c r="B18" s="78" t="s">
        <v>357</v>
      </c>
      <c r="C18" s="78" t="str">
        <f>"C02990000"&amp;"  "&amp;"其他教育服务"</f>
        <v>C02990000  其他教育服务</v>
      </c>
      <c r="D18" s="75" t="s">
        <v>308</v>
      </c>
      <c r="E18" s="104">
        <v>1</v>
      </c>
      <c r="F18" s="26"/>
      <c r="G18" s="64">
        <v>2275920</v>
      </c>
      <c r="H18" s="64">
        <v>2275920</v>
      </c>
      <c r="I18" s="64"/>
      <c r="J18" s="64"/>
      <c r="K18" s="64"/>
      <c r="L18" s="64"/>
      <c r="M18" s="64"/>
      <c r="N18" s="64"/>
      <c r="O18" s="64"/>
      <c r="P18" s="64"/>
      <c r="Q18" s="64"/>
    </row>
    <row r="19" s="1" customFormat="1" ht="26" customHeight="1" spans="1:17">
      <c r="A19" s="77" t="str">
        <f t="shared" ref="A19:A22" si="1">"      "&amp;"教学设施更新和校园环境改善专项经费"</f>
        <v>      教学设施更新和校园环境改善专项经费</v>
      </c>
      <c r="B19" s="78" t="s">
        <v>358</v>
      </c>
      <c r="C19" s="78" t="str">
        <f>"A05010599"&amp;"  "&amp;"其他柜类"</f>
        <v>A05010599  其他柜类</v>
      </c>
      <c r="D19" s="75" t="s">
        <v>350</v>
      </c>
      <c r="E19" s="104">
        <v>2</v>
      </c>
      <c r="F19" s="26">
        <v>5380</v>
      </c>
      <c r="G19" s="64">
        <v>5380</v>
      </c>
      <c r="H19" s="64"/>
      <c r="I19" s="64"/>
      <c r="J19" s="64"/>
      <c r="K19" s="64"/>
      <c r="L19" s="64">
        <v>5380</v>
      </c>
      <c r="M19" s="64"/>
      <c r="N19" s="64"/>
      <c r="O19" s="64"/>
      <c r="P19" s="64"/>
      <c r="Q19" s="64">
        <v>5380</v>
      </c>
    </row>
    <row r="20" s="1" customFormat="1" ht="26" customHeight="1" spans="1:17">
      <c r="A20" s="77" t="str">
        <f t="shared" si="1"/>
        <v>      教学设施更新和校园环境改善专项经费</v>
      </c>
      <c r="B20" s="78" t="s">
        <v>359</v>
      </c>
      <c r="C20" s="78" t="str">
        <f>"A05010399"&amp;"  "&amp;"其他椅凳类"</f>
        <v>A05010399  其他椅凳类</v>
      </c>
      <c r="D20" s="75" t="s">
        <v>360</v>
      </c>
      <c r="E20" s="104">
        <v>100</v>
      </c>
      <c r="F20" s="26">
        <v>15500</v>
      </c>
      <c r="G20" s="64">
        <v>15500</v>
      </c>
      <c r="H20" s="64"/>
      <c r="I20" s="64"/>
      <c r="J20" s="64"/>
      <c r="K20" s="64"/>
      <c r="L20" s="64">
        <v>15500</v>
      </c>
      <c r="M20" s="64"/>
      <c r="N20" s="64"/>
      <c r="O20" s="64"/>
      <c r="P20" s="64"/>
      <c r="Q20" s="64">
        <v>15500</v>
      </c>
    </row>
    <row r="21" s="1" customFormat="1" ht="26" customHeight="1" spans="1:17">
      <c r="A21" s="77" t="str">
        <f t="shared" si="1"/>
        <v>      教学设施更新和校园环境改善专项经费</v>
      </c>
      <c r="B21" s="78" t="s">
        <v>361</v>
      </c>
      <c r="C21" s="78" t="str">
        <f>"A05010104"&amp;"  "&amp;"木制床类"</f>
        <v>A05010104  木制床类</v>
      </c>
      <c r="D21" s="75" t="s">
        <v>362</v>
      </c>
      <c r="E21" s="104">
        <v>16</v>
      </c>
      <c r="F21" s="26">
        <v>81600</v>
      </c>
      <c r="G21" s="64">
        <v>81600</v>
      </c>
      <c r="H21" s="64"/>
      <c r="I21" s="64"/>
      <c r="J21" s="64"/>
      <c r="K21" s="64"/>
      <c r="L21" s="64">
        <v>81600</v>
      </c>
      <c r="M21" s="64"/>
      <c r="N21" s="64"/>
      <c r="O21" s="64"/>
      <c r="P21" s="64"/>
      <c r="Q21" s="64">
        <v>81600</v>
      </c>
    </row>
    <row r="22" s="1" customFormat="1" ht="26" customHeight="1" spans="1:17">
      <c r="A22" s="77" t="str">
        <f t="shared" si="1"/>
        <v>      教学设施更新和校园环境改善专项经费</v>
      </c>
      <c r="B22" s="78" t="s">
        <v>363</v>
      </c>
      <c r="C22" s="78" t="str">
        <f>"A05010599"&amp;"  "&amp;"其他柜类"</f>
        <v>A05010599  其他柜类</v>
      </c>
      <c r="D22" s="75" t="s">
        <v>350</v>
      </c>
      <c r="E22" s="104">
        <v>18</v>
      </c>
      <c r="F22" s="26">
        <v>47520</v>
      </c>
      <c r="G22" s="64">
        <v>47520</v>
      </c>
      <c r="H22" s="64"/>
      <c r="I22" s="64"/>
      <c r="J22" s="64"/>
      <c r="K22" s="64"/>
      <c r="L22" s="64">
        <v>47520</v>
      </c>
      <c r="M22" s="64"/>
      <c r="N22" s="64"/>
      <c r="O22" s="64"/>
      <c r="P22" s="64"/>
      <c r="Q22" s="64">
        <v>47520</v>
      </c>
    </row>
    <row r="23" s="1" customFormat="1" ht="26" customHeight="1" spans="1:17">
      <c r="A23" s="63" t="s">
        <v>252</v>
      </c>
      <c r="B23" s="79"/>
      <c r="C23" s="79"/>
      <c r="D23" s="79"/>
      <c r="E23" s="102"/>
      <c r="F23" s="103">
        <v>878500</v>
      </c>
      <c r="G23" s="64">
        <v>3154420</v>
      </c>
      <c r="H23" s="64">
        <v>3004420</v>
      </c>
      <c r="I23" s="64"/>
      <c r="J23" s="64"/>
      <c r="K23" s="64"/>
      <c r="L23" s="64">
        <v>150000</v>
      </c>
      <c r="M23" s="64"/>
      <c r="N23" s="64"/>
      <c r="O23" s="64"/>
      <c r="P23" s="64"/>
      <c r="Q23" s="64">
        <v>150000</v>
      </c>
    </row>
  </sheetData>
  <mergeCells count="17">
    <mergeCell ref="A1:Q1"/>
    <mergeCell ref="A2:Q2"/>
    <mergeCell ref="A3:E3"/>
    <mergeCell ref="G4:Q4"/>
    <mergeCell ref="L5:Q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0.751388888888889" right="0.751388888888889" top="1" bottom="1" header="0.5" footer="0.5"/>
  <pageSetup paperSize="9" scale="62"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A11" sqref="A11"/>
    </sheetView>
  </sheetViews>
  <sheetFormatPr defaultColWidth="9.14159292035398" defaultRowHeight="14.25" customHeight="1"/>
  <cols>
    <col min="1" max="14" width="13.2212389380531" style="1" customWidth="1"/>
    <col min="15" max="16384" width="9.14159292035398" style="1"/>
  </cols>
  <sheetData>
    <row r="1" s="1" customFormat="1" ht="13.5" customHeight="1" spans="1:14">
      <c r="A1" s="65" t="s">
        <v>364</v>
      </c>
      <c r="B1" s="65"/>
      <c r="C1" s="65"/>
      <c r="D1" s="65"/>
      <c r="E1" s="65"/>
      <c r="F1" s="65"/>
      <c r="G1" s="65"/>
      <c r="H1" s="66"/>
      <c r="I1" s="65"/>
      <c r="J1" s="65"/>
      <c r="K1" s="65"/>
      <c r="L1" s="81"/>
      <c r="M1" s="66"/>
      <c r="N1" s="82"/>
    </row>
    <row r="2" s="1" customFormat="1" ht="27.75" customHeight="1" spans="1:14">
      <c r="A2" s="56" t="s">
        <v>365</v>
      </c>
      <c r="B2" s="67"/>
      <c r="C2" s="67"/>
      <c r="D2" s="67"/>
      <c r="E2" s="67"/>
      <c r="F2" s="67"/>
      <c r="G2" s="67"/>
      <c r="H2" s="68"/>
      <c r="I2" s="67"/>
      <c r="J2" s="67"/>
      <c r="K2" s="67"/>
      <c r="L2" s="83"/>
      <c r="M2" s="68"/>
      <c r="N2" s="67"/>
    </row>
    <row r="3" s="43" customFormat="1" ht="18.75" customHeight="1" spans="1:14">
      <c r="A3" s="58" t="str">
        <f>"单位名称："&amp;"玉溪市第二幼儿园"</f>
        <v>单位名称：玉溪市第二幼儿园</v>
      </c>
      <c r="B3" s="59"/>
      <c r="C3" s="59"/>
      <c r="D3" s="59"/>
      <c r="E3" s="59"/>
      <c r="F3" s="59"/>
      <c r="G3" s="59"/>
      <c r="H3" s="69"/>
      <c r="I3" s="59"/>
      <c r="J3" s="59"/>
      <c r="K3" s="59"/>
      <c r="L3" s="10"/>
      <c r="M3" s="84"/>
      <c r="N3" s="60" t="s">
        <v>2</v>
      </c>
    </row>
    <row r="4" s="43" customFormat="1" ht="15.75" customHeight="1" spans="1:14">
      <c r="A4" s="12" t="s">
        <v>336</v>
      </c>
      <c r="B4" s="70" t="s">
        <v>366</v>
      </c>
      <c r="C4" s="70" t="s">
        <v>367</v>
      </c>
      <c r="D4" s="71" t="s">
        <v>130</v>
      </c>
      <c r="E4" s="71"/>
      <c r="F4" s="71"/>
      <c r="G4" s="71"/>
      <c r="H4" s="72"/>
      <c r="I4" s="71"/>
      <c r="J4" s="71"/>
      <c r="K4" s="71"/>
      <c r="L4" s="85"/>
      <c r="M4" s="72"/>
      <c r="N4" s="86"/>
    </row>
    <row r="5" s="43" customFormat="1" ht="17.25" customHeight="1" spans="1:14">
      <c r="A5" s="17"/>
      <c r="B5" s="73"/>
      <c r="C5" s="73"/>
      <c r="D5" s="73" t="s">
        <v>30</v>
      </c>
      <c r="E5" s="73" t="s">
        <v>33</v>
      </c>
      <c r="F5" s="73" t="s">
        <v>342</v>
      </c>
      <c r="G5" s="73" t="s">
        <v>343</v>
      </c>
      <c r="H5" s="74" t="s">
        <v>344</v>
      </c>
      <c r="I5" s="87" t="s">
        <v>345</v>
      </c>
      <c r="J5" s="87"/>
      <c r="K5" s="87"/>
      <c r="L5" s="88"/>
      <c r="M5" s="89"/>
      <c r="N5" s="75"/>
    </row>
    <row r="6" s="43" customFormat="1" ht="54" customHeight="1" spans="1:14">
      <c r="A6" s="20"/>
      <c r="B6" s="75"/>
      <c r="C6" s="75"/>
      <c r="D6" s="75"/>
      <c r="E6" s="75"/>
      <c r="F6" s="75"/>
      <c r="G6" s="75"/>
      <c r="H6" s="76"/>
      <c r="I6" s="75" t="s">
        <v>32</v>
      </c>
      <c r="J6" s="75" t="s">
        <v>39</v>
      </c>
      <c r="K6" s="75" t="s">
        <v>137</v>
      </c>
      <c r="L6" s="90" t="s">
        <v>41</v>
      </c>
      <c r="M6" s="76" t="s">
        <v>42</v>
      </c>
      <c r="N6" s="75" t="s">
        <v>43</v>
      </c>
    </row>
    <row r="7" s="43" customFormat="1" ht="15" customHeight="1" spans="1:14">
      <c r="A7" s="20">
        <v>1</v>
      </c>
      <c r="B7" s="75">
        <v>2</v>
      </c>
      <c r="C7" s="75">
        <v>3</v>
      </c>
      <c r="D7" s="76">
        <v>4</v>
      </c>
      <c r="E7" s="76">
        <v>5</v>
      </c>
      <c r="F7" s="76">
        <v>6</v>
      </c>
      <c r="G7" s="76">
        <v>7</v>
      </c>
      <c r="H7" s="76">
        <v>8</v>
      </c>
      <c r="I7" s="76">
        <v>9</v>
      </c>
      <c r="J7" s="76">
        <v>10</v>
      </c>
      <c r="K7" s="76">
        <v>11</v>
      </c>
      <c r="L7" s="76">
        <v>12</v>
      </c>
      <c r="M7" s="76">
        <v>13</v>
      </c>
      <c r="N7" s="76">
        <v>14</v>
      </c>
    </row>
    <row r="8" s="43" customFormat="1" ht="21" customHeight="1" spans="1:14">
      <c r="A8" s="77"/>
      <c r="B8" s="78"/>
      <c r="C8" s="78"/>
      <c r="D8" s="64"/>
      <c r="E8" s="64"/>
      <c r="F8" s="64"/>
      <c r="G8" s="64"/>
      <c r="H8" s="64"/>
      <c r="I8" s="64"/>
      <c r="J8" s="64"/>
      <c r="K8" s="64"/>
      <c r="L8" s="64"/>
      <c r="M8" s="64"/>
      <c r="N8" s="64"/>
    </row>
    <row r="9" s="43" customFormat="1" ht="21" customHeight="1" spans="1:14">
      <c r="A9" s="77"/>
      <c r="B9" s="78"/>
      <c r="C9" s="78"/>
      <c r="D9" s="64"/>
      <c r="E9" s="64"/>
      <c r="F9" s="64"/>
      <c r="G9" s="64"/>
      <c r="H9" s="64"/>
      <c r="I9" s="64"/>
      <c r="J9" s="64"/>
      <c r="K9" s="64"/>
      <c r="L9" s="64"/>
      <c r="M9" s="64"/>
      <c r="N9" s="64"/>
    </row>
    <row r="10" s="43" customFormat="1" ht="21" customHeight="1" spans="1:14">
      <c r="A10" s="63" t="s">
        <v>252</v>
      </c>
      <c r="B10" s="79"/>
      <c r="C10" s="80"/>
      <c r="D10" s="64"/>
      <c r="E10" s="64"/>
      <c r="F10" s="64"/>
      <c r="G10" s="64"/>
      <c r="H10" s="64"/>
      <c r="I10" s="64"/>
      <c r="J10" s="64"/>
      <c r="K10" s="64"/>
      <c r="L10" s="64"/>
      <c r="M10" s="64"/>
      <c r="N10" s="64"/>
    </row>
    <row r="11" customHeight="1" spans="1:1">
      <c r="A11" s="40" t="s">
        <v>368</v>
      </c>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751388888888889" right="0.751388888888889" top="1" bottom="1" header="0.5" footer="0.5"/>
  <pageSetup paperSize="9" scale="7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pane ySplit="1" topLeftCell="A2" activePane="bottomLeft" state="frozen"/>
      <selection/>
      <selection pane="bottomLeft" activeCell="A10" sqref="A10"/>
    </sheetView>
  </sheetViews>
  <sheetFormatPr defaultColWidth="9.14159292035398" defaultRowHeight="14.25" customHeight="1"/>
  <cols>
    <col min="1" max="1" width="27" style="1" customWidth="1"/>
    <col min="2" max="14" width="11.2212389380531" style="1" customWidth="1"/>
    <col min="15" max="16384" width="9.14159292035398" style="1"/>
  </cols>
  <sheetData>
    <row r="1" s="1" customFormat="1" ht="13.5" customHeight="1" spans="1:14">
      <c r="A1" s="52" t="s">
        <v>369</v>
      </c>
      <c r="B1" s="52"/>
      <c r="C1" s="52"/>
      <c r="D1" s="52"/>
      <c r="E1" s="52"/>
      <c r="F1" s="52"/>
      <c r="G1" s="52"/>
      <c r="H1" s="52"/>
      <c r="I1" s="52"/>
      <c r="J1" s="52"/>
      <c r="K1" s="52"/>
      <c r="L1" s="52"/>
      <c r="M1" s="52"/>
      <c r="N1" s="41"/>
    </row>
    <row r="2" s="1" customFormat="1" ht="27.75" customHeight="1" spans="1:14">
      <c r="A2" s="56" t="s">
        <v>370</v>
      </c>
      <c r="B2" s="57"/>
      <c r="C2" s="57"/>
      <c r="D2" s="57"/>
      <c r="E2" s="57"/>
      <c r="F2" s="57"/>
      <c r="G2" s="57"/>
      <c r="H2" s="57"/>
      <c r="I2" s="57"/>
      <c r="J2" s="57"/>
      <c r="K2" s="57"/>
      <c r="L2" s="57"/>
      <c r="M2" s="57"/>
      <c r="N2" s="57"/>
    </row>
    <row r="3" s="43" customFormat="1" ht="18" customHeight="1" spans="1:14">
      <c r="A3" s="58" t="str">
        <f>"单位名称："&amp;"玉溪市第二幼儿园"</f>
        <v>单位名称：玉溪市第二幼儿园</v>
      </c>
      <c r="B3" s="59"/>
      <c r="C3" s="59"/>
      <c r="D3" s="60"/>
      <c r="E3" s="59"/>
      <c r="F3" s="59"/>
      <c r="G3" s="59"/>
      <c r="H3" s="59"/>
      <c r="I3" s="59"/>
      <c r="N3" s="10" t="s">
        <v>2</v>
      </c>
    </row>
    <row r="4" s="43" customFormat="1" ht="19.5" customHeight="1" spans="1:14">
      <c r="A4" s="18" t="s">
        <v>371</v>
      </c>
      <c r="B4" s="13" t="s">
        <v>130</v>
      </c>
      <c r="C4" s="14"/>
      <c r="D4" s="14"/>
      <c r="E4" s="61" t="s">
        <v>372</v>
      </c>
      <c r="F4" s="61"/>
      <c r="G4" s="61"/>
      <c r="H4" s="61"/>
      <c r="I4" s="61"/>
      <c r="J4" s="61"/>
      <c r="K4" s="61"/>
      <c r="L4" s="61"/>
      <c r="M4" s="61"/>
      <c r="N4" s="61"/>
    </row>
    <row r="5" s="43" customFormat="1" ht="40.5" customHeight="1" spans="1:14">
      <c r="A5" s="21"/>
      <c r="B5" s="36" t="s">
        <v>30</v>
      </c>
      <c r="C5" s="12" t="s">
        <v>33</v>
      </c>
      <c r="D5" s="62" t="s">
        <v>373</v>
      </c>
      <c r="E5" s="61" t="s">
        <v>374</v>
      </c>
      <c r="F5" s="61" t="s">
        <v>375</v>
      </c>
      <c r="G5" s="61" t="s">
        <v>376</v>
      </c>
      <c r="H5" s="61" t="s">
        <v>377</v>
      </c>
      <c r="I5" s="61" t="s">
        <v>378</v>
      </c>
      <c r="J5" s="61" t="s">
        <v>379</v>
      </c>
      <c r="K5" s="61" t="s">
        <v>380</v>
      </c>
      <c r="L5" s="61" t="s">
        <v>381</v>
      </c>
      <c r="M5" s="61" t="s">
        <v>382</v>
      </c>
      <c r="N5" s="61" t="s">
        <v>383</v>
      </c>
    </row>
    <row r="6" s="43" customFormat="1" ht="19.5" customHeight="1" spans="1:14">
      <c r="A6" s="22">
        <v>1</v>
      </c>
      <c r="B6" s="22">
        <v>2</v>
      </c>
      <c r="C6" s="22">
        <v>3</v>
      </c>
      <c r="D6" s="13">
        <v>4</v>
      </c>
      <c r="E6" s="21">
        <v>5</v>
      </c>
      <c r="F6" s="21">
        <v>6</v>
      </c>
      <c r="G6" s="21">
        <v>7</v>
      </c>
      <c r="H6" s="63">
        <v>8</v>
      </c>
      <c r="I6" s="21">
        <v>9</v>
      </c>
      <c r="J6" s="21">
        <v>10</v>
      </c>
      <c r="K6" s="21">
        <v>11</v>
      </c>
      <c r="L6" s="63">
        <v>12</v>
      </c>
      <c r="M6" s="21">
        <v>13</v>
      </c>
      <c r="N6" s="21">
        <v>14</v>
      </c>
    </row>
    <row r="7" s="43" customFormat="1" ht="20.25" customHeight="1" spans="1:14">
      <c r="A7" s="37"/>
      <c r="B7" s="64"/>
      <c r="C7" s="64"/>
      <c r="D7" s="64"/>
      <c r="E7" s="64"/>
      <c r="F7" s="64"/>
      <c r="G7" s="64"/>
      <c r="H7" s="64"/>
      <c r="I7" s="64"/>
      <c r="J7" s="64"/>
      <c r="K7" s="64"/>
      <c r="L7" s="64"/>
      <c r="M7" s="64"/>
      <c r="N7" s="64"/>
    </row>
    <row r="8" s="43" customFormat="1" ht="20.25" customHeight="1" spans="1:14">
      <c r="A8" s="37"/>
      <c r="B8" s="64"/>
      <c r="C8" s="64"/>
      <c r="D8" s="64"/>
      <c r="E8" s="64"/>
      <c r="F8" s="64"/>
      <c r="G8" s="64"/>
      <c r="H8" s="64"/>
      <c r="I8" s="64"/>
      <c r="J8" s="64"/>
      <c r="K8" s="64"/>
      <c r="L8" s="64"/>
      <c r="M8" s="64"/>
      <c r="N8" s="64"/>
    </row>
    <row r="9" s="43" customFormat="1" ht="20.25" customHeight="1" spans="1:14">
      <c r="A9" s="54" t="s">
        <v>30</v>
      </c>
      <c r="B9" s="64"/>
      <c r="C9" s="64"/>
      <c r="D9" s="64"/>
      <c r="E9" s="64"/>
      <c r="F9" s="64"/>
      <c r="G9" s="64"/>
      <c r="H9" s="64"/>
      <c r="I9" s="64"/>
      <c r="J9" s="64"/>
      <c r="K9" s="64"/>
      <c r="L9" s="64"/>
      <c r="M9" s="64"/>
      <c r="N9" s="64"/>
    </row>
    <row r="10" customHeight="1" spans="1:1">
      <c r="A10" s="40" t="s">
        <v>384</v>
      </c>
    </row>
  </sheetData>
  <mergeCells count="6">
    <mergeCell ref="A1:N1"/>
    <mergeCell ref="A2:N2"/>
    <mergeCell ref="A3:I3"/>
    <mergeCell ref="B4:D4"/>
    <mergeCell ref="E4:N4"/>
    <mergeCell ref="A4:A5"/>
  </mergeCells>
  <printOptions horizontalCentered="1"/>
  <pageMargins left="0.751388888888889" right="0.751388888888889" top="1" bottom="1" header="0.5" footer="0.5"/>
  <pageSetup paperSize="9" scale="76"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abSelected="1" workbookViewId="0">
      <pane ySplit="1" topLeftCell="A2" activePane="bottomLeft" state="frozen"/>
      <selection/>
      <selection pane="bottomLeft" activeCell="B21" sqref="B21"/>
    </sheetView>
  </sheetViews>
  <sheetFormatPr defaultColWidth="9.14159292035398" defaultRowHeight="12" customHeight="1" outlineLevelRow="7"/>
  <cols>
    <col min="1" max="1" width="25.8849557522124" style="1" customWidth="1"/>
    <col min="2" max="2" width="16.8849557522124" style="1" customWidth="1"/>
    <col min="3" max="5" width="14.2212389380531" style="1" customWidth="1"/>
    <col min="6" max="6" width="11.283185840708" style="1" customWidth="1"/>
    <col min="7" max="7" width="10.3185840707965" style="1" customWidth="1"/>
    <col min="8" max="8" width="9.31858407079646" style="1" customWidth="1"/>
    <col min="9" max="9" width="13.4247787610619" style="1" customWidth="1"/>
    <col min="10" max="10" width="20.5575221238938" style="1" customWidth="1"/>
    <col min="11" max="16384" width="9.14159292035398" style="1"/>
  </cols>
  <sheetData>
    <row r="1" s="1" customFormat="1" customHeight="1" spans="1:10">
      <c r="A1" s="52" t="s">
        <v>385</v>
      </c>
      <c r="B1" s="52"/>
      <c r="C1" s="52"/>
      <c r="D1" s="52"/>
      <c r="E1" s="52"/>
      <c r="F1" s="52"/>
      <c r="G1" s="52"/>
      <c r="H1" s="52"/>
      <c r="I1" s="52"/>
      <c r="J1" s="41"/>
    </row>
    <row r="2" s="1" customFormat="1" ht="28.5" customHeight="1" spans="1:10">
      <c r="A2" s="6" t="s">
        <v>386</v>
      </c>
      <c r="B2" s="6"/>
      <c r="C2" s="6"/>
      <c r="D2" s="6"/>
      <c r="E2" s="6"/>
      <c r="F2" s="53"/>
      <c r="G2" s="6"/>
      <c r="H2" s="53"/>
      <c r="I2" s="53"/>
      <c r="J2" s="6"/>
    </row>
    <row r="3" s="43" customFormat="1" ht="15" customHeight="1" spans="1:1">
      <c r="A3" s="7" t="str">
        <f>"单位名称："&amp;"玉溪市第二幼儿园"</f>
        <v>单位名称：玉溪市第二幼儿园</v>
      </c>
    </row>
    <row r="4" s="43" customFormat="1" ht="14.25" customHeight="1" spans="1:10">
      <c r="A4" s="54" t="s">
        <v>255</v>
      </c>
      <c r="B4" s="54" t="s">
        <v>256</v>
      </c>
      <c r="C4" s="54" t="s">
        <v>257</v>
      </c>
      <c r="D4" s="54" t="s">
        <v>258</v>
      </c>
      <c r="E4" s="54" t="s">
        <v>259</v>
      </c>
      <c r="F4" s="42" t="s">
        <v>260</v>
      </c>
      <c r="G4" s="54" t="s">
        <v>261</v>
      </c>
      <c r="H4" s="42" t="s">
        <v>262</v>
      </c>
      <c r="I4" s="42" t="s">
        <v>263</v>
      </c>
      <c r="J4" s="54" t="s">
        <v>264</v>
      </c>
    </row>
    <row r="5" s="43" customFormat="1" ht="14.25" customHeight="1" spans="1:10">
      <c r="A5" s="54">
        <v>1</v>
      </c>
      <c r="B5" s="54">
        <v>2</v>
      </c>
      <c r="C5" s="54">
        <v>3</v>
      </c>
      <c r="D5" s="54">
        <v>4</v>
      </c>
      <c r="E5" s="54">
        <v>5</v>
      </c>
      <c r="F5" s="42">
        <v>6</v>
      </c>
      <c r="G5" s="54">
        <v>7</v>
      </c>
      <c r="H5" s="42">
        <v>8</v>
      </c>
      <c r="I5" s="42">
        <v>9</v>
      </c>
      <c r="J5" s="54">
        <v>10</v>
      </c>
    </row>
    <row r="6" s="43" customFormat="1" ht="15" customHeight="1" spans="1:10">
      <c r="A6" s="28"/>
      <c r="B6" s="55"/>
      <c r="C6" s="55"/>
      <c r="D6" s="55"/>
      <c r="E6" s="54"/>
      <c r="F6" s="42"/>
      <c r="G6" s="54"/>
      <c r="H6" s="42"/>
      <c r="I6" s="42"/>
      <c r="J6" s="54"/>
    </row>
    <row r="7" s="43" customFormat="1" ht="33.75" customHeight="1" spans="1:10">
      <c r="A7" s="28"/>
      <c r="B7" s="28"/>
      <c r="C7" s="28"/>
      <c r="D7" s="28"/>
      <c r="E7" s="28"/>
      <c r="F7" s="28"/>
      <c r="G7" s="37"/>
      <c r="H7" s="28"/>
      <c r="I7" s="28"/>
      <c r="J7" s="28"/>
    </row>
    <row r="8" customHeight="1" spans="1:1">
      <c r="A8" s="40" t="s">
        <v>384</v>
      </c>
    </row>
  </sheetData>
  <mergeCells count="3">
    <mergeCell ref="A1:J1"/>
    <mergeCell ref="A2:J2"/>
    <mergeCell ref="A3:H3"/>
  </mergeCells>
  <printOptions horizontalCentered="1"/>
  <pageMargins left="0.751388888888889" right="0.751388888888889" top="1" bottom="1" header="0.5" footer="0.5"/>
  <pageSetup paperSize="9" scale="88"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1"/>
  <sheetViews>
    <sheetView showZeros="0" workbookViewId="0">
      <pane ySplit="1" topLeftCell="A2" activePane="bottomLeft" state="frozen"/>
      <selection/>
      <selection pane="bottomLeft" activeCell="C9" sqref="C9"/>
    </sheetView>
  </sheetViews>
  <sheetFormatPr defaultColWidth="8.84955752212389" defaultRowHeight="15" customHeight="1" outlineLevelCol="7"/>
  <cols>
    <col min="1" max="1" width="15.5575221238938" style="1" customWidth="1"/>
    <col min="2" max="2" width="12.7787610619469" style="1" customWidth="1"/>
    <col min="3" max="3" width="22.6637168141593" style="1" customWidth="1"/>
    <col min="4" max="4" width="20.6637168141593" style="1" customWidth="1"/>
    <col min="5" max="6" width="8.98230088495575" style="1" customWidth="1"/>
    <col min="7" max="8" width="15.1327433628319" style="1" customWidth="1"/>
    <col min="9" max="16384" width="8.84955752212389" style="1"/>
  </cols>
  <sheetData>
    <row r="1" s="1" customFormat="1" ht="18.75" customHeight="1" spans="1:8">
      <c r="A1" s="44" t="s">
        <v>387</v>
      </c>
      <c r="B1" s="44"/>
      <c r="C1" s="44"/>
      <c r="D1" s="44"/>
      <c r="E1" s="44"/>
      <c r="F1" s="44"/>
      <c r="G1" s="44"/>
      <c r="H1" s="44"/>
    </row>
    <row r="2" s="1" customFormat="1" ht="28.5" customHeight="1" spans="1:8">
      <c r="A2" s="45" t="s">
        <v>388</v>
      </c>
      <c r="B2" s="45"/>
      <c r="C2" s="45"/>
      <c r="D2" s="45"/>
      <c r="E2" s="45"/>
      <c r="F2" s="45"/>
      <c r="G2" s="45"/>
      <c r="H2" s="45"/>
    </row>
    <row r="3" s="43" customFormat="1" ht="18.75" customHeight="1" spans="1:8">
      <c r="A3" s="46" t="str">
        <f>"单位名称："&amp;"玉溪市第二幼儿园"</f>
        <v>单位名称：玉溪市第二幼儿园</v>
      </c>
      <c r="B3" s="46"/>
      <c r="C3" s="46"/>
      <c r="D3" s="46"/>
      <c r="E3" s="46"/>
      <c r="F3" s="46"/>
      <c r="G3" s="46"/>
      <c r="H3" s="46"/>
    </row>
    <row r="4" s="43" customFormat="1" ht="18.75" customHeight="1" spans="1:8">
      <c r="A4" s="47" t="s">
        <v>123</v>
      </c>
      <c r="B4" s="47" t="s">
        <v>389</v>
      </c>
      <c r="C4" s="47" t="s">
        <v>390</v>
      </c>
      <c r="D4" s="47" t="s">
        <v>391</v>
      </c>
      <c r="E4" s="47" t="s">
        <v>392</v>
      </c>
      <c r="F4" s="47" t="s">
        <v>393</v>
      </c>
      <c r="G4" s="47"/>
      <c r="H4" s="47"/>
    </row>
    <row r="5" s="43" customFormat="1" ht="18.75" customHeight="1" spans="1:8">
      <c r="A5" s="47"/>
      <c r="B5" s="47"/>
      <c r="C5" s="47"/>
      <c r="D5" s="47"/>
      <c r="E5" s="47"/>
      <c r="F5" s="47" t="s">
        <v>340</v>
      </c>
      <c r="G5" s="47" t="s">
        <v>394</v>
      </c>
      <c r="H5" s="47" t="s">
        <v>395</v>
      </c>
    </row>
    <row r="6" s="43" customFormat="1" ht="18.75" customHeight="1" spans="1:8">
      <c r="A6" s="48" t="s">
        <v>44</v>
      </c>
      <c r="B6" s="48" t="s">
        <v>45</v>
      </c>
      <c r="C6" s="48" t="s">
        <v>46</v>
      </c>
      <c r="D6" s="48" t="s">
        <v>47</v>
      </c>
      <c r="E6" s="48" t="s">
        <v>48</v>
      </c>
      <c r="F6" s="48" t="s">
        <v>49</v>
      </c>
      <c r="G6" s="48" t="s">
        <v>50</v>
      </c>
      <c r="H6" s="48" t="s">
        <v>51</v>
      </c>
    </row>
    <row r="7" s="43" customFormat="1" ht="18" customHeight="1" spans="1:8">
      <c r="A7" s="49" t="s">
        <v>64</v>
      </c>
      <c r="B7" s="49" t="s">
        <v>396</v>
      </c>
      <c r="C7" s="49" t="s">
        <v>397</v>
      </c>
      <c r="D7" s="49" t="s">
        <v>348</v>
      </c>
      <c r="E7" s="47" t="s">
        <v>353</v>
      </c>
      <c r="F7" s="50">
        <v>1</v>
      </c>
      <c r="G7" s="51">
        <v>10000</v>
      </c>
      <c r="H7" s="51">
        <v>10000</v>
      </c>
    </row>
    <row r="8" s="43" customFormat="1" ht="18" customHeight="1" spans="1:8">
      <c r="A8" s="49" t="s">
        <v>64</v>
      </c>
      <c r="B8" s="49" t="s">
        <v>396</v>
      </c>
      <c r="C8" s="49" t="s">
        <v>398</v>
      </c>
      <c r="D8" s="49" t="s">
        <v>399</v>
      </c>
      <c r="E8" s="47" t="s">
        <v>353</v>
      </c>
      <c r="F8" s="50">
        <v>13</v>
      </c>
      <c r="G8" s="51">
        <v>10000</v>
      </c>
      <c r="H8" s="51">
        <v>130000</v>
      </c>
    </row>
    <row r="9" s="43" customFormat="1" ht="18" customHeight="1" spans="1:8">
      <c r="A9" s="49" t="s">
        <v>64</v>
      </c>
      <c r="B9" s="49" t="s">
        <v>396</v>
      </c>
      <c r="C9" s="49" t="s">
        <v>400</v>
      </c>
      <c r="D9" s="49" t="s">
        <v>401</v>
      </c>
      <c r="E9" s="47" t="s">
        <v>353</v>
      </c>
      <c r="F9" s="50">
        <v>2</v>
      </c>
      <c r="G9" s="51">
        <v>1700</v>
      </c>
      <c r="H9" s="51">
        <v>3400</v>
      </c>
    </row>
    <row r="10" s="43" customFormat="1" ht="18" customHeight="1" spans="1:8">
      <c r="A10" s="49" t="s">
        <v>64</v>
      </c>
      <c r="B10" s="49" t="s">
        <v>402</v>
      </c>
      <c r="C10" s="49" t="s">
        <v>403</v>
      </c>
      <c r="D10" s="49" t="s">
        <v>404</v>
      </c>
      <c r="E10" s="47" t="s">
        <v>350</v>
      </c>
      <c r="F10" s="50">
        <v>18</v>
      </c>
      <c r="G10" s="51">
        <v>1460</v>
      </c>
      <c r="H10" s="51">
        <v>26280</v>
      </c>
    </row>
    <row r="11" s="43" customFormat="1" ht="18" customHeight="1" spans="1:8">
      <c r="A11" s="49" t="s">
        <v>64</v>
      </c>
      <c r="B11" s="49" t="s">
        <v>402</v>
      </c>
      <c r="C11" s="49" t="s">
        <v>403</v>
      </c>
      <c r="D11" s="49" t="s">
        <v>358</v>
      </c>
      <c r="E11" s="47" t="s">
        <v>350</v>
      </c>
      <c r="F11" s="50">
        <v>2</v>
      </c>
      <c r="G11" s="51">
        <v>2690</v>
      </c>
      <c r="H11" s="51">
        <v>5380</v>
      </c>
    </row>
    <row r="12" s="43" customFormat="1" ht="18" customHeight="1" spans="1:8">
      <c r="A12" s="49" t="s">
        <v>64</v>
      </c>
      <c r="B12" s="49" t="s">
        <v>402</v>
      </c>
      <c r="C12" s="49" t="s">
        <v>405</v>
      </c>
      <c r="D12" s="49" t="s">
        <v>352</v>
      </c>
      <c r="E12" s="47" t="s">
        <v>350</v>
      </c>
      <c r="F12" s="50">
        <v>1</v>
      </c>
      <c r="G12" s="51">
        <v>10000</v>
      </c>
      <c r="H12" s="51">
        <v>10000</v>
      </c>
    </row>
    <row r="13" s="43" customFormat="1" ht="18" customHeight="1" spans="1:8">
      <c r="A13" s="49" t="s">
        <v>64</v>
      </c>
      <c r="B13" s="49" t="s">
        <v>402</v>
      </c>
      <c r="C13" s="49" t="s">
        <v>406</v>
      </c>
      <c r="D13" s="49" t="s">
        <v>407</v>
      </c>
      <c r="E13" s="47" t="s">
        <v>408</v>
      </c>
      <c r="F13" s="50">
        <v>26</v>
      </c>
      <c r="G13" s="51">
        <v>480</v>
      </c>
      <c r="H13" s="51">
        <v>12480</v>
      </c>
    </row>
    <row r="14" s="43" customFormat="1" ht="18" customHeight="1" spans="1:8">
      <c r="A14" s="49" t="s">
        <v>64</v>
      </c>
      <c r="B14" s="49" t="s">
        <v>402</v>
      </c>
      <c r="C14" s="49" t="s">
        <v>409</v>
      </c>
      <c r="D14" s="49" t="s">
        <v>410</v>
      </c>
      <c r="E14" s="47" t="s">
        <v>411</v>
      </c>
      <c r="F14" s="50">
        <v>8</v>
      </c>
      <c r="G14" s="51">
        <v>700</v>
      </c>
      <c r="H14" s="51">
        <v>5600</v>
      </c>
    </row>
    <row r="15" s="43" customFormat="1" ht="18" customHeight="1" spans="1:8">
      <c r="A15" s="49" t="s">
        <v>64</v>
      </c>
      <c r="B15" s="49" t="s">
        <v>402</v>
      </c>
      <c r="C15" s="49" t="s">
        <v>412</v>
      </c>
      <c r="D15" s="49" t="s">
        <v>413</v>
      </c>
      <c r="E15" s="47" t="s">
        <v>414</v>
      </c>
      <c r="F15" s="50">
        <v>250</v>
      </c>
      <c r="G15" s="51">
        <v>400</v>
      </c>
      <c r="H15" s="51">
        <v>100000</v>
      </c>
    </row>
    <row r="16" s="43" customFormat="1" ht="18" customHeight="1" spans="1:8">
      <c r="A16" s="49" t="s">
        <v>64</v>
      </c>
      <c r="B16" s="49" t="s">
        <v>402</v>
      </c>
      <c r="C16" s="49" t="s">
        <v>403</v>
      </c>
      <c r="D16" s="49" t="s">
        <v>415</v>
      </c>
      <c r="E16" s="47" t="s">
        <v>350</v>
      </c>
      <c r="F16" s="50">
        <v>18</v>
      </c>
      <c r="G16" s="51">
        <v>1180</v>
      </c>
      <c r="H16" s="51">
        <v>21240</v>
      </c>
    </row>
    <row r="17" s="43" customFormat="1" ht="18" customHeight="1" spans="1:8">
      <c r="A17" s="49" t="s">
        <v>64</v>
      </c>
      <c r="B17" s="49" t="s">
        <v>402</v>
      </c>
      <c r="C17" s="49" t="s">
        <v>416</v>
      </c>
      <c r="D17" s="49" t="s">
        <v>359</v>
      </c>
      <c r="E17" s="47" t="s">
        <v>360</v>
      </c>
      <c r="F17" s="50">
        <v>100</v>
      </c>
      <c r="G17" s="51">
        <v>155</v>
      </c>
      <c r="H17" s="51">
        <v>15500</v>
      </c>
    </row>
    <row r="18" s="43" customFormat="1" ht="18" customHeight="1" spans="1:8">
      <c r="A18" s="49" t="s">
        <v>64</v>
      </c>
      <c r="B18" s="49" t="s">
        <v>402</v>
      </c>
      <c r="C18" s="49" t="s">
        <v>417</v>
      </c>
      <c r="D18" s="49" t="s">
        <v>361</v>
      </c>
      <c r="E18" s="47" t="s">
        <v>362</v>
      </c>
      <c r="F18" s="50">
        <v>16</v>
      </c>
      <c r="G18" s="51">
        <v>5100</v>
      </c>
      <c r="H18" s="51">
        <v>81600</v>
      </c>
    </row>
    <row r="19" s="43" customFormat="1" ht="18" customHeight="1" spans="1:8">
      <c r="A19" s="49" t="s">
        <v>64</v>
      </c>
      <c r="B19" s="49" t="s">
        <v>402</v>
      </c>
      <c r="C19" s="49" t="s">
        <v>418</v>
      </c>
      <c r="D19" s="49" t="s">
        <v>349</v>
      </c>
      <c r="E19" s="47" t="s">
        <v>350</v>
      </c>
      <c r="F19" s="50">
        <v>1</v>
      </c>
      <c r="G19" s="51">
        <v>800</v>
      </c>
      <c r="H19" s="51">
        <v>800</v>
      </c>
    </row>
    <row r="20" s="43" customFormat="1" ht="18" customHeight="1" spans="1:8">
      <c r="A20" s="49" t="s">
        <v>64</v>
      </c>
      <c r="B20" s="49" t="s">
        <v>419</v>
      </c>
      <c r="C20" s="49" t="s">
        <v>420</v>
      </c>
      <c r="D20" s="49" t="s">
        <v>421</v>
      </c>
      <c r="E20" s="47" t="s">
        <v>408</v>
      </c>
      <c r="F20" s="50">
        <v>1</v>
      </c>
      <c r="G20" s="51">
        <v>4500</v>
      </c>
      <c r="H20" s="51">
        <v>4500</v>
      </c>
    </row>
    <row r="21" s="43" customFormat="1" ht="18" customHeight="1" spans="1:8">
      <c r="A21" s="47" t="s">
        <v>30</v>
      </c>
      <c r="B21" s="47"/>
      <c r="C21" s="47"/>
      <c r="D21" s="47"/>
      <c r="E21" s="47"/>
      <c r="F21" s="50">
        <v>457</v>
      </c>
      <c r="G21" s="51"/>
      <c r="H21" s="51">
        <v>426780</v>
      </c>
    </row>
  </sheetData>
  <mergeCells count="10">
    <mergeCell ref="A1:H1"/>
    <mergeCell ref="A2:H2"/>
    <mergeCell ref="A3:H3"/>
    <mergeCell ref="F4:H4"/>
    <mergeCell ref="A21:E21"/>
    <mergeCell ref="A4:A5"/>
    <mergeCell ref="B4:B5"/>
    <mergeCell ref="C4:C5"/>
    <mergeCell ref="D4:D5"/>
    <mergeCell ref="E4:E5"/>
  </mergeCells>
  <printOptions horizontalCentered="1"/>
  <pageMargins left="0.751388888888889" right="0.751388888888889" top="1" bottom="1" header="0.5" footer="0.5"/>
  <pageSetup paperSize="1"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14" sqref="C14"/>
    </sheetView>
  </sheetViews>
  <sheetFormatPr defaultColWidth="9.14159292035398" defaultRowHeight="14.25" customHeight="1"/>
  <cols>
    <col min="1" max="1" width="16.3185840707965" style="1" customWidth="1"/>
    <col min="2" max="2" width="18.5575221238938" style="1" customWidth="1"/>
    <col min="3" max="3" width="17.1150442477876" style="1" customWidth="1"/>
    <col min="4" max="7" width="13.1150442477876" style="1" customWidth="1"/>
    <col min="8" max="8" width="12.2212389380531" style="1" customWidth="1"/>
    <col min="9" max="11" width="16.1150442477876" style="1" customWidth="1"/>
    <col min="12" max="16384" width="9.14159292035398" style="1"/>
  </cols>
  <sheetData>
    <row r="1" s="32" customFormat="1" customHeight="1" spans="1:11">
      <c r="A1" s="34"/>
      <c r="B1" s="34"/>
      <c r="C1" s="34"/>
      <c r="D1" s="34"/>
      <c r="E1" s="34"/>
      <c r="F1" s="34"/>
      <c r="G1" s="34"/>
      <c r="H1" s="34"/>
      <c r="I1" s="34"/>
      <c r="J1" s="34"/>
      <c r="K1" s="34"/>
    </row>
    <row r="2" s="32" customFormat="1" ht="13.5" customHeight="1" spans="4:11">
      <c r="D2" s="35"/>
      <c r="E2" s="35"/>
      <c r="F2" s="35"/>
      <c r="G2" s="35"/>
      <c r="K2" s="41" t="s">
        <v>422</v>
      </c>
    </row>
    <row r="3" s="32" customFormat="1" ht="27.75" customHeight="1" spans="1:11">
      <c r="A3" s="6" t="s">
        <v>423</v>
      </c>
      <c r="B3" s="6"/>
      <c r="C3" s="6"/>
      <c r="D3" s="6"/>
      <c r="E3" s="6"/>
      <c r="F3" s="6"/>
      <c r="G3" s="6"/>
      <c r="H3" s="6"/>
      <c r="I3" s="6"/>
      <c r="J3" s="6"/>
      <c r="K3" s="6"/>
    </row>
    <row r="4" s="33" customFormat="1" ht="13.5" customHeight="1" spans="1:11">
      <c r="A4" s="7" t="s">
        <v>424</v>
      </c>
      <c r="B4" s="8"/>
      <c r="C4" s="8"/>
      <c r="D4" s="8"/>
      <c r="E4" s="8"/>
      <c r="F4" s="8"/>
      <c r="G4" s="8"/>
      <c r="H4" s="9"/>
      <c r="I4" s="9"/>
      <c r="J4" s="9"/>
      <c r="K4" s="10" t="s">
        <v>2</v>
      </c>
    </row>
    <row r="5" s="33" customFormat="1" ht="21.75" customHeight="1" spans="1:11">
      <c r="A5" s="11" t="s">
        <v>218</v>
      </c>
      <c r="B5" s="11" t="s">
        <v>125</v>
      </c>
      <c r="C5" s="11" t="s">
        <v>219</v>
      </c>
      <c r="D5" s="12" t="s">
        <v>126</v>
      </c>
      <c r="E5" s="12" t="s">
        <v>127</v>
      </c>
      <c r="F5" s="12" t="s">
        <v>128</v>
      </c>
      <c r="G5" s="12" t="s">
        <v>129</v>
      </c>
      <c r="H5" s="18" t="s">
        <v>30</v>
      </c>
      <c r="I5" s="13" t="s">
        <v>425</v>
      </c>
      <c r="J5" s="14"/>
      <c r="K5" s="15"/>
    </row>
    <row r="6" s="33" customFormat="1" ht="21.75" customHeight="1" spans="1:11">
      <c r="A6" s="16"/>
      <c r="B6" s="16"/>
      <c r="C6" s="16"/>
      <c r="D6" s="17"/>
      <c r="E6" s="17"/>
      <c r="F6" s="17"/>
      <c r="G6" s="17"/>
      <c r="H6" s="36"/>
      <c r="I6" s="12" t="s">
        <v>33</v>
      </c>
      <c r="J6" s="12" t="s">
        <v>34</v>
      </c>
      <c r="K6" s="12" t="s">
        <v>35</v>
      </c>
    </row>
    <row r="7" s="33" customFormat="1" ht="40.5" customHeight="1" spans="1:11">
      <c r="A7" s="19"/>
      <c r="B7" s="19"/>
      <c r="C7" s="19"/>
      <c r="D7" s="20"/>
      <c r="E7" s="20"/>
      <c r="F7" s="20"/>
      <c r="G7" s="20"/>
      <c r="H7" s="21"/>
      <c r="I7" s="20"/>
      <c r="J7" s="20"/>
      <c r="K7" s="20"/>
    </row>
    <row r="8" s="33" customFormat="1" ht="15" customHeight="1" spans="1:11">
      <c r="A8" s="22">
        <v>1</v>
      </c>
      <c r="B8" s="22">
        <v>2</v>
      </c>
      <c r="C8" s="22">
        <v>3</v>
      </c>
      <c r="D8" s="22">
        <v>4</v>
      </c>
      <c r="E8" s="22">
        <v>5</v>
      </c>
      <c r="F8" s="22">
        <v>6</v>
      </c>
      <c r="G8" s="22">
        <v>7</v>
      </c>
      <c r="H8" s="22">
        <v>8</v>
      </c>
      <c r="I8" s="22">
        <v>9</v>
      </c>
      <c r="J8" s="42">
        <v>10</v>
      </c>
      <c r="K8" s="42">
        <v>11</v>
      </c>
    </row>
    <row r="9" s="33" customFormat="1" ht="30.65" customHeight="1" spans="1:11">
      <c r="A9" s="37"/>
      <c r="B9" s="23"/>
      <c r="C9" s="37"/>
      <c r="D9" s="37"/>
      <c r="E9" s="37"/>
      <c r="F9" s="37"/>
      <c r="G9" s="37"/>
      <c r="H9" s="26"/>
      <c r="I9" s="26"/>
      <c r="J9" s="26"/>
      <c r="K9" s="26"/>
    </row>
    <row r="10" s="33" customFormat="1" ht="30.65" customHeight="1" spans="1:11">
      <c r="A10" s="23"/>
      <c r="B10" s="23"/>
      <c r="C10" s="23"/>
      <c r="D10" s="23"/>
      <c r="E10" s="23"/>
      <c r="F10" s="23"/>
      <c r="G10" s="23"/>
      <c r="H10" s="26"/>
      <c r="I10" s="26"/>
      <c r="J10" s="26"/>
      <c r="K10" s="26"/>
    </row>
    <row r="11" s="33" customFormat="1" ht="18.75" customHeight="1" spans="1:11">
      <c r="A11" s="29" t="s">
        <v>252</v>
      </c>
      <c r="B11" s="38"/>
      <c r="C11" s="38"/>
      <c r="D11" s="38"/>
      <c r="E11" s="38"/>
      <c r="F11" s="38"/>
      <c r="G11" s="39"/>
      <c r="H11" s="26"/>
      <c r="I11" s="26"/>
      <c r="J11" s="26"/>
      <c r="K11" s="26"/>
    </row>
    <row r="12" customHeight="1" spans="1:1">
      <c r="A12" s="40" t="s">
        <v>426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751388888888889" right="0.751388888888889" top="1" bottom="1" header="0.5" footer="0.5"/>
  <pageSetup paperSize="9" scale="8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pane ySplit="1" topLeftCell="A2" activePane="bottomLeft" state="frozen"/>
      <selection/>
      <selection pane="bottomLeft" activeCell="E11" sqref="E11"/>
    </sheetView>
  </sheetViews>
  <sheetFormatPr defaultColWidth="9.14159292035398" defaultRowHeight="14.25" customHeight="1" outlineLevelCol="6"/>
  <cols>
    <col min="1" max="1" width="18.1150442477876" style="1" customWidth="1"/>
    <col min="2" max="2" width="15.5663716814159" style="1" customWidth="1"/>
    <col min="3" max="3" width="27.3362831858407" style="1" customWidth="1"/>
    <col min="4" max="4" width="9.70796460176991" style="1" customWidth="1"/>
    <col min="5" max="7" width="19.8407079646018" style="1" customWidth="1"/>
    <col min="8" max="16384" width="9.14159292035398" style="1"/>
  </cols>
  <sheetData>
    <row r="1" s="1" customFormat="1" ht="13.5" customHeight="1" spans="1:7">
      <c r="A1" s="3" t="s">
        <v>427</v>
      </c>
      <c r="B1" s="3"/>
      <c r="C1" s="3"/>
      <c r="D1" s="4"/>
      <c r="E1" s="3"/>
      <c r="F1" s="3"/>
      <c r="G1" s="5"/>
    </row>
    <row r="2" s="1" customFormat="1" ht="27.75" customHeight="1" spans="1:7">
      <c r="A2" s="6" t="s">
        <v>428</v>
      </c>
      <c r="B2" s="6"/>
      <c r="C2" s="6"/>
      <c r="D2" s="6"/>
      <c r="E2" s="6"/>
      <c r="F2" s="6"/>
      <c r="G2" s="6"/>
    </row>
    <row r="3" s="2" customFormat="1" ht="13.5" customHeight="1" spans="1:7">
      <c r="A3" s="7" t="str">
        <f>"单位名称："&amp;"玉溪市第二幼儿园"</f>
        <v>单位名称：玉溪市第二幼儿园</v>
      </c>
      <c r="B3" s="8"/>
      <c r="C3" s="8"/>
      <c r="D3" s="8"/>
      <c r="E3" s="9"/>
      <c r="F3" s="9"/>
      <c r="G3" s="10" t="s">
        <v>2</v>
      </c>
    </row>
    <row r="4" s="2" customFormat="1" ht="21.75" customHeight="1" spans="1:7">
      <c r="A4" s="11" t="s">
        <v>219</v>
      </c>
      <c r="B4" s="11" t="s">
        <v>218</v>
      </c>
      <c r="C4" s="11" t="s">
        <v>125</v>
      </c>
      <c r="D4" s="12" t="s">
        <v>429</v>
      </c>
      <c r="E4" s="13" t="s">
        <v>33</v>
      </c>
      <c r="F4" s="14"/>
      <c r="G4" s="15"/>
    </row>
    <row r="5" s="2" customFormat="1" ht="21.75" customHeight="1" spans="1:7">
      <c r="A5" s="16"/>
      <c r="B5" s="16"/>
      <c r="C5" s="16"/>
      <c r="D5" s="17"/>
      <c r="E5" s="18" t="s">
        <v>430</v>
      </c>
      <c r="F5" s="12" t="s">
        <v>431</v>
      </c>
      <c r="G5" s="12" t="s">
        <v>432</v>
      </c>
    </row>
    <row r="6" s="2" customFormat="1" ht="40.5" customHeight="1" spans="1:7">
      <c r="A6" s="19"/>
      <c r="B6" s="19"/>
      <c r="C6" s="19"/>
      <c r="D6" s="20"/>
      <c r="E6" s="21"/>
      <c r="F6" s="20"/>
      <c r="G6" s="20"/>
    </row>
    <row r="7" s="2" customFormat="1" ht="15" customHeight="1" spans="1:7">
      <c r="A7" s="22">
        <v>1</v>
      </c>
      <c r="B7" s="22">
        <v>2</v>
      </c>
      <c r="C7" s="22">
        <v>3</v>
      </c>
      <c r="D7" s="22">
        <v>4</v>
      </c>
      <c r="E7" s="22">
        <v>5</v>
      </c>
      <c r="F7" s="22">
        <v>6</v>
      </c>
      <c r="G7" s="22">
        <v>7</v>
      </c>
    </row>
    <row r="8" s="2" customFormat="1" ht="21" customHeight="1" spans="1:7">
      <c r="A8" s="23" t="s">
        <v>64</v>
      </c>
      <c r="B8" s="24"/>
      <c r="C8" s="24"/>
      <c r="D8" s="25"/>
      <c r="E8" s="26">
        <v>4110072</v>
      </c>
      <c r="F8" s="26">
        <v>4010872</v>
      </c>
      <c r="G8" s="26">
        <v>3910872</v>
      </c>
    </row>
    <row r="9" s="2" customFormat="1" ht="21" customHeight="1" spans="1:7">
      <c r="A9" s="23"/>
      <c r="B9" s="23" t="s">
        <v>433</v>
      </c>
      <c r="C9" s="23" t="s">
        <v>238</v>
      </c>
      <c r="D9" s="27" t="s">
        <v>434</v>
      </c>
      <c r="E9" s="26">
        <v>4099200</v>
      </c>
      <c r="F9" s="26">
        <v>4000000</v>
      </c>
      <c r="G9" s="26">
        <v>3900000</v>
      </c>
    </row>
    <row r="10" s="2" customFormat="1" ht="21" customHeight="1" spans="1:7">
      <c r="A10" s="28"/>
      <c r="B10" s="23" t="s">
        <v>433</v>
      </c>
      <c r="C10" s="23" t="s">
        <v>232</v>
      </c>
      <c r="D10" s="27" t="s">
        <v>434</v>
      </c>
      <c r="E10" s="26">
        <v>10872</v>
      </c>
      <c r="F10" s="26">
        <v>10872</v>
      </c>
      <c r="G10" s="26">
        <v>10872</v>
      </c>
    </row>
    <row r="11" s="2" customFormat="1" ht="21" customHeight="1" spans="1:7">
      <c r="A11" s="29" t="s">
        <v>30</v>
      </c>
      <c r="B11" s="30"/>
      <c r="C11" s="30"/>
      <c r="D11" s="31"/>
      <c r="E11" s="26">
        <v>4110072</v>
      </c>
      <c r="F11" s="26">
        <v>4010872</v>
      </c>
      <c r="G11" s="26">
        <v>3910872</v>
      </c>
    </row>
  </sheetData>
  <mergeCells count="12">
    <mergeCell ref="A1:G1"/>
    <mergeCell ref="A2:G2"/>
    <mergeCell ref="A3:D3"/>
    <mergeCell ref="E4:G4"/>
    <mergeCell ref="A11:D11"/>
    <mergeCell ref="A4:A6"/>
    <mergeCell ref="B4:B6"/>
    <mergeCell ref="C4:C6"/>
    <mergeCell ref="D4:D6"/>
    <mergeCell ref="E5:E6"/>
    <mergeCell ref="F5:F6"/>
    <mergeCell ref="G5:G6"/>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pane ySplit="1" topLeftCell="A2" activePane="bottomLeft" state="frozen"/>
      <selection/>
      <selection pane="bottomLeft" activeCell="D8" sqref="D8"/>
    </sheetView>
  </sheetViews>
  <sheetFormatPr defaultColWidth="8.84955752212389" defaultRowHeight="15" customHeight="1"/>
  <cols>
    <col min="1" max="1" width="7.7787610619469" style="1" customWidth="1"/>
    <col min="2" max="2" width="14.4424778761062" style="1" customWidth="1"/>
    <col min="3" max="5" width="13.4424778761062" style="1" customWidth="1"/>
    <col min="6" max="8" width="8.44247787610619" style="1" customWidth="1"/>
    <col min="9" max="9" width="12.8849557522124" style="1" customWidth="1"/>
    <col min="10" max="13" width="8.44247787610619" style="1" customWidth="1"/>
    <col min="14" max="14" width="13.1150442477876" style="1" customWidth="1"/>
    <col min="15" max="16" width="11.6637168141593" style="1" customWidth="1"/>
    <col min="17" max="18" width="8.33628318584071" style="1" customWidth="1"/>
    <col min="19" max="19" width="10.3362831858407" style="1" customWidth="1"/>
    <col min="20" max="16384" width="8.84955752212389" style="1"/>
  </cols>
  <sheetData>
    <row r="1" s="1" customFormat="1" customHeight="1" spans="1:19">
      <c r="A1" s="44" t="s">
        <v>26</v>
      </c>
      <c r="B1" s="44"/>
      <c r="C1" s="44"/>
      <c r="D1" s="44"/>
      <c r="E1" s="44"/>
      <c r="F1" s="44"/>
      <c r="G1" s="44"/>
      <c r="H1" s="44"/>
      <c r="I1" s="44"/>
      <c r="J1" s="44"/>
      <c r="K1" s="44"/>
      <c r="L1" s="44"/>
      <c r="M1" s="44"/>
      <c r="N1" s="44"/>
      <c r="O1" s="44"/>
      <c r="P1" s="44"/>
      <c r="Q1" s="44"/>
      <c r="R1" s="44"/>
      <c r="S1" s="44"/>
    </row>
    <row r="2" s="1" customFormat="1" ht="28.5" customHeight="1" spans="1:19">
      <c r="A2" s="45" t="s">
        <v>27</v>
      </c>
      <c r="B2" s="45"/>
      <c r="C2" s="45"/>
      <c r="D2" s="45"/>
      <c r="E2" s="45"/>
      <c r="F2" s="45"/>
      <c r="G2" s="45"/>
      <c r="H2" s="45"/>
      <c r="I2" s="45"/>
      <c r="J2" s="45"/>
      <c r="K2" s="45"/>
      <c r="L2" s="45"/>
      <c r="M2" s="45"/>
      <c r="N2" s="45"/>
      <c r="O2" s="45"/>
      <c r="P2" s="45"/>
      <c r="Q2" s="45"/>
      <c r="R2" s="45"/>
      <c r="S2" s="45"/>
    </row>
    <row r="3" s="43" customFormat="1" ht="20.25" customHeight="1" spans="1:19">
      <c r="A3" s="46" t="str">
        <f>"单位名称："&amp;"玉溪市第二幼儿园"</f>
        <v>单位名称：玉溪市第二幼儿园</v>
      </c>
      <c r="B3" s="46"/>
      <c r="C3" s="46"/>
      <c r="D3" s="46"/>
      <c r="E3" s="46"/>
      <c r="F3" s="46"/>
      <c r="G3" s="46"/>
      <c r="H3" s="46"/>
      <c r="I3" s="46"/>
      <c r="J3" s="46"/>
      <c r="K3" s="46"/>
      <c r="L3" s="44"/>
      <c r="M3" s="44"/>
      <c r="N3" s="44"/>
      <c r="O3" s="44"/>
      <c r="P3" s="44"/>
      <c r="Q3" s="44"/>
      <c r="R3" s="44"/>
      <c r="S3" s="44" t="s">
        <v>2</v>
      </c>
    </row>
    <row r="4" s="43" customFormat="1" ht="27" customHeight="1" spans="1:19">
      <c r="A4" s="131" t="s">
        <v>28</v>
      </c>
      <c r="B4" s="131" t="s">
        <v>29</v>
      </c>
      <c r="C4" s="131" t="s">
        <v>30</v>
      </c>
      <c r="D4" s="131" t="s">
        <v>31</v>
      </c>
      <c r="E4" s="131"/>
      <c r="F4" s="131"/>
      <c r="G4" s="131"/>
      <c r="H4" s="131"/>
      <c r="I4" s="131"/>
      <c r="J4" s="131"/>
      <c r="K4" s="131"/>
      <c r="L4" s="131"/>
      <c r="M4" s="131"/>
      <c r="N4" s="131"/>
      <c r="O4" s="131" t="s">
        <v>20</v>
      </c>
      <c r="P4" s="131"/>
      <c r="Q4" s="131"/>
      <c r="R4" s="131"/>
      <c r="S4" s="131"/>
    </row>
    <row r="5" s="43" customFormat="1" ht="27" customHeight="1" spans="1:19">
      <c r="A5" s="131"/>
      <c r="B5" s="131"/>
      <c r="C5" s="131"/>
      <c r="D5" s="131" t="s">
        <v>32</v>
      </c>
      <c r="E5" s="131" t="s">
        <v>33</v>
      </c>
      <c r="F5" s="131" t="s">
        <v>34</v>
      </c>
      <c r="G5" s="131" t="s">
        <v>35</v>
      </c>
      <c r="H5" s="131" t="s">
        <v>36</v>
      </c>
      <c r="I5" s="131" t="s">
        <v>37</v>
      </c>
      <c r="J5" s="131"/>
      <c r="K5" s="131"/>
      <c r="L5" s="131"/>
      <c r="M5" s="131"/>
      <c r="N5" s="131"/>
      <c r="O5" s="131" t="s">
        <v>32</v>
      </c>
      <c r="P5" s="131" t="s">
        <v>33</v>
      </c>
      <c r="Q5" s="131" t="s">
        <v>34</v>
      </c>
      <c r="R5" s="131" t="s">
        <v>35</v>
      </c>
      <c r="S5" s="131" t="s">
        <v>38</v>
      </c>
    </row>
    <row r="6" s="43" customFormat="1" ht="27" customHeight="1" spans="1:19">
      <c r="A6" s="131"/>
      <c r="B6" s="131"/>
      <c r="C6" s="131"/>
      <c r="D6" s="131"/>
      <c r="E6" s="131"/>
      <c r="F6" s="131"/>
      <c r="G6" s="131"/>
      <c r="H6" s="131"/>
      <c r="I6" s="131" t="s">
        <v>32</v>
      </c>
      <c r="J6" s="131" t="s">
        <v>39</v>
      </c>
      <c r="K6" s="131" t="s">
        <v>40</v>
      </c>
      <c r="L6" s="131" t="s">
        <v>41</v>
      </c>
      <c r="M6" s="131" t="s">
        <v>42</v>
      </c>
      <c r="N6" s="131" t="s">
        <v>43</v>
      </c>
      <c r="O6" s="131"/>
      <c r="P6" s="131"/>
      <c r="Q6" s="131"/>
      <c r="R6" s="131"/>
      <c r="S6" s="131"/>
    </row>
    <row r="7" s="43" customFormat="1" ht="20.25" customHeight="1" spans="1:19">
      <c r="A7" s="141" t="s">
        <v>44</v>
      </c>
      <c r="B7" s="141" t="s">
        <v>45</v>
      </c>
      <c r="C7" s="141" t="s">
        <v>46</v>
      </c>
      <c r="D7" s="141" t="s">
        <v>47</v>
      </c>
      <c r="E7" s="141" t="s">
        <v>48</v>
      </c>
      <c r="F7" s="141" t="s">
        <v>49</v>
      </c>
      <c r="G7" s="141" t="s">
        <v>50</v>
      </c>
      <c r="H7" s="141" t="s">
        <v>51</v>
      </c>
      <c r="I7" s="141" t="s">
        <v>52</v>
      </c>
      <c r="J7" s="141" t="s">
        <v>53</v>
      </c>
      <c r="K7" s="141" t="s">
        <v>54</v>
      </c>
      <c r="L7" s="141" t="s">
        <v>55</v>
      </c>
      <c r="M7" s="141" t="s">
        <v>56</v>
      </c>
      <c r="N7" s="141" t="s">
        <v>57</v>
      </c>
      <c r="O7" s="141" t="s">
        <v>58</v>
      </c>
      <c r="P7" s="141" t="s">
        <v>59</v>
      </c>
      <c r="Q7" s="141" t="s">
        <v>60</v>
      </c>
      <c r="R7" s="141" t="s">
        <v>61</v>
      </c>
      <c r="S7" s="141" t="s">
        <v>62</v>
      </c>
    </row>
    <row r="8" s="43" customFormat="1" ht="20.25" customHeight="1" spans="1:19">
      <c r="A8" s="135" t="s">
        <v>63</v>
      </c>
      <c r="B8" s="135" t="s">
        <v>64</v>
      </c>
      <c r="C8" s="136">
        <v>27494103.7</v>
      </c>
      <c r="D8" s="136">
        <v>27065311.7</v>
      </c>
      <c r="E8" s="51">
        <v>25980311.7</v>
      </c>
      <c r="F8" s="51"/>
      <c r="G8" s="51"/>
      <c r="H8" s="51"/>
      <c r="I8" s="51">
        <v>1085000</v>
      </c>
      <c r="J8" s="51"/>
      <c r="K8" s="51"/>
      <c r="L8" s="51"/>
      <c r="M8" s="51"/>
      <c r="N8" s="51">
        <v>1085000</v>
      </c>
      <c r="O8" s="136">
        <v>428792</v>
      </c>
      <c r="P8" s="136">
        <v>378792</v>
      </c>
      <c r="Q8" s="136"/>
      <c r="R8" s="136"/>
      <c r="S8" s="136">
        <v>50000</v>
      </c>
    </row>
    <row r="9" s="43" customFormat="1" ht="20.25" customHeight="1" spans="1:19">
      <c r="A9" s="140" t="s">
        <v>30</v>
      </c>
      <c r="B9" s="135"/>
      <c r="C9" s="136">
        <v>27494103.7</v>
      </c>
      <c r="D9" s="136">
        <v>27065311.7</v>
      </c>
      <c r="E9" s="136">
        <v>25980311.7</v>
      </c>
      <c r="F9" s="136"/>
      <c r="G9" s="136"/>
      <c r="H9" s="136"/>
      <c r="I9" s="136">
        <v>1085000</v>
      </c>
      <c r="J9" s="136"/>
      <c r="K9" s="136"/>
      <c r="L9" s="136"/>
      <c r="M9" s="136"/>
      <c r="N9" s="136">
        <v>1085000</v>
      </c>
      <c r="O9" s="136">
        <v>428792</v>
      </c>
      <c r="P9" s="136">
        <v>378792</v>
      </c>
      <c r="Q9" s="136"/>
      <c r="R9" s="136"/>
      <c r="S9" s="136">
        <v>50000</v>
      </c>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751388888888889" right="0.751388888888889" top="1" bottom="1" header="0.5" footer="0.5"/>
  <pageSetup paperSize="9" scale="67"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workbookViewId="0">
      <pane ySplit="1" topLeftCell="A2" activePane="bottomLeft" state="frozen"/>
      <selection/>
      <selection pane="bottomLeft" activeCell="C13" sqref="C13"/>
    </sheetView>
  </sheetViews>
  <sheetFormatPr defaultColWidth="8.84955752212389" defaultRowHeight="15" customHeight="1"/>
  <cols>
    <col min="1" max="1" width="17.1150442477876" style="1" customWidth="1"/>
    <col min="2" max="2" width="28.3362831858407" style="1" customWidth="1"/>
    <col min="3" max="6" width="12.3362831858407" style="1" customWidth="1"/>
    <col min="7" max="9" width="7.88495575221239" style="1" customWidth="1"/>
    <col min="10" max="10" width="12.3362831858407" style="1" customWidth="1"/>
    <col min="11" max="14" width="7.88495575221239" style="1" customWidth="1"/>
    <col min="15" max="15" width="12.4424778761062" style="1" customWidth="1"/>
    <col min="16" max="16384" width="8.84955752212389" style="1"/>
  </cols>
  <sheetData>
    <row r="1" s="1" customFormat="1" customHeight="1" spans="1:15">
      <c r="A1" s="44" t="s">
        <v>65</v>
      </c>
      <c r="B1" s="44"/>
      <c r="C1" s="44"/>
      <c r="D1" s="44"/>
      <c r="E1" s="44"/>
      <c r="F1" s="44"/>
      <c r="G1" s="44"/>
      <c r="H1" s="44"/>
      <c r="I1" s="44"/>
      <c r="J1" s="44"/>
      <c r="K1" s="44"/>
      <c r="L1" s="44"/>
      <c r="M1" s="44"/>
      <c r="N1" s="44"/>
      <c r="O1" s="44"/>
    </row>
    <row r="2" s="1" customFormat="1" ht="28.5" customHeight="1" spans="1:15">
      <c r="A2" s="45" t="s">
        <v>66</v>
      </c>
      <c r="B2" s="45"/>
      <c r="C2" s="45"/>
      <c r="D2" s="45"/>
      <c r="E2" s="45"/>
      <c r="F2" s="45"/>
      <c r="G2" s="45"/>
      <c r="H2" s="45"/>
      <c r="I2" s="45"/>
      <c r="J2" s="45"/>
      <c r="K2" s="45"/>
      <c r="L2" s="45"/>
      <c r="M2" s="45"/>
      <c r="N2" s="45"/>
      <c r="O2" s="45"/>
    </row>
    <row r="3" s="43" customFormat="1" ht="20.25" customHeight="1" spans="1:15">
      <c r="A3" s="46" t="str">
        <f>"单位名称："&amp;"玉溪市第二幼儿园"</f>
        <v>单位名称：玉溪市第二幼儿园</v>
      </c>
      <c r="B3" s="46"/>
      <c r="C3" s="46"/>
      <c r="D3" s="46"/>
      <c r="E3" s="46"/>
      <c r="F3" s="46"/>
      <c r="G3" s="46"/>
      <c r="H3" s="46"/>
      <c r="I3" s="46"/>
      <c r="J3" s="44"/>
      <c r="K3" s="44"/>
      <c r="L3" s="44"/>
      <c r="M3" s="44"/>
      <c r="N3" s="44"/>
      <c r="O3" s="44" t="s">
        <v>2</v>
      </c>
    </row>
    <row r="4" s="43" customFormat="1" ht="27" customHeight="1" spans="1:15">
      <c r="A4" s="131" t="s">
        <v>67</v>
      </c>
      <c r="B4" s="131" t="s">
        <v>68</v>
      </c>
      <c r="C4" s="131" t="s">
        <v>30</v>
      </c>
      <c r="D4" s="131" t="s">
        <v>33</v>
      </c>
      <c r="E4" s="131"/>
      <c r="F4" s="131"/>
      <c r="G4" s="131" t="s">
        <v>34</v>
      </c>
      <c r="H4" s="131" t="s">
        <v>35</v>
      </c>
      <c r="I4" s="131" t="s">
        <v>69</v>
      </c>
      <c r="J4" s="131" t="s">
        <v>70</v>
      </c>
      <c r="K4" s="131"/>
      <c r="L4" s="131"/>
      <c r="M4" s="131"/>
      <c r="N4" s="131"/>
      <c r="O4" s="131"/>
    </row>
    <row r="5" s="43" customFormat="1" ht="27" customHeight="1" spans="1:15">
      <c r="A5" s="131"/>
      <c r="B5" s="131"/>
      <c r="C5" s="131"/>
      <c r="D5" s="131" t="s">
        <v>32</v>
      </c>
      <c r="E5" s="131" t="s">
        <v>71</v>
      </c>
      <c r="F5" s="131" t="s">
        <v>72</v>
      </c>
      <c r="G5" s="131"/>
      <c r="H5" s="131"/>
      <c r="I5" s="131"/>
      <c r="J5" s="131" t="s">
        <v>32</v>
      </c>
      <c r="K5" s="131" t="s">
        <v>73</v>
      </c>
      <c r="L5" s="131" t="s">
        <v>74</v>
      </c>
      <c r="M5" s="131" t="s">
        <v>75</v>
      </c>
      <c r="N5" s="131" t="s">
        <v>76</v>
      </c>
      <c r="O5" s="131" t="s">
        <v>77</v>
      </c>
    </row>
    <row r="6" s="43" customFormat="1" ht="20.25" customHeight="1" spans="1:15">
      <c r="A6" s="141" t="s">
        <v>44</v>
      </c>
      <c r="B6" s="141" t="s">
        <v>45</v>
      </c>
      <c r="C6" s="141" t="s">
        <v>46</v>
      </c>
      <c r="D6" s="141" t="s">
        <v>47</v>
      </c>
      <c r="E6" s="141" t="s">
        <v>48</v>
      </c>
      <c r="F6" s="141" t="s">
        <v>49</v>
      </c>
      <c r="G6" s="141" t="s">
        <v>50</v>
      </c>
      <c r="H6" s="141" t="s">
        <v>51</v>
      </c>
      <c r="I6" s="141" t="s">
        <v>52</v>
      </c>
      <c r="J6" s="141" t="s">
        <v>53</v>
      </c>
      <c r="K6" s="141" t="s">
        <v>54</v>
      </c>
      <c r="L6" s="141" t="s">
        <v>55</v>
      </c>
      <c r="M6" s="141" t="s">
        <v>56</v>
      </c>
      <c r="N6" s="141" t="s">
        <v>57</v>
      </c>
      <c r="O6" s="141" t="s">
        <v>58</v>
      </c>
    </row>
    <row r="7" s="43" customFormat="1" ht="20.25" customHeight="1" spans="1:15">
      <c r="A7" s="135" t="s">
        <v>78</v>
      </c>
      <c r="B7" s="135" t="str">
        <f>"        "&amp;"教育支出"</f>
        <v>        教育支出</v>
      </c>
      <c r="C7" s="51">
        <v>20801938.75</v>
      </c>
      <c r="D7" s="51">
        <v>19666938.75</v>
      </c>
      <c r="E7" s="51">
        <v>15188946.75</v>
      </c>
      <c r="F7" s="51">
        <v>4477992</v>
      </c>
      <c r="G7" s="51"/>
      <c r="H7" s="51"/>
      <c r="I7" s="51"/>
      <c r="J7" s="51">
        <v>1135000</v>
      </c>
      <c r="K7" s="51"/>
      <c r="L7" s="51"/>
      <c r="M7" s="51"/>
      <c r="N7" s="51"/>
      <c r="O7" s="51">
        <v>1135000</v>
      </c>
    </row>
    <row r="8" s="43" customFormat="1" ht="20.25" customHeight="1" spans="1:15">
      <c r="A8" s="144" t="s">
        <v>79</v>
      </c>
      <c r="B8" s="144" t="str">
        <f>"        "&amp;"普通教育"</f>
        <v>        普通教育</v>
      </c>
      <c r="C8" s="51">
        <v>20801938.75</v>
      </c>
      <c r="D8" s="51">
        <v>19666938.75</v>
      </c>
      <c r="E8" s="51">
        <v>15188946.75</v>
      </c>
      <c r="F8" s="51">
        <v>4477992</v>
      </c>
      <c r="G8" s="51"/>
      <c r="H8" s="51"/>
      <c r="I8" s="51"/>
      <c r="J8" s="51">
        <v>1135000</v>
      </c>
      <c r="K8" s="51"/>
      <c r="L8" s="51"/>
      <c r="M8" s="51"/>
      <c r="N8" s="51"/>
      <c r="O8" s="51">
        <v>1135000</v>
      </c>
    </row>
    <row r="9" s="43" customFormat="1" ht="20.25" customHeight="1" spans="1:15">
      <c r="A9" s="145" t="s">
        <v>80</v>
      </c>
      <c r="B9" s="145" t="str">
        <f>"        "&amp;"学前教育"</f>
        <v>        学前教育</v>
      </c>
      <c r="C9" s="51">
        <v>20801938.75</v>
      </c>
      <c r="D9" s="51">
        <v>19666938.75</v>
      </c>
      <c r="E9" s="51">
        <v>15188946.75</v>
      </c>
      <c r="F9" s="51">
        <v>4477992</v>
      </c>
      <c r="G9" s="51"/>
      <c r="H9" s="51"/>
      <c r="I9" s="51"/>
      <c r="J9" s="51">
        <v>1135000</v>
      </c>
      <c r="K9" s="51"/>
      <c r="L9" s="51"/>
      <c r="M9" s="51"/>
      <c r="N9" s="51"/>
      <c r="O9" s="51">
        <v>1135000</v>
      </c>
    </row>
    <row r="10" s="43" customFormat="1" ht="20.25" customHeight="1" spans="1:15">
      <c r="A10" s="135" t="s">
        <v>81</v>
      </c>
      <c r="B10" s="135" t="str">
        <f>"        "&amp;"社会保障和就业支出"</f>
        <v>        社会保障和就业支出</v>
      </c>
      <c r="C10" s="51">
        <v>3236877.76</v>
      </c>
      <c r="D10" s="51">
        <v>3236877.76</v>
      </c>
      <c r="E10" s="51">
        <v>3226005.76</v>
      </c>
      <c r="F10" s="51">
        <v>10872</v>
      </c>
      <c r="G10" s="51"/>
      <c r="H10" s="51"/>
      <c r="I10" s="51"/>
      <c r="J10" s="51"/>
      <c r="K10" s="51"/>
      <c r="L10" s="51"/>
      <c r="M10" s="51"/>
      <c r="N10" s="51"/>
      <c r="O10" s="51"/>
    </row>
    <row r="11" s="43" customFormat="1" ht="20.25" customHeight="1" spans="1:15">
      <c r="A11" s="144" t="s">
        <v>82</v>
      </c>
      <c r="B11" s="144" t="str">
        <f>"        "&amp;"行政事业单位养老支出"</f>
        <v>        行政事业单位养老支出</v>
      </c>
      <c r="C11" s="51">
        <v>3226005.76</v>
      </c>
      <c r="D11" s="51">
        <v>3226005.76</v>
      </c>
      <c r="E11" s="51">
        <v>3226005.76</v>
      </c>
      <c r="F11" s="51"/>
      <c r="G11" s="51"/>
      <c r="H11" s="51"/>
      <c r="I11" s="51"/>
      <c r="J11" s="51"/>
      <c r="K11" s="51"/>
      <c r="L11" s="51"/>
      <c r="M11" s="51"/>
      <c r="N11" s="51"/>
      <c r="O11" s="51"/>
    </row>
    <row r="12" s="43" customFormat="1" ht="20.25" customHeight="1" spans="1:15">
      <c r="A12" s="145" t="s">
        <v>83</v>
      </c>
      <c r="B12" s="145" t="str">
        <f>"        "&amp;"事业单位离退休"</f>
        <v>        事业单位离退休</v>
      </c>
      <c r="C12" s="51">
        <v>1240800</v>
      </c>
      <c r="D12" s="51">
        <v>1240800</v>
      </c>
      <c r="E12" s="51">
        <v>1240800</v>
      </c>
      <c r="F12" s="51"/>
      <c r="G12" s="51"/>
      <c r="H12" s="51"/>
      <c r="I12" s="51"/>
      <c r="J12" s="51"/>
      <c r="K12" s="51"/>
      <c r="L12" s="51"/>
      <c r="M12" s="51"/>
      <c r="N12" s="51"/>
      <c r="O12" s="51"/>
    </row>
    <row r="13" s="43" customFormat="1" ht="20.25" customHeight="1" spans="1:15">
      <c r="A13" s="145" t="s">
        <v>84</v>
      </c>
      <c r="B13" s="145" t="str">
        <f>"        "&amp;"机关事业单位基本养老保险缴费支出"</f>
        <v>        机关事业单位基本养老保险缴费支出</v>
      </c>
      <c r="C13" s="51">
        <v>1585205.76</v>
      </c>
      <c r="D13" s="51">
        <v>1585205.76</v>
      </c>
      <c r="E13" s="51">
        <v>1585205.76</v>
      </c>
      <c r="F13" s="51"/>
      <c r="G13" s="51"/>
      <c r="H13" s="51"/>
      <c r="I13" s="51"/>
      <c r="J13" s="51"/>
      <c r="K13" s="51"/>
      <c r="L13" s="51"/>
      <c r="M13" s="51"/>
      <c r="N13" s="51"/>
      <c r="O13" s="51"/>
    </row>
    <row r="14" s="43" customFormat="1" ht="20.25" customHeight="1" spans="1:15">
      <c r="A14" s="145" t="s">
        <v>85</v>
      </c>
      <c r="B14" s="145" t="str">
        <f>"        "&amp;"机关事业单位职业年金缴费支出"</f>
        <v>        机关事业单位职业年金缴费支出</v>
      </c>
      <c r="C14" s="51">
        <v>400000</v>
      </c>
      <c r="D14" s="51">
        <v>400000</v>
      </c>
      <c r="E14" s="51">
        <v>400000</v>
      </c>
      <c r="F14" s="51"/>
      <c r="G14" s="51"/>
      <c r="H14" s="51"/>
      <c r="I14" s="51"/>
      <c r="J14" s="51"/>
      <c r="K14" s="51"/>
      <c r="L14" s="51"/>
      <c r="M14" s="51"/>
      <c r="N14" s="51"/>
      <c r="O14" s="51"/>
    </row>
    <row r="15" s="43" customFormat="1" ht="20.25" customHeight="1" spans="1:15">
      <c r="A15" s="144" t="s">
        <v>86</v>
      </c>
      <c r="B15" s="144" t="str">
        <f>"        "&amp;"抚恤"</f>
        <v>        抚恤</v>
      </c>
      <c r="C15" s="51">
        <v>10872</v>
      </c>
      <c r="D15" s="51">
        <v>10872</v>
      </c>
      <c r="E15" s="51"/>
      <c r="F15" s="51">
        <v>10872</v>
      </c>
      <c r="G15" s="51"/>
      <c r="H15" s="51"/>
      <c r="I15" s="51"/>
      <c r="J15" s="51"/>
      <c r="K15" s="51"/>
      <c r="L15" s="51"/>
      <c r="M15" s="51"/>
      <c r="N15" s="51"/>
      <c r="O15" s="51"/>
    </row>
    <row r="16" s="43" customFormat="1" ht="20.25" customHeight="1" spans="1:15">
      <c r="A16" s="145" t="s">
        <v>87</v>
      </c>
      <c r="B16" s="145" t="str">
        <f>"        "&amp;"死亡抚恤"</f>
        <v>        死亡抚恤</v>
      </c>
      <c r="C16" s="51">
        <v>10872</v>
      </c>
      <c r="D16" s="51">
        <v>10872</v>
      </c>
      <c r="E16" s="51"/>
      <c r="F16" s="51">
        <v>10872</v>
      </c>
      <c r="G16" s="51"/>
      <c r="H16" s="51"/>
      <c r="I16" s="51"/>
      <c r="J16" s="51"/>
      <c r="K16" s="51"/>
      <c r="L16" s="51"/>
      <c r="M16" s="51"/>
      <c r="N16" s="51"/>
      <c r="O16" s="51"/>
    </row>
    <row r="17" s="43" customFormat="1" ht="20.25" customHeight="1" spans="1:15">
      <c r="A17" s="135" t="s">
        <v>88</v>
      </c>
      <c r="B17" s="135" t="str">
        <f>"        "&amp;"卫生健康支出"</f>
        <v>        卫生健康支出</v>
      </c>
      <c r="C17" s="51">
        <v>1580155.19</v>
      </c>
      <c r="D17" s="51">
        <v>1580155.19</v>
      </c>
      <c r="E17" s="51">
        <v>1580155.19</v>
      </c>
      <c r="F17" s="51"/>
      <c r="G17" s="51"/>
      <c r="H17" s="51"/>
      <c r="I17" s="51"/>
      <c r="J17" s="51"/>
      <c r="K17" s="51"/>
      <c r="L17" s="51"/>
      <c r="M17" s="51"/>
      <c r="N17" s="51"/>
      <c r="O17" s="51"/>
    </row>
    <row r="18" s="43" customFormat="1" ht="20.25" customHeight="1" spans="1:15">
      <c r="A18" s="144" t="s">
        <v>89</v>
      </c>
      <c r="B18" s="144" t="str">
        <f>"        "&amp;"行政事业单位医疗"</f>
        <v>        行政事业单位医疗</v>
      </c>
      <c r="C18" s="51">
        <v>1580155.19</v>
      </c>
      <c r="D18" s="51">
        <v>1580155.19</v>
      </c>
      <c r="E18" s="51">
        <v>1580155.19</v>
      </c>
      <c r="F18" s="51"/>
      <c r="G18" s="51"/>
      <c r="H18" s="51"/>
      <c r="I18" s="51"/>
      <c r="J18" s="51"/>
      <c r="K18" s="51"/>
      <c r="L18" s="51"/>
      <c r="M18" s="51"/>
      <c r="N18" s="51"/>
      <c r="O18" s="51"/>
    </row>
    <row r="19" s="43" customFormat="1" ht="20.25" customHeight="1" spans="1:15">
      <c r="A19" s="145" t="s">
        <v>90</v>
      </c>
      <c r="B19" s="145" t="str">
        <f>"        "&amp;"行政单位医疗"</f>
        <v>        行政单位医疗</v>
      </c>
      <c r="C19" s="51"/>
      <c r="D19" s="51"/>
      <c r="E19" s="51"/>
      <c r="F19" s="51"/>
      <c r="G19" s="51"/>
      <c r="H19" s="51"/>
      <c r="I19" s="51"/>
      <c r="J19" s="51"/>
      <c r="K19" s="51"/>
      <c r="L19" s="51"/>
      <c r="M19" s="51"/>
      <c r="N19" s="51"/>
      <c r="O19" s="51"/>
    </row>
    <row r="20" s="43" customFormat="1" ht="20.25" customHeight="1" spans="1:15">
      <c r="A20" s="145" t="s">
        <v>91</v>
      </c>
      <c r="B20" s="145" t="str">
        <f>"        "&amp;"事业单位医疗"</f>
        <v>        事业单位医疗</v>
      </c>
      <c r="C20" s="51">
        <v>822325.49</v>
      </c>
      <c r="D20" s="51">
        <v>822325.49</v>
      </c>
      <c r="E20" s="51">
        <v>822325.49</v>
      </c>
      <c r="F20" s="51"/>
      <c r="G20" s="51"/>
      <c r="H20" s="51"/>
      <c r="I20" s="51"/>
      <c r="J20" s="51"/>
      <c r="K20" s="51"/>
      <c r="L20" s="51"/>
      <c r="M20" s="51"/>
      <c r="N20" s="51"/>
      <c r="O20" s="51"/>
    </row>
    <row r="21" s="43" customFormat="1" ht="20.25" customHeight="1" spans="1:15">
      <c r="A21" s="145" t="s">
        <v>92</v>
      </c>
      <c r="B21" s="145" t="str">
        <f>"        "&amp;"公务员医疗补助"</f>
        <v>        公务员医疗补助</v>
      </c>
      <c r="C21" s="51">
        <v>664576.8</v>
      </c>
      <c r="D21" s="51">
        <v>664576.8</v>
      </c>
      <c r="E21" s="51">
        <v>664576.8</v>
      </c>
      <c r="F21" s="51"/>
      <c r="G21" s="51"/>
      <c r="H21" s="51"/>
      <c r="I21" s="51"/>
      <c r="J21" s="51"/>
      <c r="K21" s="51"/>
      <c r="L21" s="51"/>
      <c r="M21" s="51"/>
      <c r="N21" s="51"/>
      <c r="O21" s="51"/>
    </row>
    <row r="22" s="43" customFormat="1" ht="20.25" customHeight="1" spans="1:15">
      <c r="A22" s="145" t="s">
        <v>93</v>
      </c>
      <c r="B22" s="145" t="str">
        <f>"        "&amp;"其他行政事业单位医疗支出"</f>
        <v>        其他行政事业单位医疗支出</v>
      </c>
      <c r="C22" s="51">
        <v>93252.9</v>
      </c>
      <c r="D22" s="51">
        <v>93252.9</v>
      </c>
      <c r="E22" s="51">
        <v>93252.9</v>
      </c>
      <c r="F22" s="51"/>
      <c r="G22" s="51"/>
      <c r="H22" s="51"/>
      <c r="I22" s="51"/>
      <c r="J22" s="51"/>
      <c r="K22" s="51"/>
      <c r="L22" s="51"/>
      <c r="M22" s="51"/>
      <c r="N22" s="51"/>
      <c r="O22" s="51"/>
    </row>
    <row r="23" s="43" customFormat="1" ht="20.25" customHeight="1" spans="1:15">
      <c r="A23" s="135" t="s">
        <v>94</v>
      </c>
      <c r="B23" s="135" t="str">
        <f>"        "&amp;"住房保障支出"</f>
        <v>        住房保障支出</v>
      </c>
      <c r="C23" s="51">
        <v>1875132</v>
      </c>
      <c r="D23" s="51">
        <v>1875132</v>
      </c>
      <c r="E23" s="51">
        <v>1875132</v>
      </c>
      <c r="F23" s="51"/>
      <c r="G23" s="51"/>
      <c r="H23" s="51"/>
      <c r="I23" s="51"/>
      <c r="J23" s="51"/>
      <c r="K23" s="51"/>
      <c r="L23" s="51"/>
      <c r="M23" s="51"/>
      <c r="N23" s="51"/>
      <c r="O23" s="51"/>
    </row>
    <row r="24" s="43" customFormat="1" ht="20.25" customHeight="1" spans="1:15">
      <c r="A24" s="144" t="s">
        <v>95</v>
      </c>
      <c r="B24" s="144" t="str">
        <f>"        "&amp;"住房改革支出"</f>
        <v>        住房改革支出</v>
      </c>
      <c r="C24" s="51">
        <v>1875132</v>
      </c>
      <c r="D24" s="51">
        <v>1875132</v>
      </c>
      <c r="E24" s="51">
        <v>1875132</v>
      </c>
      <c r="F24" s="51"/>
      <c r="G24" s="51"/>
      <c r="H24" s="51"/>
      <c r="I24" s="51"/>
      <c r="J24" s="51"/>
      <c r="K24" s="51"/>
      <c r="L24" s="51"/>
      <c r="M24" s="51"/>
      <c r="N24" s="51"/>
      <c r="O24" s="51"/>
    </row>
    <row r="25" s="43" customFormat="1" ht="20.25" customHeight="1" spans="1:15">
      <c r="A25" s="145" t="s">
        <v>96</v>
      </c>
      <c r="B25" s="145" t="str">
        <f>"        "&amp;"住房公积金"</f>
        <v>        住房公积金</v>
      </c>
      <c r="C25" s="51">
        <v>1691184</v>
      </c>
      <c r="D25" s="51">
        <v>1691184</v>
      </c>
      <c r="E25" s="51">
        <v>1691184</v>
      </c>
      <c r="F25" s="51"/>
      <c r="G25" s="51"/>
      <c r="H25" s="51"/>
      <c r="I25" s="51"/>
      <c r="J25" s="51"/>
      <c r="K25" s="51"/>
      <c r="L25" s="51"/>
      <c r="M25" s="51"/>
      <c r="N25" s="51"/>
      <c r="O25" s="51"/>
    </row>
    <row r="26" s="43" customFormat="1" ht="20.25" customHeight="1" spans="1:15">
      <c r="A26" s="145" t="s">
        <v>97</v>
      </c>
      <c r="B26" s="145" t="str">
        <f>"        "&amp;"购房补贴"</f>
        <v>        购房补贴</v>
      </c>
      <c r="C26" s="51">
        <v>183948</v>
      </c>
      <c r="D26" s="51">
        <v>183948</v>
      </c>
      <c r="E26" s="51">
        <v>183948</v>
      </c>
      <c r="F26" s="51"/>
      <c r="G26" s="51"/>
      <c r="H26" s="51"/>
      <c r="I26" s="51"/>
      <c r="J26" s="51"/>
      <c r="K26" s="51"/>
      <c r="L26" s="51"/>
      <c r="M26" s="51"/>
      <c r="N26" s="51"/>
      <c r="O26" s="51"/>
    </row>
    <row r="27" s="43" customFormat="1" ht="20.25" customHeight="1" spans="1:15">
      <c r="A27" s="140" t="s">
        <v>30</v>
      </c>
      <c r="B27" s="135"/>
      <c r="C27" s="136">
        <v>27494103.7</v>
      </c>
      <c r="D27" s="136">
        <v>26359103.7</v>
      </c>
      <c r="E27" s="136">
        <v>21870239.7</v>
      </c>
      <c r="F27" s="136">
        <v>4488864</v>
      </c>
      <c r="G27" s="136"/>
      <c r="H27" s="136"/>
      <c r="I27" s="136"/>
      <c r="J27" s="136">
        <v>1135000</v>
      </c>
      <c r="K27" s="136"/>
      <c r="L27" s="136"/>
      <c r="M27" s="136"/>
      <c r="N27" s="136"/>
      <c r="O27" s="136">
        <v>1135000</v>
      </c>
    </row>
  </sheetData>
  <mergeCells count="12">
    <mergeCell ref="A1:O1"/>
    <mergeCell ref="A2:O2"/>
    <mergeCell ref="A3:N3"/>
    <mergeCell ref="D4:F4"/>
    <mergeCell ref="J4:O4"/>
    <mergeCell ref="A27:B27"/>
    <mergeCell ref="A4:A5"/>
    <mergeCell ref="B4:B5"/>
    <mergeCell ref="C4:C5"/>
    <mergeCell ref="G4:G5"/>
    <mergeCell ref="H4:H5"/>
    <mergeCell ref="I4:I5"/>
  </mergeCells>
  <printOptions horizontalCentered="1"/>
  <pageMargins left="0.751388888888889" right="0.751388888888889" top="1" bottom="1" header="0.5" footer="0.5"/>
  <pageSetup paperSize="9" scale="7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pane ySplit="1" topLeftCell="A2" activePane="bottomLeft" state="frozen"/>
      <selection/>
      <selection pane="bottomLeft" activeCell="C13" sqref="C13"/>
    </sheetView>
  </sheetViews>
  <sheetFormatPr defaultColWidth="8.84955752212389" defaultRowHeight="15" customHeight="1" outlineLevelCol="3"/>
  <cols>
    <col min="1" max="2" width="28.5752212389381" style="1" customWidth="1"/>
    <col min="3" max="3" width="35.7079646017699" style="1" customWidth="1"/>
    <col min="4" max="4" width="28.5752212389381" style="1" customWidth="1"/>
    <col min="5" max="16384" width="8.84955752212389" style="1"/>
  </cols>
  <sheetData>
    <row r="1" s="1" customFormat="1" ht="18.75" customHeight="1" spans="1:4">
      <c r="A1" s="44" t="s">
        <v>98</v>
      </c>
      <c r="B1" s="146"/>
      <c r="C1" s="146"/>
      <c r="D1" s="146"/>
    </row>
    <row r="2" s="1" customFormat="1" ht="28.5" customHeight="1" spans="1:4">
      <c r="A2" s="147" t="s">
        <v>99</v>
      </c>
      <c r="B2" s="147"/>
      <c r="C2" s="147"/>
      <c r="D2" s="147"/>
    </row>
    <row r="3" s="43" customFormat="1" ht="18.75" customHeight="1" spans="1:4">
      <c r="A3" s="46" t="str">
        <f>"单位名称："&amp;"玉溪市第二幼儿园"</f>
        <v>单位名称：玉溪市第二幼儿园</v>
      </c>
      <c r="B3" s="46"/>
      <c r="C3" s="46"/>
      <c r="D3" s="44" t="s">
        <v>2</v>
      </c>
    </row>
    <row r="4" s="43" customFormat="1" ht="18.75" customHeight="1" spans="1:4">
      <c r="A4" s="148" t="s">
        <v>3</v>
      </c>
      <c r="B4" s="148"/>
      <c r="C4" s="148" t="s">
        <v>4</v>
      </c>
      <c r="D4" s="148"/>
    </row>
    <row r="5" s="43" customFormat="1" ht="18.75" customHeight="1" spans="1:4">
      <c r="A5" s="149" t="s">
        <v>5</v>
      </c>
      <c r="B5" s="149" t="s">
        <v>6</v>
      </c>
      <c r="C5" s="149" t="s">
        <v>100</v>
      </c>
      <c r="D5" s="149" t="s">
        <v>6</v>
      </c>
    </row>
    <row r="6" s="43" customFormat="1" ht="18.75" customHeight="1" spans="1:4">
      <c r="A6" s="150" t="s">
        <v>101</v>
      </c>
      <c r="B6" s="151"/>
      <c r="C6" s="152" t="s">
        <v>102</v>
      </c>
      <c r="D6" s="151"/>
    </row>
    <row r="7" s="43" customFormat="1" ht="18.75" customHeight="1" spans="1:4">
      <c r="A7" s="135" t="s">
        <v>103</v>
      </c>
      <c r="B7" s="153">
        <v>25980311.7</v>
      </c>
      <c r="C7" s="154" t="str">
        <f>"（一）"&amp;"教育支出"</f>
        <v>（一）教育支出</v>
      </c>
      <c r="D7" s="153">
        <v>19666938.75</v>
      </c>
    </row>
    <row r="8" s="43" customFormat="1" ht="18.75" customHeight="1" spans="1:4">
      <c r="A8" s="135" t="s">
        <v>104</v>
      </c>
      <c r="B8" s="153"/>
      <c r="C8" s="154" t="str">
        <f>"（二）"&amp;"社会保障和就业支出"</f>
        <v>（二）社会保障和就业支出</v>
      </c>
      <c r="D8" s="153">
        <v>3236877.76</v>
      </c>
    </row>
    <row r="9" s="43" customFormat="1" ht="18.75" customHeight="1" spans="1:4">
      <c r="A9" s="135" t="s">
        <v>105</v>
      </c>
      <c r="B9" s="153"/>
      <c r="C9" s="154" t="str">
        <f>"（三）"&amp;"卫生健康支出"</f>
        <v>（三）卫生健康支出</v>
      </c>
      <c r="D9" s="153">
        <v>1580155.19</v>
      </c>
    </row>
    <row r="10" s="43" customFormat="1" ht="18.75" customHeight="1" spans="1:4">
      <c r="A10" s="135" t="s">
        <v>106</v>
      </c>
      <c r="B10" s="153"/>
      <c r="C10" s="154" t="str">
        <f>"（四）"&amp;"住房保障支出"</f>
        <v>（四）住房保障支出</v>
      </c>
      <c r="D10" s="153">
        <v>1875132</v>
      </c>
    </row>
    <row r="11" s="43" customFormat="1" ht="18.75" customHeight="1" spans="1:4">
      <c r="A11" s="49" t="s">
        <v>103</v>
      </c>
      <c r="B11" s="153">
        <v>378792</v>
      </c>
      <c r="C11" s="135"/>
      <c r="D11" s="135"/>
    </row>
    <row r="12" s="43" customFormat="1" ht="18.75" customHeight="1" spans="1:4">
      <c r="A12" s="49" t="s">
        <v>104</v>
      </c>
      <c r="B12" s="153"/>
      <c r="C12" s="135"/>
      <c r="D12" s="135"/>
    </row>
    <row r="13" s="43" customFormat="1" ht="18.75" customHeight="1" spans="1:4">
      <c r="A13" s="49" t="s">
        <v>105</v>
      </c>
      <c r="B13" s="153"/>
      <c r="C13" s="135"/>
      <c r="D13" s="135"/>
    </row>
    <row r="14" s="43" customFormat="1" ht="18.75" customHeight="1" spans="1:4">
      <c r="A14" s="135"/>
      <c r="B14" s="135"/>
      <c r="C14" s="135" t="s">
        <v>107</v>
      </c>
      <c r="D14" s="135"/>
    </row>
    <row r="15" s="43" customFormat="1" ht="18.75" customHeight="1" spans="1:4">
      <c r="A15" s="155" t="s">
        <v>24</v>
      </c>
      <c r="B15" s="153">
        <v>26359103.7</v>
      </c>
      <c r="C15" s="155" t="s">
        <v>25</v>
      </c>
      <c r="D15" s="153">
        <v>26359103.7</v>
      </c>
    </row>
  </sheetData>
  <mergeCells count="5">
    <mergeCell ref="A1:D1"/>
    <mergeCell ref="A2:D2"/>
    <mergeCell ref="A3:C3"/>
    <mergeCell ref="A4:B4"/>
    <mergeCell ref="C4:D4"/>
  </mergeCells>
  <printOptions horizontalCentered="1"/>
  <pageMargins left="0.751388888888889" right="0.751388888888889" top="1" bottom="1"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D13" sqref="D13"/>
    </sheetView>
  </sheetViews>
  <sheetFormatPr defaultColWidth="8.84955752212389" defaultRowHeight="15" customHeight="1" outlineLevelCol="6"/>
  <cols>
    <col min="1" max="1" width="17.8407079646018" style="1" customWidth="1"/>
    <col min="2" max="2" width="45.1150442477876" style="1" customWidth="1"/>
    <col min="3" max="5" width="15.1327433628319" style="1" customWidth="1"/>
    <col min="6" max="6" width="12.3362831858407" style="1" customWidth="1"/>
    <col min="7" max="7" width="13.5575221238938" style="1" customWidth="1"/>
    <col min="8" max="16384" width="8.84955752212389" style="1"/>
  </cols>
  <sheetData>
    <row r="1" s="1" customFormat="1" customHeight="1" spans="1:7">
      <c r="A1" s="44" t="s">
        <v>108</v>
      </c>
      <c r="B1" s="44"/>
      <c r="C1" s="44"/>
      <c r="D1" s="44"/>
      <c r="E1" s="44"/>
      <c r="F1" s="44"/>
      <c r="G1" s="44"/>
    </row>
    <row r="2" s="1" customFormat="1" ht="28.5" customHeight="1" spans="1:7">
      <c r="A2" s="142" t="s">
        <v>109</v>
      </c>
      <c r="B2" s="142"/>
      <c r="C2" s="142"/>
      <c r="D2" s="142"/>
      <c r="E2" s="142"/>
      <c r="F2" s="142"/>
      <c r="G2" s="142"/>
    </row>
    <row r="3" s="1" customFormat="1" ht="20.25" customHeight="1" spans="1:7">
      <c r="A3" s="46" t="str">
        <f>"单位名称："&amp;"玉溪市第二幼儿园"</f>
        <v>单位名称：玉溪市第二幼儿园</v>
      </c>
      <c r="B3" s="46"/>
      <c r="C3" s="46"/>
      <c r="D3" s="46"/>
      <c r="E3" s="46"/>
      <c r="F3" s="46"/>
      <c r="G3" s="44" t="s">
        <v>2</v>
      </c>
    </row>
    <row r="4" s="1" customFormat="1" ht="27" customHeight="1" spans="1:7">
      <c r="A4" s="143" t="s">
        <v>110</v>
      </c>
      <c r="B4" s="143"/>
      <c r="C4" s="143" t="s">
        <v>30</v>
      </c>
      <c r="D4" s="143" t="s">
        <v>33</v>
      </c>
      <c r="E4" s="143"/>
      <c r="F4" s="143"/>
      <c r="G4" s="143" t="s">
        <v>72</v>
      </c>
    </row>
    <row r="5" s="1" customFormat="1" ht="27" customHeight="1" spans="1:7">
      <c r="A5" s="143" t="s">
        <v>67</v>
      </c>
      <c r="B5" s="143" t="s">
        <v>68</v>
      </c>
      <c r="C5" s="143"/>
      <c r="D5" s="143" t="s">
        <v>32</v>
      </c>
      <c r="E5" s="143" t="s">
        <v>111</v>
      </c>
      <c r="F5" s="143" t="s">
        <v>112</v>
      </c>
      <c r="G5" s="143"/>
    </row>
    <row r="6" s="1" customFormat="1" ht="20.25" customHeight="1" spans="1:7">
      <c r="A6" s="141" t="s">
        <v>44</v>
      </c>
      <c r="B6" s="141" t="s">
        <v>45</v>
      </c>
      <c r="C6" s="141" t="s">
        <v>46</v>
      </c>
      <c r="D6" s="141" t="s">
        <v>47</v>
      </c>
      <c r="E6" s="141" t="s">
        <v>48</v>
      </c>
      <c r="F6" s="141" t="s">
        <v>49</v>
      </c>
      <c r="G6" s="141">
        <v>7</v>
      </c>
    </row>
    <row r="7" s="1" customFormat="1" ht="20.25" customHeight="1" spans="1:7">
      <c r="A7" s="135" t="s">
        <v>78</v>
      </c>
      <c r="B7" s="135" t="str">
        <f>"        "&amp;"教育支出"</f>
        <v>        教育支出</v>
      </c>
      <c r="C7" s="51">
        <v>19666938.75</v>
      </c>
      <c r="D7" s="136">
        <v>15188946.75</v>
      </c>
      <c r="E7" s="51">
        <v>14659371.75</v>
      </c>
      <c r="F7" s="51">
        <v>529575</v>
      </c>
      <c r="G7" s="51">
        <v>4477992</v>
      </c>
    </row>
    <row r="8" s="1" customFormat="1" ht="20.25" customHeight="1" spans="1:7">
      <c r="A8" s="144" t="s">
        <v>79</v>
      </c>
      <c r="B8" s="144" t="str">
        <f>"        "&amp;"普通教育"</f>
        <v>        普通教育</v>
      </c>
      <c r="C8" s="51">
        <v>19666938.75</v>
      </c>
      <c r="D8" s="136">
        <v>15188946.75</v>
      </c>
      <c r="E8" s="51">
        <v>14659371.75</v>
      </c>
      <c r="F8" s="51">
        <v>529575</v>
      </c>
      <c r="G8" s="51">
        <v>4477992</v>
      </c>
    </row>
    <row r="9" s="1" customFormat="1" ht="20.25" customHeight="1" spans="1:7">
      <c r="A9" s="145" t="s">
        <v>80</v>
      </c>
      <c r="B9" s="145" t="str">
        <f>"        "&amp;"学前教育"</f>
        <v>        学前教育</v>
      </c>
      <c r="C9" s="51">
        <v>19666938.75</v>
      </c>
      <c r="D9" s="136">
        <v>15188946.75</v>
      </c>
      <c r="E9" s="51">
        <v>14659371.75</v>
      </c>
      <c r="F9" s="51">
        <v>529575</v>
      </c>
      <c r="G9" s="51">
        <v>4477992</v>
      </c>
    </row>
    <row r="10" s="1" customFormat="1" ht="20.25" customHeight="1" spans="1:7">
      <c r="A10" s="135" t="s">
        <v>81</v>
      </c>
      <c r="B10" s="135" t="str">
        <f>"        "&amp;"社会保障和就业支出"</f>
        <v>        社会保障和就业支出</v>
      </c>
      <c r="C10" s="51">
        <v>3236877.76</v>
      </c>
      <c r="D10" s="136">
        <v>3226005.76</v>
      </c>
      <c r="E10" s="51">
        <v>3226005.76</v>
      </c>
      <c r="F10" s="51"/>
      <c r="G10" s="51">
        <v>10872</v>
      </c>
    </row>
    <row r="11" s="1" customFormat="1" ht="20.25" customHeight="1" spans="1:7">
      <c r="A11" s="144" t="s">
        <v>82</v>
      </c>
      <c r="B11" s="144" t="str">
        <f>"        "&amp;"行政事业单位养老支出"</f>
        <v>        行政事业单位养老支出</v>
      </c>
      <c r="C11" s="51">
        <v>3226005.76</v>
      </c>
      <c r="D11" s="136">
        <v>3226005.76</v>
      </c>
      <c r="E11" s="51">
        <v>3226005.76</v>
      </c>
      <c r="F11" s="51"/>
      <c r="G11" s="51"/>
    </row>
    <row r="12" s="1" customFormat="1" ht="20.25" customHeight="1" spans="1:7">
      <c r="A12" s="145" t="s">
        <v>83</v>
      </c>
      <c r="B12" s="145" t="str">
        <f>"        "&amp;"事业单位离退休"</f>
        <v>        事业单位离退休</v>
      </c>
      <c r="C12" s="51">
        <v>1240800</v>
      </c>
      <c r="D12" s="136">
        <v>1240800</v>
      </c>
      <c r="E12" s="51">
        <v>1240800</v>
      </c>
      <c r="F12" s="51"/>
      <c r="G12" s="51"/>
    </row>
    <row r="13" s="1" customFormat="1" ht="20.25" customHeight="1" spans="1:7">
      <c r="A13" s="145" t="s">
        <v>84</v>
      </c>
      <c r="B13" s="145" t="str">
        <f>"        "&amp;"机关事业单位基本养老保险缴费支出"</f>
        <v>        机关事业单位基本养老保险缴费支出</v>
      </c>
      <c r="C13" s="51">
        <v>1585205.76</v>
      </c>
      <c r="D13" s="136">
        <v>1585205.76</v>
      </c>
      <c r="E13" s="51">
        <v>1585205.76</v>
      </c>
      <c r="F13" s="51"/>
      <c r="G13" s="51"/>
    </row>
    <row r="14" s="1" customFormat="1" ht="20.25" customHeight="1" spans="1:7">
      <c r="A14" s="145" t="s">
        <v>85</v>
      </c>
      <c r="B14" s="145" t="str">
        <f>"        "&amp;"机关事业单位职业年金缴费支出"</f>
        <v>        机关事业单位职业年金缴费支出</v>
      </c>
      <c r="C14" s="51">
        <v>400000</v>
      </c>
      <c r="D14" s="136">
        <v>400000</v>
      </c>
      <c r="E14" s="51">
        <v>400000</v>
      </c>
      <c r="F14" s="51"/>
      <c r="G14" s="51"/>
    </row>
    <row r="15" s="1" customFormat="1" ht="20.25" customHeight="1" spans="1:7">
      <c r="A15" s="144" t="s">
        <v>86</v>
      </c>
      <c r="B15" s="144" t="str">
        <f>"        "&amp;"抚恤"</f>
        <v>        抚恤</v>
      </c>
      <c r="C15" s="51">
        <v>10872</v>
      </c>
      <c r="D15" s="136"/>
      <c r="E15" s="51"/>
      <c r="F15" s="51"/>
      <c r="G15" s="51">
        <v>10872</v>
      </c>
    </row>
    <row r="16" s="1" customFormat="1" ht="20.25" customHeight="1" spans="1:7">
      <c r="A16" s="145" t="s">
        <v>87</v>
      </c>
      <c r="B16" s="145" t="str">
        <f>"        "&amp;"死亡抚恤"</f>
        <v>        死亡抚恤</v>
      </c>
      <c r="C16" s="51">
        <v>10872</v>
      </c>
      <c r="D16" s="136"/>
      <c r="E16" s="51"/>
      <c r="F16" s="51"/>
      <c r="G16" s="51">
        <v>10872</v>
      </c>
    </row>
    <row r="17" s="1" customFormat="1" ht="20.25" customHeight="1" spans="1:7">
      <c r="A17" s="135" t="s">
        <v>88</v>
      </c>
      <c r="B17" s="135" t="str">
        <f>"        "&amp;"卫生健康支出"</f>
        <v>        卫生健康支出</v>
      </c>
      <c r="C17" s="51">
        <v>1580155.19</v>
      </c>
      <c r="D17" s="136">
        <v>1580155.19</v>
      </c>
      <c r="E17" s="51">
        <v>1580155.19</v>
      </c>
      <c r="F17" s="51"/>
      <c r="G17" s="51"/>
    </row>
    <row r="18" s="1" customFormat="1" ht="20.25" customHeight="1" spans="1:7">
      <c r="A18" s="144" t="s">
        <v>89</v>
      </c>
      <c r="B18" s="144" t="str">
        <f>"        "&amp;"行政事业单位医疗"</f>
        <v>        行政事业单位医疗</v>
      </c>
      <c r="C18" s="51">
        <v>1580155.19</v>
      </c>
      <c r="D18" s="136">
        <v>1580155.19</v>
      </c>
      <c r="E18" s="51">
        <v>1580155.19</v>
      </c>
      <c r="F18" s="51"/>
      <c r="G18" s="51"/>
    </row>
    <row r="19" s="1" customFormat="1" ht="20.25" customHeight="1" spans="1:7">
      <c r="A19" s="145" t="s">
        <v>91</v>
      </c>
      <c r="B19" s="145" t="str">
        <f>"        "&amp;"事业单位医疗"</f>
        <v>        事业单位医疗</v>
      </c>
      <c r="C19" s="51">
        <v>822325.49</v>
      </c>
      <c r="D19" s="136">
        <v>822325.49</v>
      </c>
      <c r="E19" s="51">
        <v>822325.49</v>
      </c>
      <c r="F19" s="51"/>
      <c r="G19" s="51"/>
    </row>
    <row r="20" s="1" customFormat="1" ht="20.25" customHeight="1" spans="1:7">
      <c r="A20" s="145" t="s">
        <v>92</v>
      </c>
      <c r="B20" s="145" t="str">
        <f>"        "&amp;"公务员医疗补助"</f>
        <v>        公务员医疗补助</v>
      </c>
      <c r="C20" s="51">
        <v>664576.8</v>
      </c>
      <c r="D20" s="136">
        <v>664576.8</v>
      </c>
      <c r="E20" s="51">
        <v>664576.8</v>
      </c>
      <c r="F20" s="51"/>
      <c r="G20" s="51"/>
    </row>
    <row r="21" s="1" customFormat="1" ht="20.25" customHeight="1" spans="1:7">
      <c r="A21" s="145" t="s">
        <v>93</v>
      </c>
      <c r="B21" s="145" t="str">
        <f>"        "&amp;"其他行政事业单位医疗支出"</f>
        <v>        其他行政事业单位医疗支出</v>
      </c>
      <c r="C21" s="51">
        <v>93252.9</v>
      </c>
      <c r="D21" s="136">
        <v>93252.9</v>
      </c>
      <c r="E21" s="51">
        <v>93252.9</v>
      </c>
      <c r="F21" s="51"/>
      <c r="G21" s="51"/>
    </row>
    <row r="22" s="1" customFormat="1" ht="20.25" customHeight="1" spans="1:7">
      <c r="A22" s="135" t="s">
        <v>94</v>
      </c>
      <c r="B22" s="135" t="str">
        <f>"        "&amp;"住房保障支出"</f>
        <v>        住房保障支出</v>
      </c>
      <c r="C22" s="51">
        <v>1875132</v>
      </c>
      <c r="D22" s="136">
        <v>1875132</v>
      </c>
      <c r="E22" s="51">
        <v>1875132</v>
      </c>
      <c r="F22" s="51"/>
      <c r="G22" s="51"/>
    </row>
    <row r="23" s="1" customFormat="1" ht="20.25" customHeight="1" spans="1:7">
      <c r="A23" s="144" t="s">
        <v>95</v>
      </c>
      <c r="B23" s="144" t="str">
        <f>"        "&amp;"住房改革支出"</f>
        <v>        住房改革支出</v>
      </c>
      <c r="C23" s="51">
        <v>1875132</v>
      </c>
      <c r="D23" s="136">
        <v>1875132</v>
      </c>
      <c r="E23" s="51">
        <v>1875132</v>
      </c>
      <c r="F23" s="51"/>
      <c r="G23" s="51"/>
    </row>
    <row r="24" s="1" customFormat="1" ht="20.25" customHeight="1" spans="1:7">
      <c r="A24" s="145" t="s">
        <v>96</v>
      </c>
      <c r="B24" s="145" t="str">
        <f>"        "&amp;"住房公积金"</f>
        <v>        住房公积金</v>
      </c>
      <c r="C24" s="51">
        <v>1691184</v>
      </c>
      <c r="D24" s="136">
        <v>1691184</v>
      </c>
      <c r="E24" s="51">
        <v>1691184</v>
      </c>
      <c r="F24" s="51"/>
      <c r="G24" s="51"/>
    </row>
    <row r="25" s="1" customFormat="1" ht="20.25" customHeight="1" spans="1:7">
      <c r="A25" s="145" t="s">
        <v>97</v>
      </c>
      <c r="B25" s="145" t="str">
        <f>"        "&amp;"购房补贴"</f>
        <v>        购房补贴</v>
      </c>
      <c r="C25" s="51">
        <v>183948</v>
      </c>
      <c r="D25" s="136">
        <v>183948</v>
      </c>
      <c r="E25" s="51">
        <v>183948</v>
      </c>
      <c r="F25" s="51"/>
      <c r="G25" s="51"/>
    </row>
    <row r="26" s="1" customFormat="1" ht="20.25" customHeight="1" spans="1:7">
      <c r="A26" s="140" t="s">
        <v>30</v>
      </c>
      <c r="B26" s="135"/>
      <c r="C26" s="136">
        <v>26359103.7</v>
      </c>
      <c r="D26" s="136">
        <v>21870239.7</v>
      </c>
      <c r="E26" s="136">
        <v>21340664.7</v>
      </c>
      <c r="F26" s="136">
        <v>529575</v>
      </c>
      <c r="G26" s="136">
        <v>4488864</v>
      </c>
    </row>
  </sheetData>
  <mergeCells count="8">
    <mergeCell ref="A1:G1"/>
    <mergeCell ref="A2:G2"/>
    <mergeCell ref="A3:F3"/>
    <mergeCell ref="A4:B4"/>
    <mergeCell ref="D4:F4"/>
    <mergeCell ref="A26:B26"/>
    <mergeCell ref="C4:C5"/>
    <mergeCell ref="G4:G5"/>
  </mergeCells>
  <printOptions horizontalCentered="1"/>
  <pageMargins left="0.751388888888889" right="0.751388888888889" top="1" bottom="1" header="0.5" footer="0.5"/>
  <pageSetup paperSize="9" scale="88"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D5" sqref="D5"/>
    </sheetView>
  </sheetViews>
  <sheetFormatPr defaultColWidth="8.84955752212389" defaultRowHeight="15" customHeight="1" outlineLevelRow="6" outlineLevelCol="5"/>
  <cols>
    <col min="1" max="6" width="19.5575221238938" style="1" customWidth="1"/>
    <col min="7" max="16384" width="8.84955752212389" style="1"/>
  </cols>
  <sheetData>
    <row r="1" s="1" customFormat="1" customHeight="1" spans="1:6">
      <c r="A1" s="44" t="s">
        <v>113</v>
      </c>
      <c r="B1" s="44"/>
      <c r="C1" s="44"/>
      <c r="D1" s="44"/>
      <c r="E1" s="44"/>
      <c r="F1" s="44"/>
    </row>
    <row r="2" s="1" customFormat="1" ht="28.5" customHeight="1" spans="1:6">
      <c r="A2" s="45" t="s">
        <v>114</v>
      </c>
      <c r="B2" s="45"/>
      <c r="C2" s="45"/>
      <c r="D2" s="45"/>
      <c r="E2" s="45"/>
      <c r="F2" s="45"/>
    </row>
    <row r="3" s="43" customFormat="1" ht="20.25" customHeight="1" spans="1:6">
      <c r="A3" s="46" t="str">
        <f>"单位名称："&amp;"玉溪市第二幼儿园"</f>
        <v>单位名称：玉溪市第二幼儿园</v>
      </c>
      <c r="B3" s="46"/>
      <c r="C3" s="46"/>
      <c r="D3" s="46"/>
      <c r="E3" s="46"/>
      <c r="F3" s="44" t="s">
        <v>2</v>
      </c>
    </row>
    <row r="4" s="43" customFormat="1" ht="20.25" customHeight="1" spans="1:6">
      <c r="A4" s="131" t="s">
        <v>115</v>
      </c>
      <c r="B4" s="131" t="s">
        <v>116</v>
      </c>
      <c r="C4" s="131" t="s">
        <v>117</v>
      </c>
      <c r="D4" s="131"/>
      <c r="E4" s="131"/>
      <c r="F4" s="131"/>
    </row>
    <row r="5" s="43" customFormat="1" ht="35.25" customHeight="1" spans="1:6">
      <c r="A5" s="131"/>
      <c r="B5" s="131"/>
      <c r="C5" s="131" t="s">
        <v>32</v>
      </c>
      <c r="D5" s="131" t="s">
        <v>118</v>
      </c>
      <c r="E5" s="131" t="s">
        <v>119</v>
      </c>
      <c r="F5" s="131" t="s">
        <v>120</v>
      </c>
    </row>
    <row r="6" s="43" customFormat="1" ht="20.25" customHeight="1" spans="1:6">
      <c r="A6" s="141" t="s">
        <v>44</v>
      </c>
      <c r="B6" s="141">
        <v>2</v>
      </c>
      <c r="C6" s="141">
        <v>3</v>
      </c>
      <c r="D6" s="141">
        <v>4</v>
      </c>
      <c r="E6" s="141">
        <v>5</v>
      </c>
      <c r="F6" s="141">
        <v>6</v>
      </c>
    </row>
    <row r="7" s="43" customFormat="1" ht="20.25" customHeight="1" spans="1:6">
      <c r="A7" s="51">
        <v>40000</v>
      </c>
      <c r="B7" s="51"/>
      <c r="C7" s="51">
        <v>30000</v>
      </c>
      <c r="D7" s="51"/>
      <c r="E7" s="136">
        <v>30000</v>
      </c>
      <c r="F7" s="51">
        <v>10000</v>
      </c>
    </row>
  </sheetData>
  <mergeCells count="6">
    <mergeCell ref="A1:F1"/>
    <mergeCell ref="A2:F2"/>
    <mergeCell ref="A3:E3"/>
    <mergeCell ref="C4:E4"/>
    <mergeCell ref="A4:A5"/>
    <mergeCell ref="B4:B5"/>
  </mergeCells>
  <printOptions horizontalCentered="1"/>
  <pageMargins left="0.751388888888889" right="0.751388888888889" top="1" bottom="1"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workbookViewId="0">
      <pane ySplit="1" topLeftCell="A2" activePane="bottomLeft" state="frozen"/>
      <selection/>
      <selection pane="bottomLeft" activeCell="F10" sqref="F10"/>
    </sheetView>
  </sheetViews>
  <sheetFormatPr defaultColWidth="8.84955752212389" defaultRowHeight="15" customHeight="1"/>
  <cols>
    <col min="1" max="1" width="20.5575221238938" style="1" customWidth="1"/>
    <col min="2" max="2" width="20.8407079646018" style="1" customWidth="1"/>
    <col min="3" max="3" width="16.5575221238938" style="1" customWidth="1"/>
    <col min="4" max="4" width="8.55752212389381" style="1" customWidth="1"/>
    <col min="5" max="5" width="16.7787610619469" style="1" customWidth="1"/>
    <col min="6" max="6" width="7.33628318584071" style="1" customWidth="1"/>
    <col min="7" max="7" width="17.7787610619469" style="1" customWidth="1"/>
    <col min="8" max="10" width="13.3362831858407" style="1" customWidth="1"/>
    <col min="11" max="11" width="8.44247787610619" style="1" customWidth="1"/>
    <col min="12" max="12" width="14" style="1" customWidth="1"/>
    <col min="13" max="23" width="7.66371681415929" style="1" customWidth="1"/>
    <col min="24" max="16384" width="8.84955752212389" style="1"/>
  </cols>
  <sheetData>
    <row r="1" s="1" customFormat="1" customHeight="1" spans="1:23">
      <c r="A1" s="44" t="s">
        <v>121</v>
      </c>
      <c r="B1" s="44"/>
      <c r="C1" s="44"/>
      <c r="D1" s="44"/>
      <c r="E1" s="44"/>
      <c r="F1" s="44"/>
      <c r="G1" s="44"/>
      <c r="H1" s="44"/>
      <c r="I1" s="44"/>
      <c r="J1" s="44"/>
      <c r="K1" s="44"/>
      <c r="L1" s="44"/>
      <c r="M1" s="44"/>
      <c r="N1" s="44"/>
      <c r="O1" s="44"/>
      <c r="P1" s="44"/>
      <c r="Q1" s="44"/>
      <c r="R1" s="44"/>
      <c r="S1" s="44"/>
      <c r="T1" s="44"/>
      <c r="U1" s="44"/>
      <c r="V1" s="44"/>
      <c r="W1" s="44"/>
    </row>
    <row r="2" s="1" customFormat="1" ht="28.5" customHeight="1" spans="1:23">
      <c r="A2" s="45" t="s">
        <v>122</v>
      </c>
      <c r="B2" s="45"/>
      <c r="C2" s="45"/>
      <c r="D2" s="45"/>
      <c r="E2" s="45"/>
      <c r="F2" s="45"/>
      <c r="G2" s="45"/>
      <c r="H2" s="45"/>
      <c r="I2" s="45"/>
      <c r="J2" s="45"/>
      <c r="K2" s="45"/>
      <c r="L2" s="45"/>
      <c r="M2" s="45"/>
      <c r="N2" s="45"/>
      <c r="O2" s="45"/>
      <c r="P2" s="45"/>
      <c r="Q2" s="45"/>
      <c r="R2" s="45"/>
      <c r="S2" s="45"/>
      <c r="T2" s="45"/>
      <c r="U2" s="45"/>
      <c r="V2" s="45"/>
      <c r="W2" s="45"/>
    </row>
    <row r="3" s="43" customFormat="1" ht="19.5" customHeight="1" spans="1:23">
      <c r="A3" s="46" t="str">
        <f>"单位名称："&amp;"玉溪市第二幼儿园"</f>
        <v>单位名称：玉溪市第二幼儿园</v>
      </c>
      <c r="B3" s="46"/>
      <c r="C3" s="46"/>
      <c r="D3" s="46"/>
      <c r="E3" s="46"/>
      <c r="F3" s="46"/>
      <c r="G3" s="46"/>
      <c r="H3" s="46"/>
      <c r="I3" s="46"/>
      <c r="J3" s="46"/>
      <c r="K3" s="46"/>
      <c r="L3" s="46"/>
      <c r="M3" s="46"/>
      <c r="N3" s="46"/>
      <c r="O3" s="46"/>
      <c r="P3" s="46"/>
      <c r="Q3" s="46"/>
      <c r="R3" s="44"/>
      <c r="S3" s="44"/>
      <c r="T3" s="44"/>
      <c r="U3" s="44"/>
      <c r="V3" s="44"/>
      <c r="W3" s="44" t="s">
        <v>2</v>
      </c>
    </row>
    <row r="4" s="43" customFormat="1" ht="19.5" customHeight="1" spans="1:23">
      <c r="A4" s="131" t="s">
        <v>123</v>
      </c>
      <c r="B4" s="131" t="s">
        <v>124</v>
      </c>
      <c r="C4" s="131" t="s">
        <v>125</v>
      </c>
      <c r="D4" s="131" t="s">
        <v>126</v>
      </c>
      <c r="E4" s="131" t="s">
        <v>127</v>
      </c>
      <c r="F4" s="131" t="s">
        <v>128</v>
      </c>
      <c r="G4" s="131" t="s">
        <v>129</v>
      </c>
      <c r="H4" s="131" t="s">
        <v>130</v>
      </c>
      <c r="I4" s="131"/>
      <c r="J4" s="131"/>
      <c r="K4" s="131"/>
      <c r="L4" s="131"/>
      <c r="M4" s="131"/>
      <c r="N4" s="131"/>
      <c r="O4" s="131"/>
      <c r="P4" s="131"/>
      <c r="Q4" s="131"/>
      <c r="R4" s="131"/>
      <c r="S4" s="131"/>
      <c r="T4" s="131"/>
      <c r="U4" s="131"/>
      <c r="V4" s="131"/>
      <c r="W4" s="131"/>
    </row>
    <row r="5" s="43" customFormat="1" ht="19.5" customHeight="1" spans="1:23">
      <c r="A5" s="131"/>
      <c r="B5" s="131"/>
      <c r="C5" s="131"/>
      <c r="D5" s="131"/>
      <c r="E5" s="131"/>
      <c r="F5" s="131"/>
      <c r="G5" s="131"/>
      <c r="H5" s="131" t="s">
        <v>30</v>
      </c>
      <c r="I5" s="131" t="s">
        <v>33</v>
      </c>
      <c r="J5" s="131"/>
      <c r="K5" s="131"/>
      <c r="L5" s="131"/>
      <c r="M5" s="131"/>
      <c r="N5" s="131" t="s">
        <v>131</v>
      </c>
      <c r="O5" s="131"/>
      <c r="P5" s="131"/>
      <c r="Q5" s="131" t="s">
        <v>36</v>
      </c>
      <c r="R5" s="131" t="s">
        <v>70</v>
      </c>
      <c r="S5" s="131"/>
      <c r="T5" s="131"/>
      <c r="U5" s="131"/>
      <c r="V5" s="131"/>
      <c r="W5" s="131"/>
    </row>
    <row r="6" s="43" customFormat="1" ht="41.25" customHeight="1" spans="1:23">
      <c r="A6" s="131"/>
      <c r="B6" s="131"/>
      <c r="C6" s="131"/>
      <c r="D6" s="131"/>
      <c r="E6" s="131"/>
      <c r="F6" s="131"/>
      <c r="G6" s="131"/>
      <c r="H6" s="131"/>
      <c r="I6" s="131" t="s">
        <v>132</v>
      </c>
      <c r="J6" s="131" t="s">
        <v>133</v>
      </c>
      <c r="K6" s="131" t="s">
        <v>134</v>
      </c>
      <c r="L6" s="131" t="s">
        <v>135</v>
      </c>
      <c r="M6" s="131" t="s">
        <v>136</v>
      </c>
      <c r="N6" s="131" t="s">
        <v>33</v>
      </c>
      <c r="O6" s="131" t="s">
        <v>34</v>
      </c>
      <c r="P6" s="131" t="s">
        <v>35</v>
      </c>
      <c r="Q6" s="131"/>
      <c r="R6" s="131" t="s">
        <v>32</v>
      </c>
      <c r="S6" s="131" t="s">
        <v>39</v>
      </c>
      <c r="T6" s="131" t="s">
        <v>137</v>
      </c>
      <c r="U6" s="131" t="s">
        <v>41</v>
      </c>
      <c r="V6" s="131" t="s">
        <v>42</v>
      </c>
      <c r="W6" s="131" t="s">
        <v>43</v>
      </c>
    </row>
    <row r="7" s="43" customFormat="1" ht="20.25" customHeight="1" spans="1:23">
      <c r="A7" s="132" t="s">
        <v>44</v>
      </c>
      <c r="B7" s="133" t="s">
        <v>45</v>
      </c>
      <c r="C7" s="133" t="s">
        <v>46</v>
      </c>
      <c r="D7" s="133" t="s">
        <v>47</v>
      </c>
      <c r="E7" s="133" t="s">
        <v>48</v>
      </c>
      <c r="F7" s="133" t="s">
        <v>49</v>
      </c>
      <c r="G7" s="133" t="s">
        <v>50</v>
      </c>
      <c r="H7" s="133" t="s">
        <v>51</v>
      </c>
      <c r="I7" s="133" t="s">
        <v>52</v>
      </c>
      <c r="J7" s="133" t="s">
        <v>53</v>
      </c>
      <c r="K7" s="133" t="s">
        <v>54</v>
      </c>
      <c r="L7" s="133" t="s">
        <v>55</v>
      </c>
      <c r="M7" s="133" t="s">
        <v>56</v>
      </c>
      <c r="N7" s="133" t="s">
        <v>57</v>
      </c>
      <c r="O7" s="133" t="s">
        <v>58</v>
      </c>
      <c r="P7" s="133" t="s">
        <v>59</v>
      </c>
      <c r="Q7" s="133" t="s">
        <v>60</v>
      </c>
      <c r="R7" s="133" t="s">
        <v>61</v>
      </c>
      <c r="S7" s="133" t="s">
        <v>62</v>
      </c>
      <c r="T7" s="133" t="s">
        <v>138</v>
      </c>
      <c r="U7" s="133" t="s">
        <v>139</v>
      </c>
      <c r="V7" s="133" t="s">
        <v>140</v>
      </c>
      <c r="W7" s="133" t="s">
        <v>141</v>
      </c>
    </row>
    <row r="8" s="43" customFormat="1" ht="20.25" customHeight="1" spans="1:23">
      <c r="A8" s="134" t="s">
        <v>64</v>
      </c>
      <c r="C8" s="135"/>
      <c r="D8" s="135"/>
      <c r="E8" s="135"/>
      <c r="G8" s="135"/>
      <c r="H8" s="136">
        <v>21870239.7</v>
      </c>
      <c r="I8" s="51">
        <v>21870239.7</v>
      </c>
      <c r="J8" s="51">
        <v>11089575.43</v>
      </c>
      <c r="K8" s="51"/>
      <c r="L8" s="51">
        <v>10780664.27</v>
      </c>
      <c r="M8" s="51"/>
      <c r="N8" s="51"/>
      <c r="O8" s="51"/>
      <c r="P8" s="51"/>
      <c r="Q8" s="51"/>
      <c r="R8" s="51"/>
      <c r="S8" s="51"/>
      <c r="T8" s="51"/>
      <c r="U8" s="51"/>
      <c r="V8" s="51"/>
      <c r="W8" s="51"/>
    </row>
    <row r="9" s="43" customFormat="1" ht="20.25" customHeight="1" spans="1:23">
      <c r="A9" s="134" t="str">
        <f t="shared" ref="A9:A36" si="0">"       "&amp;"玉溪市第二幼儿园"</f>
        <v>       玉溪市第二幼儿园</v>
      </c>
      <c r="B9" s="137" t="s">
        <v>142</v>
      </c>
      <c r="C9" s="135" t="s">
        <v>143</v>
      </c>
      <c r="D9" s="135" t="s">
        <v>80</v>
      </c>
      <c r="E9" s="135" t="s">
        <v>144</v>
      </c>
      <c r="F9" s="135" t="s">
        <v>145</v>
      </c>
      <c r="G9" s="135" t="s">
        <v>146</v>
      </c>
      <c r="H9" s="136">
        <v>4837716</v>
      </c>
      <c r="I9" s="51">
        <v>4837716</v>
      </c>
      <c r="J9" s="51">
        <v>2116500.75</v>
      </c>
      <c r="K9" s="51"/>
      <c r="L9" s="51">
        <v>2721215.25</v>
      </c>
      <c r="M9" s="51"/>
      <c r="N9" s="51"/>
      <c r="O9" s="51"/>
      <c r="P9" s="51"/>
      <c r="Q9" s="51"/>
      <c r="R9" s="51"/>
      <c r="S9" s="51"/>
      <c r="T9" s="51"/>
      <c r="U9" s="51"/>
      <c r="V9" s="51"/>
      <c r="W9" s="51"/>
    </row>
    <row r="10" s="43" customFormat="1" ht="20.25" customHeight="1" spans="1:23">
      <c r="A10" s="138" t="str">
        <f t="shared" si="0"/>
        <v>       玉溪市第二幼儿园</v>
      </c>
      <c r="B10" s="137" t="s">
        <v>142</v>
      </c>
      <c r="C10" s="135" t="s">
        <v>143</v>
      </c>
      <c r="D10" s="135" t="s">
        <v>80</v>
      </c>
      <c r="E10" s="135" t="s">
        <v>144</v>
      </c>
      <c r="F10" s="135" t="s">
        <v>147</v>
      </c>
      <c r="G10" s="135" t="s">
        <v>148</v>
      </c>
      <c r="H10" s="136">
        <v>6336</v>
      </c>
      <c r="I10" s="51">
        <v>6336</v>
      </c>
      <c r="J10" s="51">
        <v>2772</v>
      </c>
      <c r="K10" s="135"/>
      <c r="L10" s="51">
        <v>3564</v>
      </c>
      <c r="M10" s="135"/>
      <c r="N10" s="51"/>
      <c r="O10" s="51"/>
      <c r="P10" s="135"/>
      <c r="Q10" s="51"/>
      <c r="R10" s="51"/>
      <c r="S10" s="51"/>
      <c r="T10" s="51"/>
      <c r="U10" s="51"/>
      <c r="V10" s="51"/>
      <c r="W10" s="51"/>
    </row>
    <row r="11" s="43" customFormat="1" ht="20.25" customHeight="1" spans="1:23">
      <c r="A11" s="138" t="str">
        <f t="shared" si="0"/>
        <v>       玉溪市第二幼儿园</v>
      </c>
      <c r="B11" s="137" t="s">
        <v>142</v>
      </c>
      <c r="C11" s="135" t="s">
        <v>143</v>
      </c>
      <c r="D11" s="135" t="s">
        <v>80</v>
      </c>
      <c r="E11" s="135" t="s">
        <v>144</v>
      </c>
      <c r="F11" s="135" t="s">
        <v>149</v>
      </c>
      <c r="G11" s="135" t="s">
        <v>150</v>
      </c>
      <c r="H11" s="136">
        <v>1734720</v>
      </c>
      <c r="I11" s="51">
        <v>1734720</v>
      </c>
      <c r="J11" s="51">
        <v>758940</v>
      </c>
      <c r="K11" s="135"/>
      <c r="L11" s="51">
        <v>975780</v>
      </c>
      <c r="M11" s="135"/>
      <c r="N11" s="51"/>
      <c r="O11" s="51"/>
      <c r="P11" s="135"/>
      <c r="Q11" s="51"/>
      <c r="R11" s="51"/>
      <c r="S11" s="51"/>
      <c r="T11" s="51"/>
      <c r="U11" s="51"/>
      <c r="V11" s="51"/>
      <c r="W11" s="51"/>
    </row>
    <row r="12" s="43" customFormat="1" ht="20.25" customHeight="1" spans="1:23">
      <c r="A12" s="138" t="str">
        <f t="shared" si="0"/>
        <v>       玉溪市第二幼儿园</v>
      </c>
      <c r="B12" s="137" t="s">
        <v>142</v>
      </c>
      <c r="C12" s="135" t="s">
        <v>143</v>
      </c>
      <c r="D12" s="135" t="s">
        <v>97</v>
      </c>
      <c r="E12" s="135" t="s">
        <v>151</v>
      </c>
      <c r="F12" s="135" t="s">
        <v>147</v>
      </c>
      <c r="G12" s="135" t="s">
        <v>148</v>
      </c>
      <c r="H12" s="136">
        <v>183948</v>
      </c>
      <c r="I12" s="51">
        <v>183948</v>
      </c>
      <c r="J12" s="51"/>
      <c r="K12" s="135"/>
      <c r="L12" s="51">
        <v>183948</v>
      </c>
      <c r="M12" s="135"/>
      <c r="N12" s="51"/>
      <c r="O12" s="51"/>
      <c r="P12" s="135"/>
      <c r="Q12" s="51"/>
      <c r="R12" s="51"/>
      <c r="S12" s="51"/>
      <c r="T12" s="51"/>
      <c r="U12" s="51"/>
      <c r="V12" s="51"/>
      <c r="W12" s="51"/>
    </row>
    <row r="13" s="43" customFormat="1" ht="20.25" customHeight="1" spans="1:23">
      <c r="A13" s="138" t="str">
        <f t="shared" si="0"/>
        <v>       玉溪市第二幼儿园</v>
      </c>
      <c r="B13" s="137" t="s">
        <v>152</v>
      </c>
      <c r="C13" s="135" t="s">
        <v>153</v>
      </c>
      <c r="D13" s="135" t="s">
        <v>80</v>
      </c>
      <c r="E13" s="135" t="s">
        <v>144</v>
      </c>
      <c r="F13" s="135" t="s">
        <v>154</v>
      </c>
      <c r="G13" s="135" t="s">
        <v>155</v>
      </c>
      <c r="H13" s="136">
        <v>72174.75</v>
      </c>
      <c r="I13" s="51">
        <v>72174.75</v>
      </c>
      <c r="J13" s="51">
        <v>18043.69</v>
      </c>
      <c r="K13" s="135"/>
      <c r="L13" s="51">
        <v>54131.06</v>
      </c>
      <c r="M13" s="135"/>
      <c r="N13" s="51"/>
      <c r="O13" s="51"/>
      <c r="P13" s="135"/>
      <c r="Q13" s="51"/>
      <c r="R13" s="51"/>
      <c r="S13" s="51"/>
      <c r="T13" s="51"/>
      <c r="U13" s="51"/>
      <c r="V13" s="51"/>
      <c r="W13" s="51"/>
    </row>
    <row r="14" s="43" customFormat="1" ht="20.25" customHeight="1" spans="1:23">
      <c r="A14" s="138" t="str">
        <f t="shared" si="0"/>
        <v>       玉溪市第二幼儿园</v>
      </c>
      <c r="B14" s="137" t="s">
        <v>152</v>
      </c>
      <c r="C14" s="135" t="s">
        <v>153</v>
      </c>
      <c r="D14" s="135" t="s">
        <v>84</v>
      </c>
      <c r="E14" s="135" t="s">
        <v>156</v>
      </c>
      <c r="F14" s="135" t="s">
        <v>157</v>
      </c>
      <c r="G14" s="135" t="s">
        <v>158</v>
      </c>
      <c r="H14" s="136">
        <v>1585205.76</v>
      </c>
      <c r="I14" s="51">
        <v>1585205.76</v>
      </c>
      <c r="J14" s="51">
        <v>396301.44</v>
      </c>
      <c r="K14" s="135"/>
      <c r="L14" s="51">
        <v>1188904.32</v>
      </c>
      <c r="M14" s="135"/>
      <c r="N14" s="51"/>
      <c r="O14" s="51"/>
      <c r="P14" s="135"/>
      <c r="Q14" s="51"/>
      <c r="R14" s="51"/>
      <c r="S14" s="51"/>
      <c r="T14" s="51"/>
      <c r="U14" s="51"/>
      <c r="V14" s="51"/>
      <c r="W14" s="51"/>
    </row>
    <row r="15" s="43" customFormat="1" ht="20.25" customHeight="1" spans="1:23">
      <c r="A15" s="138" t="str">
        <f t="shared" si="0"/>
        <v>       玉溪市第二幼儿园</v>
      </c>
      <c r="B15" s="137" t="s">
        <v>152</v>
      </c>
      <c r="C15" s="135" t="s">
        <v>153</v>
      </c>
      <c r="D15" s="135" t="s">
        <v>91</v>
      </c>
      <c r="E15" s="135" t="s">
        <v>159</v>
      </c>
      <c r="F15" s="135" t="s">
        <v>160</v>
      </c>
      <c r="G15" s="135" t="s">
        <v>161</v>
      </c>
      <c r="H15" s="136">
        <v>822325.49</v>
      </c>
      <c r="I15" s="51">
        <v>822325.49</v>
      </c>
      <c r="J15" s="51">
        <v>205581.37</v>
      </c>
      <c r="K15" s="135"/>
      <c r="L15" s="51">
        <v>616744.12</v>
      </c>
      <c r="M15" s="135"/>
      <c r="N15" s="51"/>
      <c r="O15" s="51"/>
      <c r="P15" s="135"/>
      <c r="Q15" s="51"/>
      <c r="R15" s="51"/>
      <c r="S15" s="51"/>
      <c r="T15" s="51"/>
      <c r="U15" s="51"/>
      <c r="V15" s="51"/>
      <c r="W15" s="51"/>
    </row>
    <row r="16" s="43" customFormat="1" ht="20.25" customHeight="1" spans="1:23">
      <c r="A16" s="139" t="str">
        <f t="shared" si="0"/>
        <v>       玉溪市第二幼儿园</v>
      </c>
      <c r="B16" s="135" t="s">
        <v>152</v>
      </c>
      <c r="C16" s="135" t="s">
        <v>153</v>
      </c>
      <c r="D16" s="135" t="s">
        <v>92</v>
      </c>
      <c r="E16" s="135" t="s">
        <v>162</v>
      </c>
      <c r="F16" s="135" t="s">
        <v>163</v>
      </c>
      <c r="G16" s="135" t="s">
        <v>164</v>
      </c>
      <c r="H16" s="136">
        <v>664576.8</v>
      </c>
      <c r="I16" s="51">
        <v>664576.8</v>
      </c>
      <c r="J16" s="51">
        <v>166144.2</v>
      </c>
      <c r="K16" s="135"/>
      <c r="L16" s="51">
        <v>498432.6</v>
      </c>
      <c r="M16" s="135"/>
      <c r="N16" s="51"/>
      <c r="O16" s="51"/>
      <c r="P16" s="135"/>
      <c r="Q16" s="51"/>
      <c r="R16" s="51"/>
      <c r="S16" s="51"/>
      <c r="T16" s="51"/>
      <c r="U16" s="51"/>
      <c r="V16" s="51"/>
      <c r="W16" s="51"/>
    </row>
    <row r="17" s="43" customFormat="1" ht="20.25" customHeight="1" spans="1:23">
      <c r="A17" s="135" t="str">
        <f t="shared" si="0"/>
        <v>       玉溪市第二幼儿园</v>
      </c>
      <c r="B17" s="135" t="s">
        <v>152</v>
      </c>
      <c r="C17" s="135" t="s">
        <v>153</v>
      </c>
      <c r="D17" s="135" t="s">
        <v>93</v>
      </c>
      <c r="E17" s="135" t="s">
        <v>165</v>
      </c>
      <c r="F17" s="135" t="s">
        <v>154</v>
      </c>
      <c r="G17" s="135" t="s">
        <v>155</v>
      </c>
      <c r="H17" s="136">
        <v>93252.9</v>
      </c>
      <c r="I17" s="51">
        <v>93252.9</v>
      </c>
      <c r="J17" s="51">
        <v>62787.23</v>
      </c>
      <c r="K17" s="135"/>
      <c r="L17" s="51">
        <v>30465.67</v>
      </c>
      <c r="M17" s="135"/>
      <c r="N17" s="51"/>
      <c r="O17" s="51"/>
      <c r="P17" s="135"/>
      <c r="Q17" s="51"/>
      <c r="R17" s="51"/>
      <c r="S17" s="51"/>
      <c r="T17" s="51"/>
      <c r="U17" s="51"/>
      <c r="V17" s="51"/>
      <c r="W17" s="51"/>
    </row>
    <row r="18" s="43" customFormat="1" ht="20.25" customHeight="1" spans="1:23">
      <c r="A18" s="135" t="str">
        <f t="shared" si="0"/>
        <v>       玉溪市第二幼儿园</v>
      </c>
      <c r="B18" s="135" t="s">
        <v>166</v>
      </c>
      <c r="C18" s="135" t="s">
        <v>167</v>
      </c>
      <c r="D18" s="135" t="s">
        <v>96</v>
      </c>
      <c r="E18" s="135" t="s">
        <v>167</v>
      </c>
      <c r="F18" s="135" t="s">
        <v>168</v>
      </c>
      <c r="G18" s="135" t="s">
        <v>167</v>
      </c>
      <c r="H18" s="136">
        <v>1691184</v>
      </c>
      <c r="I18" s="51">
        <v>1691184</v>
      </c>
      <c r="J18" s="51">
        <v>422796</v>
      </c>
      <c r="K18" s="135"/>
      <c r="L18" s="51">
        <v>1268388</v>
      </c>
      <c r="M18" s="135"/>
      <c r="N18" s="51"/>
      <c r="O18" s="51"/>
      <c r="P18" s="135"/>
      <c r="Q18" s="51"/>
      <c r="R18" s="51"/>
      <c r="S18" s="51"/>
      <c r="T18" s="51"/>
      <c r="U18" s="51"/>
      <c r="V18" s="51"/>
      <c r="W18" s="51"/>
    </row>
    <row r="19" s="43" customFormat="1" ht="20.25" customHeight="1" spans="1:23">
      <c r="A19" s="135" t="str">
        <f t="shared" si="0"/>
        <v>       玉溪市第二幼儿园</v>
      </c>
      <c r="B19" s="135" t="s">
        <v>169</v>
      </c>
      <c r="C19" s="135" t="s">
        <v>170</v>
      </c>
      <c r="D19" s="135" t="s">
        <v>83</v>
      </c>
      <c r="E19" s="135" t="s">
        <v>171</v>
      </c>
      <c r="F19" s="135" t="s">
        <v>172</v>
      </c>
      <c r="G19" s="135" t="s">
        <v>173</v>
      </c>
      <c r="H19" s="136">
        <v>1240800</v>
      </c>
      <c r="I19" s="51">
        <v>1240800</v>
      </c>
      <c r="J19" s="51">
        <v>1240800</v>
      </c>
      <c r="K19" s="135"/>
      <c r="L19" s="51"/>
      <c r="M19" s="135"/>
      <c r="N19" s="51"/>
      <c r="O19" s="51"/>
      <c r="P19" s="135"/>
      <c r="Q19" s="51"/>
      <c r="R19" s="51"/>
      <c r="S19" s="51"/>
      <c r="T19" s="51"/>
      <c r="U19" s="51"/>
      <c r="V19" s="51"/>
      <c r="W19" s="51"/>
    </row>
    <row r="20" s="43" customFormat="1" ht="20.25" customHeight="1" spans="1:23">
      <c r="A20" s="135" t="str">
        <f t="shared" si="0"/>
        <v>       玉溪市第二幼儿园</v>
      </c>
      <c r="B20" s="135" t="s">
        <v>174</v>
      </c>
      <c r="C20" s="135" t="s">
        <v>175</v>
      </c>
      <c r="D20" s="135" t="s">
        <v>80</v>
      </c>
      <c r="E20" s="135" t="s">
        <v>144</v>
      </c>
      <c r="F20" s="135" t="s">
        <v>176</v>
      </c>
      <c r="G20" s="135" t="s">
        <v>177</v>
      </c>
      <c r="H20" s="136">
        <v>52760</v>
      </c>
      <c r="I20" s="51">
        <v>52760</v>
      </c>
      <c r="J20" s="51">
        <v>11458.75</v>
      </c>
      <c r="K20" s="135"/>
      <c r="L20" s="51">
        <v>41301.25</v>
      </c>
      <c r="M20" s="135"/>
      <c r="N20" s="51"/>
      <c r="O20" s="51"/>
      <c r="P20" s="135"/>
      <c r="Q20" s="51"/>
      <c r="R20" s="51"/>
      <c r="S20" s="51"/>
      <c r="T20" s="51"/>
      <c r="U20" s="51"/>
      <c r="V20" s="51"/>
      <c r="W20" s="51"/>
    </row>
    <row r="21" s="43" customFormat="1" ht="20.25" customHeight="1" spans="1:23">
      <c r="A21" s="135" t="str">
        <f t="shared" si="0"/>
        <v>       玉溪市第二幼儿园</v>
      </c>
      <c r="B21" s="135" t="s">
        <v>174</v>
      </c>
      <c r="C21" s="135" t="s">
        <v>175</v>
      </c>
      <c r="D21" s="135" t="s">
        <v>80</v>
      </c>
      <c r="E21" s="135" t="s">
        <v>144</v>
      </c>
      <c r="F21" s="135" t="s">
        <v>178</v>
      </c>
      <c r="G21" s="135" t="s">
        <v>179</v>
      </c>
      <c r="H21" s="136">
        <v>15000</v>
      </c>
      <c r="I21" s="51">
        <v>15000</v>
      </c>
      <c r="J21" s="51">
        <v>3750</v>
      </c>
      <c r="K21" s="135"/>
      <c r="L21" s="51">
        <v>11250</v>
      </c>
      <c r="M21" s="135"/>
      <c r="N21" s="51"/>
      <c r="O21" s="51"/>
      <c r="P21" s="135"/>
      <c r="Q21" s="51"/>
      <c r="R21" s="51"/>
      <c r="S21" s="51"/>
      <c r="T21" s="51"/>
      <c r="U21" s="51"/>
      <c r="V21" s="51"/>
      <c r="W21" s="51"/>
    </row>
    <row r="22" s="43" customFormat="1" ht="20.25" customHeight="1" spans="1:23">
      <c r="A22" s="135" t="str">
        <f t="shared" si="0"/>
        <v>       玉溪市第二幼儿园</v>
      </c>
      <c r="B22" s="135" t="s">
        <v>174</v>
      </c>
      <c r="C22" s="135" t="s">
        <v>175</v>
      </c>
      <c r="D22" s="135" t="s">
        <v>80</v>
      </c>
      <c r="E22" s="135" t="s">
        <v>144</v>
      </c>
      <c r="F22" s="135" t="s">
        <v>180</v>
      </c>
      <c r="G22" s="135" t="s">
        <v>181</v>
      </c>
      <c r="H22" s="136">
        <v>30000</v>
      </c>
      <c r="I22" s="51">
        <v>30000</v>
      </c>
      <c r="J22" s="51">
        <v>7500</v>
      </c>
      <c r="K22" s="135"/>
      <c r="L22" s="51">
        <v>22500</v>
      </c>
      <c r="M22" s="135"/>
      <c r="N22" s="51"/>
      <c r="O22" s="51"/>
      <c r="P22" s="135"/>
      <c r="Q22" s="51"/>
      <c r="R22" s="51"/>
      <c r="S22" s="51"/>
      <c r="T22" s="51"/>
      <c r="U22" s="51"/>
      <c r="V22" s="51"/>
      <c r="W22" s="51"/>
    </row>
    <row r="23" s="43" customFormat="1" ht="20.25" customHeight="1" spans="1:23">
      <c r="A23" s="135" t="str">
        <f t="shared" si="0"/>
        <v>       玉溪市第二幼儿园</v>
      </c>
      <c r="B23" s="135" t="s">
        <v>174</v>
      </c>
      <c r="C23" s="135" t="s">
        <v>175</v>
      </c>
      <c r="D23" s="135" t="s">
        <v>80</v>
      </c>
      <c r="E23" s="135" t="s">
        <v>144</v>
      </c>
      <c r="F23" s="135" t="s">
        <v>182</v>
      </c>
      <c r="G23" s="135" t="s">
        <v>183</v>
      </c>
      <c r="H23" s="136">
        <v>20000</v>
      </c>
      <c r="I23" s="51">
        <v>20000</v>
      </c>
      <c r="J23" s="51">
        <v>5000</v>
      </c>
      <c r="K23" s="135"/>
      <c r="L23" s="51">
        <v>15000</v>
      </c>
      <c r="M23" s="135"/>
      <c r="N23" s="51"/>
      <c r="O23" s="51"/>
      <c r="P23" s="135"/>
      <c r="Q23" s="51"/>
      <c r="R23" s="51"/>
      <c r="S23" s="51"/>
      <c r="T23" s="51"/>
      <c r="U23" s="51"/>
      <c r="V23" s="51"/>
      <c r="W23" s="51"/>
    </row>
    <row r="24" s="43" customFormat="1" ht="20.25" customHeight="1" spans="1:23">
      <c r="A24" s="135" t="str">
        <f t="shared" si="0"/>
        <v>       玉溪市第二幼儿园</v>
      </c>
      <c r="B24" s="135" t="s">
        <v>174</v>
      </c>
      <c r="C24" s="135" t="s">
        <v>175</v>
      </c>
      <c r="D24" s="135" t="s">
        <v>80</v>
      </c>
      <c r="E24" s="135" t="s">
        <v>144</v>
      </c>
      <c r="F24" s="135" t="s">
        <v>184</v>
      </c>
      <c r="G24" s="135" t="s">
        <v>185</v>
      </c>
      <c r="H24" s="136">
        <v>5000</v>
      </c>
      <c r="I24" s="51">
        <v>5000</v>
      </c>
      <c r="J24" s="51">
        <v>1250</v>
      </c>
      <c r="K24" s="135"/>
      <c r="L24" s="51">
        <v>3750</v>
      </c>
      <c r="M24" s="135"/>
      <c r="N24" s="51"/>
      <c r="O24" s="51"/>
      <c r="P24" s="135"/>
      <c r="Q24" s="51"/>
      <c r="R24" s="51"/>
      <c r="S24" s="51"/>
      <c r="T24" s="51"/>
      <c r="U24" s="51"/>
      <c r="V24" s="51"/>
      <c r="W24" s="51"/>
    </row>
    <row r="25" s="43" customFormat="1" ht="20.25" customHeight="1" spans="1:23">
      <c r="A25" s="135" t="str">
        <f t="shared" si="0"/>
        <v>       玉溪市第二幼儿园</v>
      </c>
      <c r="B25" s="135" t="s">
        <v>174</v>
      </c>
      <c r="C25" s="135" t="s">
        <v>175</v>
      </c>
      <c r="D25" s="135" t="s">
        <v>80</v>
      </c>
      <c r="E25" s="135" t="s">
        <v>144</v>
      </c>
      <c r="F25" s="135" t="s">
        <v>186</v>
      </c>
      <c r="G25" s="135" t="s">
        <v>187</v>
      </c>
      <c r="H25" s="136">
        <v>106000</v>
      </c>
      <c r="I25" s="51">
        <v>106000</v>
      </c>
      <c r="J25" s="51">
        <v>26500</v>
      </c>
      <c r="K25" s="135"/>
      <c r="L25" s="51">
        <v>79500</v>
      </c>
      <c r="M25" s="135"/>
      <c r="N25" s="51"/>
      <c r="O25" s="51"/>
      <c r="P25" s="135"/>
      <c r="Q25" s="51"/>
      <c r="R25" s="51"/>
      <c r="S25" s="51"/>
      <c r="T25" s="51"/>
      <c r="U25" s="51"/>
      <c r="V25" s="51"/>
      <c r="W25" s="51"/>
    </row>
    <row r="26" s="43" customFormat="1" ht="20.25" customHeight="1" spans="1:23">
      <c r="A26" s="135" t="str">
        <f t="shared" si="0"/>
        <v>       玉溪市第二幼儿园</v>
      </c>
      <c r="B26" s="135" t="s">
        <v>174</v>
      </c>
      <c r="C26" s="135" t="s">
        <v>175</v>
      </c>
      <c r="D26" s="135" t="s">
        <v>80</v>
      </c>
      <c r="E26" s="135" t="s">
        <v>144</v>
      </c>
      <c r="F26" s="135" t="s">
        <v>188</v>
      </c>
      <c r="G26" s="135" t="s">
        <v>189</v>
      </c>
      <c r="H26" s="136">
        <v>28200</v>
      </c>
      <c r="I26" s="51">
        <v>28200</v>
      </c>
      <c r="J26" s="51">
        <v>7050</v>
      </c>
      <c r="K26" s="135"/>
      <c r="L26" s="51">
        <v>21150</v>
      </c>
      <c r="M26" s="135"/>
      <c r="N26" s="51"/>
      <c r="O26" s="51"/>
      <c r="P26" s="135"/>
      <c r="Q26" s="51"/>
      <c r="R26" s="51"/>
      <c r="S26" s="51"/>
      <c r="T26" s="51"/>
      <c r="U26" s="51"/>
      <c r="V26" s="51"/>
      <c r="W26" s="51"/>
    </row>
    <row r="27" s="43" customFormat="1" ht="20.25" customHeight="1" spans="1:23">
      <c r="A27" s="135" t="str">
        <f t="shared" si="0"/>
        <v>       玉溪市第二幼儿园</v>
      </c>
      <c r="B27" s="135" t="s">
        <v>174</v>
      </c>
      <c r="C27" s="135" t="s">
        <v>175</v>
      </c>
      <c r="D27" s="135" t="s">
        <v>80</v>
      </c>
      <c r="E27" s="135" t="s">
        <v>144</v>
      </c>
      <c r="F27" s="135" t="s">
        <v>190</v>
      </c>
      <c r="G27" s="135" t="s">
        <v>191</v>
      </c>
      <c r="H27" s="136">
        <v>10000</v>
      </c>
      <c r="I27" s="51">
        <v>10000</v>
      </c>
      <c r="J27" s="51"/>
      <c r="K27" s="135"/>
      <c r="L27" s="51">
        <v>10000</v>
      </c>
      <c r="M27" s="135"/>
      <c r="N27" s="51"/>
      <c r="O27" s="51"/>
      <c r="P27" s="135"/>
      <c r="Q27" s="51"/>
      <c r="R27" s="51"/>
      <c r="S27" s="51"/>
      <c r="T27" s="51"/>
      <c r="U27" s="51"/>
      <c r="V27" s="51"/>
      <c r="W27" s="51"/>
    </row>
    <row r="28" s="43" customFormat="1" ht="20.25" customHeight="1" spans="1:23">
      <c r="A28" s="135" t="str">
        <f t="shared" si="0"/>
        <v>       玉溪市第二幼儿园</v>
      </c>
      <c r="B28" s="135" t="s">
        <v>192</v>
      </c>
      <c r="C28" s="135" t="s">
        <v>193</v>
      </c>
      <c r="D28" s="135" t="s">
        <v>80</v>
      </c>
      <c r="E28" s="135" t="s">
        <v>144</v>
      </c>
      <c r="F28" s="135" t="s">
        <v>194</v>
      </c>
      <c r="G28" s="135" t="s">
        <v>195</v>
      </c>
      <c r="H28" s="136">
        <v>30000</v>
      </c>
      <c r="I28" s="51">
        <v>30000</v>
      </c>
      <c r="J28" s="51"/>
      <c r="K28" s="135"/>
      <c r="L28" s="51">
        <v>30000</v>
      </c>
      <c r="M28" s="135"/>
      <c r="N28" s="51"/>
      <c r="O28" s="51"/>
      <c r="P28" s="135"/>
      <c r="Q28" s="51"/>
      <c r="R28" s="51"/>
      <c r="S28" s="51"/>
      <c r="T28" s="51"/>
      <c r="U28" s="51"/>
      <c r="V28" s="51"/>
      <c r="W28" s="51"/>
    </row>
    <row r="29" s="43" customFormat="1" ht="20.25" customHeight="1" spans="1:23">
      <c r="A29" s="135" t="str">
        <f t="shared" si="0"/>
        <v>       玉溪市第二幼儿园</v>
      </c>
      <c r="B29" s="135" t="s">
        <v>196</v>
      </c>
      <c r="C29" s="135" t="s">
        <v>197</v>
      </c>
      <c r="D29" s="135" t="s">
        <v>80</v>
      </c>
      <c r="E29" s="135" t="s">
        <v>144</v>
      </c>
      <c r="F29" s="135" t="s">
        <v>198</v>
      </c>
      <c r="G29" s="135" t="s">
        <v>197</v>
      </c>
      <c r="H29" s="136">
        <v>222615</v>
      </c>
      <c r="I29" s="51">
        <v>222615</v>
      </c>
      <c r="J29" s="51"/>
      <c r="K29" s="135"/>
      <c r="L29" s="51">
        <v>222615</v>
      </c>
      <c r="M29" s="135"/>
      <c r="N29" s="51"/>
      <c r="O29" s="51"/>
      <c r="P29" s="135"/>
      <c r="Q29" s="51"/>
      <c r="R29" s="51"/>
      <c r="S29" s="51"/>
      <c r="T29" s="51"/>
      <c r="U29" s="51"/>
      <c r="V29" s="51"/>
      <c r="W29" s="51"/>
    </row>
    <row r="30" s="43" customFormat="1" ht="20.25" customHeight="1" spans="1:23">
      <c r="A30" s="135" t="str">
        <f t="shared" si="0"/>
        <v>       玉溪市第二幼儿园</v>
      </c>
      <c r="B30" s="135" t="s">
        <v>199</v>
      </c>
      <c r="C30" s="135" t="s">
        <v>120</v>
      </c>
      <c r="D30" s="135" t="s">
        <v>80</v>
      </c>
      <c r="E30" s="135" t="s">
        <v>144</v>
      </c>
      <c r="F30" s="135" t="s">
        <v>200</v>
      </c>
      <c r="G30" s="135" t="s">
        <v>120</v>
      </c>
      <c r="H30" s="136">
        <v>10000</v>
      </c>
      <c r="I30" s="51">
        <v>10000</v>
      </c>
      <c r="J30" s="51"/>
      <c r="K30" s="135"/>
      <c r="L30" s="51">
        <v>10000</v>
      </c>
      <c r="M30" s="135"/>
      <c r="N30" s="51"/>
      <c r="O30" s="51"/>
      <c r="P30" s="135"/>
      <c r="Q30" s="51"/>
      <c r="R30" s="51"/>
      <c r="S30" s="51"/>
      <c r="T30" s="51"/>
      <c r="U30" s="51"/>
      <c r="V30" s="51"/>
      <c r="W30" s="51"/>
    </row>
    <row r="31" s="43" customFormat="1" ht="20.25" customHeight="1" spans="1:23">
      <c r="A31" s="135" t="str">
        <f t="shared" si="0"/>
        <v>       玉溪市第二幼儿园</v>
      </c>
      <c r="B31" s="135" t="s">
        <v>201</v>
      </c>
      <c r="C31" s="135" t="s">
        <v>202</v>
      </c>
      <c r="D31" s="135" t="s">
        <v>80</v>
      </c>
      <c r="E31" s="135" t="s">
        <v>144</v>
      </c>
      <c r="F31" s="135" t="s">
        <v>154</v>
      </c>
      <c r="G31" s="135" t="s">
        <v>155</v>
      </c>
      <c r="H31" s="136">
        <v>57225</v>
      </c>
      <c r="I31" s="51">
        <v>57225</v>
      </c>
      <c r="J31" s="51"/>
      <c r="K31" s="135"/>
      <c r="L31" s="51">
        <v>57225</v>
      </c>
      <c r="M31" s="135"/>
      <c r="N31" s="51"/>
      <c r="O31" s="51"/>
      <c r="P31" s="135"/>
      <c r="Q31" s="51"/>
      <c r="R31" s="51"/>
      <c r="S31" s="51"/>
      <c r="T31" s="51"/>
      <c r="U31" s="51"/>
      <c r="V31" s="51"/>
      <c r="W31" s="51"/>
    </row>
    <row r="32" s="43" customFormat="1" ht="20.25" customHeight="1" spans="1:23">
      <c r="A32" s="135" t="str">
        <f t="shared" si="0"/>
        <v>       玉溪市第二幼儿园</v>
      </c>
      <c r="B32" s="135" t="s">
        <v>203</v>
      </c>
      <c r="C32" s="135" t="s">
        <v>204</v>
      </c>
      <c r="D32" s="135" t="s">
        <v>80</v>
      </c>
      <c r="E32" s="135" t="s">
        <v>144</v>
      </c>
      <c r="F32" s="135" t="s">
        <v>149</v>
      </c>
      <c r="G32" s="135" t="s">
        <v>150</v>
      </c>
      <c r="H32" s="136">
        <v>31200</v>
      </c>
      <c r="I32" s="51">
        <v>31200</v>
      </c>
      <c r="J32" s="51"/>
      <c r="K32" s="135"/>
      <c r="L32" s="51">
        <v>31200</v>
      </c>
      <c r="M32" s="135"/>
      <c r="N32" s="51"/>
      <c r="O32" s="51"/>
      <c r="P32" s="135"/>
      <c r="Q32" s="51"/>
      <c r="R32" s="51"/>
      <c r="S32" s="51"/>
      <c r="T32" s="51"/>
      <c r="U32" s="51"/>
      <c r="V32" s="51"/>
      <c r="W32" s="51"/>
    </row>
    <row r="33" s="43" customFormat="1" ht="20.25" customHeight="1" spans="1:23">
      <c r="A33" s="135" t="str">
        <f t="shared" si="0"/>
        <v>       玉溪市第二幼儿园</v>
      </c>
      <c r="B33" s="135" t="s">
        <v>203</v>
      </c>
      <c r="C33" s="135" t="s">
        <v>204</v>
      </c>
      <c r="D33" s="135" t="s">
        <v>80</v>
      </c>
      <c r="E33" s="135" t="s">
        <v>144</v>
      </c>
      <c r="F33" s="135" t="s">
        <v>205</v>
      </c>
      <c r="G33" s="135" t="s">
        <v>206</v>
      </c>
      <c r="H33" s="136">
        <v>33600</v>
      </c>
      <c r="I33" s="51">
        <v>33600</v>
      </c>
      <c r="J33" s="51"/>
      <c r="K33" s="135"/>
      <c r="L33" s="51">
        <v>33600</v>
      </c>
      <c r="M33" s="135"/>
      <c r="N33" s="51"/>
      <c r="O33" s="51"/>
      <c r="P33" s="135"/>
      <c r="Q33" s="51"/>
      <c r="R33" s="51"/>
      <c r="S33" s="51"/>
      <c r="T33" s="51"/>
      <c r="U33" s="51"/>
      <c r="V33" s="51"/>
      <c r="W33" s="51"/>
    </row>
    <row r="34" s="43" customFormat="1" ht="20.25" customHeight="1" spans="1:23">
      <c r="A34" s="135" t="str">
        <f t="shared" si="0"/>
        <v>       玉溪市第二幼儿园</v>
      </c>
      <c r="B34" s="135" t="s">
        <v>207</v>
      </c>
      <c r="C34" s="135" t="s">
        <v>208</v>
      </c>
      <c r="D34" s="135" t="s">
        <v>80</v>
      </c>
      <c r="E34" s="135" t="s">
        <v>144</v>
      </c>
      <c r="F34" s="135" t="s">
        <v>149</v>
      </c>
      <c r="G34" s="135" t="s">
        <v>150</v>
      </c>
      <c r="H34" s="136">
        <v>5236400</v>
      </c>
      <c r="I34" s="51">
        <v>5236400</v>
      </c>
      <c r="J34" s="51">
        <v>5236400</v>
      </c>
      <c r="K34" s="135"/>
      <c r="L34" s="51"/>
      <c r="M34" s="135"/>
      <c r="N34" s="51"/>
      <c r="O34" s="51"/>
      <c r="P34" s="135"/>
      <c r="Q34" s="51"/>
      <c r="R34" s="51"/>
      <c r="S34" s="51"/>
      <c r="T34" s="51"/>
      <c r="U34" s="51"/>
      <c r="V34" s="51"/>
      <c r="W34" s="51"/>
    </row>
    <row r="35" s="43" customFormat="1" ht="20.25" customHeight="1" spans="1:23">
      <c r="A35" s="135" t="str">
        <f t="shared" si="0"/>
        <v>       玉溪市第二幼儿园</v>
      </c>
      <c r="B35" s="135" t="s">
        <v>209</v>
      </c>
      <c r="C35" s="135" t="s">
        <v>210</v>
      </c>
      <c r="D35" s="135" t="s">
        <v>80</v>
      </c>
      <c r="E35" s="135" t="s">
        <v>144</v>
      </c>
      <c r="F35" s="135" t="s">
        <v>149</v>
      </c>
      <c r="G35" s="135" t="s">
        <v>150</v>
      </c>
      <c r="H35" s="136">
        <v>2650000</v>
      </c>
      <c r="I35" s="51">
        <v>2650000</v>
      </c>
      <c r="J35" s="51"/>
      <c r="K35" s="135"/>
      <c r="L35" s="51">
        <v>2650000</v>
      </c>
      <c r="M35" s="135"/>
      <c r="N35" s="51"/>
      <c r="O35" s="51"/>
      <c r="P35" s="135"/>
      <c r="Q35" s="51"/>
      <c r="R35" s="51"/>
      <c r="S35" s="51"/>
      <c r="T35" s="51"/>
      <c r="U35" s="51"/>
      <c r="V35" s="51"/>
      <c r="W35" s="51"/>
    </row>
    <row r="36" s="43" customFormat="1" ht="20.25" customHeight="1" spans="1:23">
      <c r="A36" s="135" t="str">
        <f t="shared" si="0"/>
        <v>       玉溪市第二幼儿园</v>
      </c>
      <c r="B36" s="135" t="s">
        <v>211</v>
      </c>
      <c r="C36" s="135" t="s">
        <v>212</v>
      </c>
      <c r="D36" s="135" t="s">
        <v>85</v>
      </c>
      <c r="E36" s="135" t="s">
        <v>213</v>
      </c>
      <c r="F36" s="135" t="s">
        <v>214</v>
      </c>
      <c r="G36" s="135" t="s">
        <v>215</v>
      </c>
      <c r="H36" s="136">
        <v>400000</v>
      </c>
      <c r="I36" s="51">
        <v>400000</v>
      </c>
      <c r="J36" s="51">
        <v>400000</v>
      </c>
      <c r="K36" s="135"/>
      <c r="L36" s="51"/>
      <c r="M36" s="135"/>
      <c r="N36" s="51"/>
      <c r="O36" s="51"/>
      <c r="P36" s="135"/>
      <c r="Q36" s="51"/>
      <c r="R36" s="51"/>
      <c r="S36" s="51"/>
      <c r="T36" s="51"/>
      <c r="U36" s="51"/>
      <c r="V36" s="51"/>
      <c r="W36" s="51"/>
    </row>
    <row r="37" s="43" customFormat="1" ht="20.25" customHeight="1" spans="1:23">
      <c r="A37" s="140" t="s">
        <v>30</v>
      </c>
      <c r="B37" s="140"/>
      <c r="C37" s="140"/>
      <c r="D37" s="140"/>
      <c r="E37" s="140"/>
      <c r="F37" s="140"/>
      <c r="G37" s="140"/>
      <c r="H37" s="51">
        <v>21870239.7</v>
      </c>
      <c r="I37" s="51">
        <v>21870239.7</v>
      </c>
      <c r="J37" s="51">
        <v>11089575.43</v>
      </c>
      <c r="K37" s="51"/>
      <c r="L37" s="51">
        <v>10780664.27</v>
      </c>
      <c r="M37" s="51"/>
      <c r="N37" s="51"/>
      <c r="O37" s="51"/>
      <c r="P37" s="51"/>
      <c r="Q37" s="51"/>
      <c r="R37" s="51"/>
      <c r="S37" s="51"/>
      <c r="T37" s="51"/>
      <c r="U37" s="51"/>
      <c r="V37" s="51"/>
      <c r="W37" s="51"/>
    </row>
  </sheetData>
  <mergeCells count="17">
    <mergeCell ref="A1:W1"/>
    <mergeCell ref="A2:W2"/>
    <mergeCell ref="A3:V3"/>
    <mergeCell ref="H4:W4"/>
    <mergeCell ref="I5:M5"/>
    <mergeCell ref="N5:P5"/>
    <mergeCell ref="R5:W5"/>
    <mergeCell ref="A37:G37"/>
    <mergeCell ref="A4:A6"/>
    <mergeCell ref="B4:B6"/>
    <mergeCell ref="C4:C6"/>
    <mergeCell ref="D4:D6"/>
    <mergeCell ref="E4:E6"/>
    <mergeCell ref="F4:F6"/>
    <mergeCell ref="G4:G6"/>
    <mergeCell ref="H5:H6"/>
    <mergeCell ref="Q5:Q6"/>
  </mergeCells>
  <printOptions horizontalCentered="1"/>
  <pageMargins left="0.751388888888889" right="0.751388888888889" top="1" bottom="1" header="0.5" footer="0.5"/>
  <pageSetup paperSize="9" scale="51"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1"/>
  <sheetViews>
    <sheetView showZeros="0" workbookViewId="0">
      <pane ySplit="1" topLeftCell="A2" activePane="bottomLeft" state="frozen"/>
      <selection/>
      <selection pane="bottomLeft" activeCell="U11" sqref="U11"/>
    </sheetView>
  </sheetViews>
  <sheetFormatPr defaultColWidth="9.14159292035398" defaultRowHeight="14.25" customHeight="1"/>
  <cols>
    <col min="1" max="1" width="12.3362831858407" style="1" customWidth="1"/>
    <col min="2" max="2" width="21.0353982300885" style="1" customWidth="1"/>
    <col min="3" max="3" width="26" style="1" customWidth="1"/>
    <col min="4" max="4" width="15.4424778761062" style="1" customWidth="1"/>
    <col min="5" max="5" width="8.2212389380531" style="1" customWidth="1"/>
    <col min="6" max="6" width="10" style="1" customWidth="1"/>
    <col min="7" max="7" width="7.11504424778761" style="1" customWidth="1"/>
    <col min="8" max="8" width="11.5575221238938" style="1" customWidth="1"/>
    <col min="9" max="11" width="12.5575221238938" style="1" customWidth="1"/>
    <col min="12" max="13" width="8.2212389380531" style="1" customWidth="1"/>
    <col min="14" max="14" width="10" style="1" customWidth="1"/>
    <col min="15" max="17" width="7.7787610619469" style="1" customWidth="1"/>
    <col min="18" max="18" width="11.8849557522124" style="1" customWidth="1"/>
    <col min="19" max="22" width="7.88495575221239" style="1" customWidth="1"/>
    <col min="23" max="23" width="11.8849557522124" style="1" customWidth="1"/>
    <col min="24" max="16384" width="9.14159292035398" style="1"/>
  </cols>
  <sheetData>
    <row r="1" s="1" customFormat="1" ht="13.5" customHeight="1" spans="2:23">
      <c r="B1" s="32"/>
      <c r="E1" s="35"/>
      <c r="F1" s="35"/>
      <c r="G1" s="35"/>
      <c r="H1" s="35"/>
      <c r="K1" s="32"/>
      <c r="N1" s="32"/>
      <c r="O1" s="32"/>
      <c r="P1" s="32"/>
      <c r="U1" s="129"/>
      <c r="W1" s="115" t="s">
        <v>216</v>
      </c>
    </row>
    <row r="2" s="1" customFormat="1" ht="27.75" customHeight="1" spans="1:23">
      <c r="A2" s="6" t="s">
        <v>217</v>
      </c>
      <c r="B2" s="6"/>
      <c r="C2" s="6"/>
      <c r="D2" s="6"/>
      <c r="E2" s="6"/>
      <c r="F2" s="6"/>
      <c r="G2" s="6"/>
      <c r="H2" s="6"/>
      <c r="I2" s="6"/>
      <c r="J2" s="6"/>
      <c r="K2" s="6"/>
      <c r="L2" s="6"/>
      <c r="M2" s="6"/>
      <c r="N2" s="6"/>
      <c r="O2" s="6"/>
      <c r="P2" s="6"/>
      <c r="Q2" s="6"/>
      <c r="R2" s="6"/>
      <c r="S2" s="6"/>
      <c r="T2" s="6"/>
      <c r="U2" s="6"/>
      <c r="V2" s="6"/>
      <c r="W2" s="6"/>
    </row>
    <row r="3" s="43" customFormat="1" ht="13.5" customHeight="1" spans="1:23">
      <c r="A3" s="7" t="str">
        <f>"单位名称："&amp;"玉溪市第二幼儿园"</f>
        <v>单位名称：玉溪市第二幼儿园</v>
      </c>
      <c r="B3" s="127"/>
      <c r="C3" s="127"/>
      <c r="D3" s="127"/>
      <c r="E3" s="127"/>
      <c r="F3" s="127"/>
      <c r="G3" s="127"/>
      <c r="H3" s="127"/>
      <c r="I3" s="127"/>
      <c r="J3" s="9"/>
      <c r="K3" s="9"/>
      <c r="L3" s="9"/>
      <c r="M3" s="9"/>
      <c r="N3" s="9"/>
      <c r="O3" s="9"/>
      <c r="P3" s="9"/>
      <c r="Q3" s="9"/>
      <c r="U3" s="130"/>
      <c r="W3" s="113" t="s">
        <v>2</v>
      </c>
    </row>
    <row r="4" s="2" customFormat="1" ht="21.75" customHeight="1" spans="1:23">
      <c r="A4" s="11" t="s">
        <v>218</v>
      </c>
      <c r="B4" s="11" t="s">
        <v>124</v>
      </c>
      <c r="C4" s="11" t="s">
        <v>125</v>
      </c>
      <c r="D4" s="11" t="s">
        <v>219</v>
      </c>
      <c r="E4" s="12" t="s">
        <v>126</v>
      </c>
      <c r="F4" s="12" t="s">
        <v>127</v>
      </c>
      <c r="G4" s="12" t="s">
        <v>128</v>
      </c>
      <c r="H4" s="12" t="s">
        <v>129</v>
      </c>
      <c r="I4" s="22" t="s">
        <v>30</v>
      </c>
      <c r="J4" s="22" t="s">
        <v>220</v>
      </c>
      <c r="K4" s="22"/>
      <c r="L4" s="22"/>
      <c r="M4" s="22"/>
      <c r="N4" s="22" t="s">
        <v>131</v>
      </c>
      <c r="O4" s="22"/>
      <c r="P4" s="22"/>
      <c r="Q4" s="12" t="s">
        <v>36</v>
      </c>
      <c r="R4" s="13" t="s">
        <v>221</v>
      </c>
      <c r="S4" s="14"/>
      <c r="T4" s="14"/>
      <c r="U4" s="14"/>
      <c r="V4" s="14"/>
      <c r="W4" s="15"/>
    </row>
    <row r="5" s="2" customFormat="1" ht="21.75" customHeight="1" spans="1:23">
      <c r="A5" s="16"/>
      <c r="B5" s="16"/>
      <c r="C5" s="16"/>
      <c r="D5" s="16"/>
      <c r="E5" s="17"/>
      <c r="F5" s="17"/>
      <c r="G5" s="17"/>
      <c r="H5" s="17"/>
      <c r="I5" s="22"/>
      <c r="J5" s="54" t="s">
        <v>33</v>
      </c>
      <c r="K5" s="54"/>
      <c r="L5" s="54" t="s">
        <v>34</v>
      </c>
      <c r="M5" s="54" t="s">
        <v>35</v>
      </c>
      <c r="N5" s="12" t="s">
        <v>33</v>
      </c>
      <c r="O5" s="12" t="s">
        <v>34</v>
      </c>
      <c r="P5" s="12" t="s">
        <v>35</v>
      </c>
      <c r="Q5" s="17"/>
      <c r="R5" s="12" t="s">
        <v>32</v>
      </c>
      <c r="S5" s="12" t="s">
        <v>39</v>
      </c>
      <c r="T5" s="12" t="s">
        <v>137</v>
      </c>
      <c r="U5" s="12" t="s">
        <v>41</v>
      </c>
      <c r="V5" s="12" t="s">
        <v>42</v>
      </c>
      <c r="W5" s="12" t="s">
        <v>43</v>
      </c>
    </row>
    <row r="6" s="2" customFormat="1" ht="40.5" customHeight="1" spans="1:23">
      <c r="A6" s="19"/>
      <c r="B6" s="19"/>
      <c r="C6" s="19"/>
      <c r="D6" s="19"/>
      <c r="E6" s="20"/>
      <c r="F6" s="20"/>
      <c r="G6" s="20"/>
      <c r="H6" s="20"/>
      <c r="I6" s="22"/>
      <c r="J6" s="54" t="s">
        <v>32</v>
      </c>
      <c r="K6" s="54" t="s">
        <v>222</v>
      </c>
      <c r="L6" s="54"/>
      <c r="M6" s="54"/>
      <c r="N6" s="20"/>
      <c r="O6" s="20"/>
      <c r="P6" s="20"/>
      <c r="Q6" s="20"/>
      <c r="R6" s="20"/>
      <c r="S6" s="20"/>
      <c r="T6" s="20"/>
      <c r="U6" s="21"/>
      <c r="V6" s="20"/>
      <c r="W6" s="20"/>
    </row>
    <row r="7" s="2" customFormat="1" ht="15" customHeight="1" spans="1:23">
      <c r="A7" s="22">
        <v>1</v>
      </c>
      <c r="B7" s="22">
        <v>2</v>
      </c>
      <c r="C7" s="22">
        <v>3</v>
      </c>
      <c r="D7" s="22">
        <v>4</v>
      </c>
      <c r="E7" s="22">
        <v>5</v>
      </c>
      <c r="F7" s="22">
        <v>6</v>
      </c>
      <c r="G7" s="22">
        <v>7</v>
      </c>
      <c r="H7" s="22">
        <v>8</v>
      </c>
      <c r="I7" s="22">
        <v>9</v>
      </c>
      <c r="J7" s="22">
        <v>10</v>
      </c>
      <c r="K7" s="22">
        <v>11</v>
      </c>
      <c r="L7" s="22">
        <v>12</v>
      </c>
      <c r="M7" s="22">
        <v>13</v>
      </c>
      <c r="N7" s="22">
        <v>14</v>
      </c>
      <c r="O7" s="22">
        <v>15</v>
      </c>
      <c r="P7" s="22">
        <v>16</v>
      </c>
      <c r="Q7" s="22">
        <v>17</v>
      </c>
      <c r="R7" s="22">
        <v>18</v>
      </c>
      <c r="S7" s="22">
        <v>19</v>
      </c>
      <c r="T7" s="22">
        <v>20</v>
      </c>
      <c r="U7" s="22">
        <v>21</v>
      </c>
      <c r="V7" s="22">
        <v>22</v>
      </c>
      <c r="W7" s="22">
        <v>23</v>
      </c>
    </row>
    <row r="8" s="2" customFormat="1" ht="32.9" customHeight="1" spans="1:23">
      <c r="A8" s="28"/>
      <c r="B8" s="128"/>
      <c r="C8" s="28" t="s">
        <v>223</v>
      </c>
      <c r="D8" s="28"/>
      <c r="E8" s="28"/>
      <c r="F8" s="28"/>
      <c r="G8" s="28"/>
      <c r="H8" s="28"/>
      <c r="I8" s="64">
        <v>1085000</v>
      </c>
      <c r="J8" s="64"/>
      <c r="K8" s="64"/>
      <c r="L8" s="64"/>
      <c r="M8" s="64"/>
      <c r="N8" s="64"/>
      <c r="O8" s="64"/>
      <c r="P8" s="64"/>
      <c r="Q8" s="64"/>
      <c r="R8" s="64">
        <v>1085000</v>
      </c>
      <c r="S8" s="64"/>
      <c r="T8" s="64"/>
      <c r="U8" s="64"/>
      <c r="V8" s="64"/>
      <c r="W8" s="64">
        <v>1085000</v>
      </c>
    </row>
    <row r="9" s="2" customFormat="1" ht="32.9" customHeight="1" spans="1:23">
      <c r="A9" s="28" t="s">
        <v>224</v>
      </c>
      <c r="B9" s="128" t="s">
        <v>225</v>
      </c>
      <c r="C9" s="28" t="s">
        <v>223</v>
      </c>
      <c r="D9" s="28" t="s">
        <v>64</v>
      </c>
      <c r="E9" s="28" t="s">
        <v>80</v>
      </c>
      <c r="F9" s="28" t="s">
        <v>144</v>
      </c>
      <c r="G9" s="28" t="s">
        <v>226</v>
      </c>
      <c r="H9" s="28" t="s">
        <v>227</v>
      </c>
      <c r="I9" s="64">
        <v>50000</v>
      </c>
      <c r="J9" s="64"/>
      <c r="K9" s="64"/>
      <c r="L9" s="64"/>
      <c r="M9" s="64"/>
      <c r="N9" s="64"/>
      <c r="O9" s="64"/>
      <c r="P9" s="64"/>
      <c r="Q9" s="64"/>
      <c r="R9" s="64">
        <v>50000</v>
      </c>
      <c r="S9" s="64"/>
      <c r="T9" s="64"/>
      <c r="U9" s="64"/>
      <c r="V9" s="64"/>
      <c r="W9" s="64">
        <v>50000</v>
      </c>
    </row>
    <row r="10" s="2" customFormat="1" ht="32.9" customHeight="1" spans="1:23">
      <c r="A10" s="28" t="s">
        <v>224</v>
      </c>
      <c r="B10" s="128" t="s">
        <v>225</v>
      </c>
      <c r="C10" s="28" t="s">
        <v>223</v>
      </c>
      <c r="D10" s="28" t="s">
        <v>64</v>
      </c>
      <c r="E10" s="28" t="s">
        <v>80</v>
      </c>
      <c r="F10" s="28" t="s">
        <v>144</v>
      </c>
      <c r="G10" s="28" t="s">
        <v>228</v>
      </c>
      <c r="H10" s="28" t="s">
        <v>229</v>
      </c>
      <c r="I10" s="64">
        <v>150000</v>
      </c>
      <c r="J10" s="64"/>
      <c r="K10" s="64"/>
      <c r="L10" s="64"/>
      <c r="M10" s="64"/>
      <c r="N10" s="64"/>
      <c r="O10" s="64"/>
      <c r="P10" s="64"/>
      <c r="Q10" s="64"/>
      <c r="R10" s="64">
        <v>150000</v>
      </c>
      <c r="S10" s="64"/>
      <c r="T10" s="64"/>
      <c r="U10" s="64"/>
      <c r="V10" s="64"/>
      <c r="W10" s="64">
        <v>150000</v>
      </c>
    </row>
    <row r="11" s="2" customFormat="1" ht="32.9" customHeight="1" spans="1:23">
      <c r="A11" s="28" t="s">
        <v>224</v>
      </c>
      <c r="B11" s="128" t="s">
        <v>225</v>
      </c>
      <c r="C11" s="28" t="s">
        <v>223</v>
      </c>
      <c r="D11" s="28" t="s">
        <v>64</v>
      </c>
      <c r="E11" s="28" t="s">
        <v>80</v>
      </c>
      <c r="F11" s="28" t="s">
        <v>144</v>
      </c>
      <c r="G11" s="28" t="s">
        <v>230</v>
      </c>
      <c r="H11" s="28" t="s">
        <v>231</v>
      </c>
      <c r="I11" s="64">
        <v>885000</v>
      </c>
      <c r="J11" s="64"/>
      <c r="K11" s="64"/>
      <c r="L11" s="64"/>
      <c r="M11" s="64"/>
      <c r="N11" s="64"/>
      <c r="O11" s="64"/>
      <c r="P11" s="64"/>
      <c r="Q11" s="64"/>
      <c r="R11" s="64">
        <v>885000</v>
      </c>
      <c r="S11" s="64"/>
      <c r="T11" s="64"/>
      <c r="U11" s="64"/>
      <c r="V11" s="64"/>
      <c r="W11" s="64">
        <v>885000</v>
      </c>
    </row>
    <row r="12" s="2" customFormat="1" ht="32.9" customHeight="1" spans="1:23">
      <c r="A12" s="28"/>
      <c r="B12" s="28"/>
      <c r="C12" s="28" t="s">
        <v>232</v>
      </c>
      <c r="D12" s="28"/>
      <c r="E12" s="28"/>
      <c r="F12" s="28"/>
      <c r="G12" s="28"/>
      <c r="H12" s="28"/>
      <c r="I12" s="64">
        <v>10872</v>
      </c>
      <c r="J12" s="64">
        <v>10872</v>
      </c>
      <c r="K12" s="64">
        <v>10872</v>
      </c>
      <c r="L12" s="64"/>
      <c r="M12" s="64"/>
      <c r="N12" s="64"/>
      <c r="O12" s="64"/>
      <c r="P12" s="64"/>
      <c r="Q12" s="64"/>
      <c r="R12" s="64"/>
      <c r="S12" s="64"/>
      <c r="T12" s="64"/>
      <c r="U12" s="64"/>
      <c r="V12" s="64"/>
      <c r="W12" s="64"/>
    </row>
    <row r="13" s="2" customFormat="1" ht="32.9" customHeight="1" spans="1:23">
      <c r="A13" s="28" t="s">
        <v>233</v>
      </c>
      <c r="B13" s="128" t="s">
        <v>234</v>
      </c>
      <c r="C13" s="28" t="s">
        <v>232</v>
      </c>
      <c r="D13" s="28" t="s">
        <v>64</v>
      </c>
      <c r="E13" s="28" t="s">
        <v>87</v>
      </c>
      <c r="F13" s="28" t="s">
        <v>235</v>
      </c>
      <c r="G13" s="28" t="s">
        <v>172</v>
      </c>
      <c r="H13" s="28" t="s">
        <v>173</v>
      </c>
      <c r="I13" s="64">
        <v>10872</v>
      </c>
      <c r="J13" s="64">
        <v>10872</v>
      </c>
      <c r="K13" s="64">
        <v>10872</v>
      </c>
      <c r="L13" s="64"/>
      <c r="M13" s="64"/>
      <c r="N13" s="64"/>
      <c r="O13" s="64"/>
      <c r="P13" s="64"/>
      <c r="Q13" s="64"/>
      <c r="R13" s="64"/>
      <c r="S13" s="64"/>
      <c r="T13" s="64"/>
      <c r="U13" s="64"/>
      <c r="V13" s="64"/>
      <c r="W13" s="64"/>
    </row>
    <row r="14" s="2" customFormat="1" ht="32.9" customHeight="1" spans="1:23">
      <c r="A14" s="28"/>
      <c r="B14" s="28"/>
      <c r="C14" s="28" t="s">
        <v>236</v>
      </c>
      <c r="D14" s="28"/>
      <c r="E14" s="28"/>
      <c r="F14" s="28"/>
      <c r="G14" s="28"/>
      <c r="H14" s="28"/>
      <c r="I14" s="64">
        <v>378792</v>
      </c>
      <c r="J14" s="64"/>
      <c r="K14" s="64"/>
      <c r="L14" s="64"/>
      <c r="M14" s="64"/>
      <c r="N14" s="64">
        <v>378792</v>
      </c>
      <c r="O14" s="64"/>
      <c r="P14" s="64"/>
      <c r="Q14" s="64"/>
      <c r="R14" s="64"/>
      <c r="S14" s="64"/>
      <c r="T14" s="64"/>
      <c r="U14" s="64"/>
      <c r="V14" s="64"/>
      <c r="W14" s="64"/>
    </row>
    <row r="15" s="2" customFormat="1" ht="32.9" customHeight="1" spans="1:23">
      <c r="A15" s="28" t="s">
        <v>224</v>
      </c>
      <c r="B15" s="128" t="s">
        <v>237</v>
      </c>
      <c r="C15" s="28" t="s">
        <v>236</v>
      </c>
      <c r="D15" s="28" t="s">
        <v>64</v>
      </c>
      <c r="E15" s="28" t="s">
        <v>80</v>
      </c>
      <c r="F15" s="28" t="s">
        <v>144</v>
      </c>
      <c r="G15" s="28" t="s">
        <v>226</v>
      </c>
      <c r="H15" s="28" t="s">
        <v>227</v>
      </c>
      <c r="I15" s="64">
        <v>18612</v>
      </c>
      <c r="J15" s="64"/>
      <c r="K15" s="64"/>
      <c r="L15" s="64"/>
      <c r="M15" s="64"/>
      <c r="N15" s="64">
        <v>18612</v>
      </c>
      <c r="O15" s="64"/>
      <c r="P15" s="64"/>
      <c r="Q15" s="64"/>
      <c r="R15" s="64"/>
      <c r="S15" s="64"/>
      <c r="T15" s="64"/>
      <c r="U15" s="64"/>
      <c r="V15" s="64"/>
      <c r="W15" s="64"/>
    </row>
    <row r="16" s="2" customFormat="1" ht="32.9" customHeight="1" spans="1:23">
      <c r="A16" s="28" t="s">
        <v>224</v>
      </c>
      <c r="B16" s="128" t="s">
        <v>237</v>
      </c>
      <c r="C16" s="28" t="s">
        <v>236</v>
      </c>
      <c r="D16" s="28" t="s">
        <v>64</v>
      </c>
      <c r="E16" s="28" t="s">
        <v>80</v>
      </c>
      <c r="F16" s="28" t="s">
        <v>144</v>
      </c>
      <c r="G16" s="28" t="s">
        <v>230</v>
      </c>
      <c r="H16" s="28" t="s">
        <v>231</v>
      </c>
      <c r="I16" s="64">
        <v>360180</v>
      </c>
      <c r="J16" s="64"/>
      <c r="K16" s="64"/>
      <c r="L16" s="64"/>
      <c r="M16" s="64"/>
      <c r="N16" s="64">
        <v>360180</v>
      </c>
      <c r="O16" s="64"/>
      <c r="P16" s="64"/>
      <c r="Q16" s="64"/>
      <c r="R16" s="64"/>
      <c r="S16" s="64"/>
      <c r="T16" s="64"/>
      <c r="U16" s="64"/>
      <c r="V16" s="64"/>
      <c r="W16" s="64"/>
    </row>
    <row r="17" s="2" customFormat="1" ht="32.9" customHeight="1" spans="1:23">
      <c r="A17" s="28"/>
      <c r="B17" s="28"/>
      <c r="C17" s="28" t="s">
        <v>238</v>
      </c>
      <c r="D17" s="28"/>
      <c r="E17" s="28"/>
      <c r="F17" s="28"/>
      <c r="G17" s="28"/>
      <c r="H17" s="28"/>
      <c r="I17" s="64">
        <v>4099200</v>
      </c>
      <c r="J17" s="64">
        <v>4099200</v>
      </c>
      <c r="K17" s="64">
        <v>4099200</v>
      </c>
      <c r="L17" s="64"/>
      <c r="M17" s="64"/>
      <c r="N17" s="64"/>
      <c r="O17" s="64"/>
      <c r="P17" s="64"/>
      <c r="Q17" s="64"/>
      <c r="R17" s="64"/>
      <c r="S17" s="64"/>
      <c r="T17" s="64"/>
      <c r="U17" s="64"/>
      <c r="V17" s="64"/>
      <c r="W17" s="64"/>
    </row>
    <row r="18" s="2" customFormat="1" ht="32.9" customHeight="1" spans="1:23">
      <c r="A18" s="28" t="s">
        <v>233</v>
      </c>
      <c r="B18" s="128" t="s">
        <v>239</v>
      </c>
      <c r="C18" s="28" t="s">
        <v>238</v>
      </c>
      <c r="D18" s="28" t="s">
        <v>64</v>
      </c>
      <c r="E18" s="28" t="s">
        <v>80</v>
      </c>
      <c r="F18" s="28" t="s">
        <v>144</v>
      </c>
      <c r="G18" s="28" t="s">
        <v>176</v>
      </c>
      <c r="H18" s="28" t="s">
        <v>177</v>
      </c>
      <c r="I18" s="64">
        <v>335600</v>
      </c>
      <c r="J18" s="64">
        <v>335600</v>
      </c>
      <c r="K18" s="64">
        <v>335600</v>
      </c>
      <c r="L18" s="64"/>
      <c r="M18" s="64"/>
      <c r="N18" s="64"/>
      <c r="O18" s="64"/>
      <c r="P18" s="64"/>
      <c r="Q18" s="64"/>
      <c r="R18" s="64"/>
      <c r="S18" s="64"/>
      <c r="T18" s="64"/>
      <c r="U18" s="64"/>
      <c r="V18" s="64"/>
      <c r="W18" s="64"/>
    </row>
    <row r="19" s="2" customFormat="1" ht="32.9" customHeight="1" spans="1:23">
      <c r="A19" s="28" t="s">
        <v>233</v>
      </c>
      <c r="B19" s="128" t="s">
        <v>239</v>
      </c>
      <c r="C19" s="28" t="s">
        <v>238</v>
      </c>
      <c r="D19" s="28" t="s">
        <v>64</v>
      </c>
      <c r="E19" s="28" t="s">
        <v>80</v>
      </c>
      <c r="F19" s="28" t="s">
        <v>144</v>
      </c>
      <c r="G19" s="28" t="s">
        <v>178</v>
      </c>
      <c r="H19" s="28" t="s">
        <v>179</v>
      </c>
      <c r="I19" s="64">
        <v>60000</v>
      </c>
      <c r="J19" s="64">
        <v>60000</v>
      </c>
      <c r="K19" s="64">
        <v>60000</v>
      </c>
      <c r="L19" s="64"/>
      <c r="M19" s="64"/>
      <c r="N19" s="64"/>
      <c r="O19" s="64"/>
      <c r="P19" s="64"/>
      <c r="Q19" s="64"/>
      <c r="R19" s="64"/>
      <c r="S19" s="64"/>
      <c r="T19" s="64"/>
      <c r="U19" s="64"/>
      <c r="V19" s="64"/>
      <c r="W19" s="64"/>
    </row>
    <row r="20" s="2" customFormat="1" ht="32.9" customHeight="1" spans="1:23">
      <c r="A20" s="28" t="s">
        <v>233</v>
      </c>
      <c r="B20" s="128" t="s">
        <v>239</v>
      </c>
      <c r="C20" s="28" t="s">
        <v>238</v>
      </c>
      <c r="D20" s="28" t="s">
        <v>64</v>
      </c>
      <c r="E20" s="28" t="s">
        <v>80</v>
      </c>
      <c r="F20" s="28" t="s">
        <v>144</v>
      </c>
      <c r="G20" s="28" t="s">
        <v>180</v>
      </c>
      <c r="H20" s="28" t="s">
        <v>181</v>
      </c>
      <c r="I20" s="64">
        <v>120000</v>
      </c>
      <c r="J20" s="64">
        <v>120000</v>
      </c>
      <c r="K20" s="64">
        <v>120000</v>
      </c>
      <c r="L20" s="64"/>
      <c r="M20" s="64"/>
      <c r="N20" s="64"/>
      <c r="O20" s="64"/>
      <c r="P20" s="64"/>
      <c r="Q20" s="64"/>
      <c r="R20" s="64"/>
      <c r="S20" s="64"/>
      <c r="T20" s="64"/>
      <c r="U20" s="64"/>
      <c r="V20" s="64"/>
      <c r="W20" s="64"/>
    </row>
    <row r="21" s="2" customFormat="1" ht="32.9" customHeight="1" spans="1:23">
      <c r="A21" s="28" t="s">
        <v>233</v>
      </c>
      <c r="B21" s="128" t="s">
        <v>239</v>
      </c>
      <c r="C21" s="28" t="s">
        <v>238</v>
      </c>
      <c r="D21" s="28" t="s">
        <v>64</v>
      </c>
      <c r="E21" s="28" t="s">
        <v>80</v>
      </c>
      <c r="F21" s="28" t="s">
        <v>144</v>
      </c>
      <c r="G21" s="28" t="s">
        <v>240</v>
      </c>
      <c r="H21" s="28" t="s">
        <v>241</v>
      </c>
      <c r="I21" s="64">
        <v>706000</v>
      </c>
      <c r="J21" s="64">
        <v>706000</v>
      </c>
      <c r="K21" s="64">
        <v>706000</v>
      </c>
      <c r="L21" s="64"/>
      <c r="M21" s="64"/>
      <c r="N21" s="64"/>
      <c r="O21" s="64"/>
      <c r="P21" s="64"/>
      <c r="Q21" s="64"/>
      <c r="R21" s="64"/>
      <c r="S21" s="64"/>
      <c r="T21" s="64"/>
      <c r="U21" s="64"/>
      <c r="V21" s="64"/>
      <c r="W21" s="64"/>
    </row>
    <row r="22" s="2" customFormat="1" ht="32.9" customHeight="1" spans="1:23">
      <c r="A22" s="28" t="s">
        <v>233</v>
      </c>
      <c r="B22" s="128" t="s">
        <v>239</v>
      </c>
      <c r="C22" s="28" t="s">
        <v>238</v>
      </c>
      <c r="D22" s="28" t="s">
        <v>64</v>
      </c>
      <c r="E22" s="28" t="s">
        <v>80</v>
      </c>
      <c r="F22" s="28" t="s">
        <v>144</v>
      </c>
      <c r="G22" s="28" t="s">
        <v>226</v>
      </c>
      <c r="H22" s="28" t="s">
        <v>227</v>
      </c>
      <c r="I22" s="64">
        <v>196500</v>
      </c>
      <c r="J22" s="64">
        <v>196500</v>
      </c>
      <c r="K22" s="64">
        <v>196500</v>
      </c>
      <c r="L22" s="64"/>
      <c r="M22" s="64"/>
      <c r="N22" s="64"/>
      <c r="O22" s="64"/>
      <c r="P22" s="64"/>
      <c r="Q22" s="64"/>
      <c r="R22" s="64"/>
      <c r="S22" s="64"/>
      <c r="T22" s="64"/>
      <c r="U22" s="64"/>
      <c r="V22" s="64"/>
      <c r="W22" s="64"/>
    </row>
    <row r="23" s="2" customFormat="1" ht="32.9" customHeight="1" spans="1:23">
      <c r="A23" s="28" t="s">
        <v>233</v>
      </c>
      <c r="B23" s="128" t="s">
        <v>239</v>
      </c>
      <c r="C23" s="28" t="s">
        <v>238</v>
      </c>
      <c r="D23" s="28" t="s">
        <v>64</v>
      </c>
      <c r="E23" s="28" t="s">
        <v>80</v>
      </c>
      <c r="F23" s="28" t="s">
        <v>144</v>
      </c>
      <c r="G23" s="28" t="s">
        <v>242</v>
      </c>
      <c r="H23" s="28" t="s">
        <v>243</v>
      </c>
      <c r="I23" s="64">
        <v>50000</v>
      </c>
      <c r="J23" s="64">
        <v>50000</v>
      </c>
      <c r="K23" s="64">
        <v>50000</v>
      </c>
      <c r="L23" s="64"/>
      <c r="M23" s="64"/>
      <c r="N23" s="64"/>
      <c r="O23" s="64"/>
      <c r="P23" s="64"/>
      <c r="Q23" s="64"/>
      <c r="R23" s="64"/>
      <c r="S23" s="64"/>
      <c r="T23" s="64"/>
      <c r="U23" s="64"/>
      <c r="V23" s="64"/>
      <c r="W23" s="64"/>
    </row>
    <row r="24" s="2" customFormat="1" ht="32.9" customHeight="1" spans="1:23">
      <c r="A24" s="28" t="s">
        <v>233</v>
      </c>
      <c r="B24" s="128" t="s">
        <v>239</v>
      </c>
      <c r="C24" s="28" t="s">
        <v>238</v>
      </c>
      <c r="D24" s="28" t="s">
        <v>64</v>
      </c>
      <c r="E24" s="28" t="s">
        <v>80</v>
      </c>
      <c r="F24" s="28" t="s">
        <v>144</v>
      </c>
      <c r="G24" s="28" t="s">
        <v>244</v>
      </c>
      <c r="H24" s="28" t="s">
        <v>245</v>
      </c>
      <c r="I24" s="64">
        <v>91680</v>
      </c>
      <c r="J24" s="64">
        <v>91680</v>
      </c>
      <c r="K24" s="64">
        <v>91680</v>
      </c>
      <c r="L24" s="64"/>
      <c r="M24" s="64"/>
      <c r="N24" s="64"/>
      <c r="O24" s="64"/>
      <c r="P24" s="64"/>
      <c r="Q24" s="64"/>
      <c r="R24" s="64"/>
      <c r="S24" s="64"/>
      <c r="T24" s="64"/>
      <c r="U24" s="64"/>
      <c r="V24" s="64"/>
      <c r="W24" s="64"/>
    </row>
    <row r="25" s="2" customFormat="1" ht="32.9" customHeight="1" spans="1:23">
      <c r="A25" s="28" t="s">
        <v>233</v>
      </c>
      <c r="B25" s="128" t="s">
        <v>239</v>
      </c>
      <c r="C25" s="28" t="s">
        <v>238</v>
      </c>
      <c r="D25" s="28" t="s">
        <v>64</v>
      </c>
      <c r="E25" s="28" t="s">
        <v>80</v>
      </c>
      <c r="F25" s="28" t="s">
        <v>144</v>
      </c>
      <c r="G25" s="28" t="s">
        <v>246</v>
      </c>
      <c r="H25" s="28" t="s">
        <v>247</v>
      </c>
      <c r="I25" s="64">
        <v>120000</v>
      </c>
      <c r="J25" s="64">
        <v>120000</v>
      </c>
      <c r="K25" s="64">
        <v>120000</v>
      </c>
      <c r="L25" s="64"/>
      <c r="M25" s="64"/>
      <c r="N25" s="64"/>
      <c r="O25" s="64"/>
      <c r="P25" s="64"/>
      <c r="Q25" s="64"/>
      <c r="R25" s="64"/>
      <c r="S25" s="64"/>
      <c r="T25" s="64"/>
      <c r="U25" s="64"/>
      <c r="V25" s="64"/>
      <c r="W25" s="64"/>
    </row>
    <row r="26" s="2" customFormat="1" ht="32.9" customHeight="1" spans="1:23">
      <c r="A26" s="28" t="s">
        <v>233</v>
      </c>
      <c r="B26" s="128" t="s">
        <v>239</v>
      </c>
      <c r="C26" s="28" t="s">
        <v>238</v>
      </c>
      <c r="D26" s="28" t="s">
        <v>64</v>
      </c>
      <c r="E26" s="28" t="s">
        <v>80</v>
      </c>
      <c r="F26" s="28" t="s">
        <v>144</v>
      </c>
      <c r="G26" s="28" t="s">
        <v>184</v>
      </c>
      <c r="H26" s="28" t="s">
        <v>185</v>
      </c>
      <c r="I26" s="64">
        <v>2275920</v>
      </c>
      <c r="J26" s="64">
        <v>2275920</v>
      </c>
      <c r="K26" s="64">
        <v>2275920</v>
      </c>
      <c r="L26" s="64"/>
      <c r="M26" s="64"/>
      <c r="N26" s="64"/>
      <c r="O26" s="64"/>
      <c r="P26" s="64"/>
      <c r="Q26" s="64"/>
      <c r="R26" s="64"/>
      <c r="S26" s="64"/>
      <c r="T26" s="64"/>
      <c r="U26" s="64"/>
      <c r="V26" s="64"/>
      <c r="W26" s="64"/>
    </row>
    <row r="27" s="2" customFormat="1" ht="32.9" customHeight="1" spans="1:23">
      <c r="A27" s="28" t="s">
        <v>233</v>
      </c>
      <c r="B27" s="128" t="s">
        <v>239</v>
      </c>
      <c r="C27" s="28" t="s">
        <v>238</v>
      </c>
      <c r="D27" s="28" t="s">
        <v>64</v>
      </c>
      <c r="E27" s="28" t="s">
        <v>80</v>
      </c>
      <c r="F27" s="28" t="s">
        <v>144</v>
      </c>
      <c r="G27" s="28" t="s">
        <v>248</v>
      </c>
      <c r="H27" s="28" t="s">
        <v>249</v>
      </c>
      <c r="I27" s="64">
        <v>79000</v>
      </c>
      <c r="J27" s="64">
        <v>79000</v>
      </c>
      <c r="K27" s="64">
        <v>79000</v>
      </c>
      <c r="L27" s="64"/>
      <c r="M27" s="64"/>
      <c r="N27" s="64"/>
      <c r="O27" s="64"/>
      <c r="P27" s="64"/>
      <c r="Q27" s="64"/>
      <c r="R27" s="64"/>
      <c r="S27" s="64"/>
      <c r="T27" s="64"/>
      <c r="U27" s="64"/>
      <c r="V27" s="64"/>
      <c r="W27" s="64"/>
    </row>
    <row r="28" s="2" customFormat="1" ht="32.9" customHeight="1" spans="1:23">
      <c r="A28" s="28" t="s">
        <v>233</v>
      </c>
      <c r="B28" s="128" t="s">
        <v>239</v>
      </c>
      <c r="C28" s="28" t="s">
        <v>238</v>
      </c>
      <c r="D28" s="28" t="s">
        <v>64</v>
      </c>
      <c r="E28" s="28" t="s">
        <v>80</v>
      </c>
      <c r="F28" s="28" t="s">
        <v>144</v>
      </c>
      <c r="G28" s="28" t="s">
        <v>188</v>
      </c>
      <c r="H28" s="28" t="s">
        <v>189</v>
      </c>
      <c r="I28" s="64">
        <v>30000</v>
      </c>
      <c r="J28" s="64">
        <v>30000</v>
      </c>
      <c r="K28" s="64">
        <v>30000</v>
      </c>
      <c r="L28" s="64"/>
      <c r="M28" s="64"/>
      <c r="N28" s="64"/>
      <c r="O28" s="64"/>
      <c r="P28" s="64"/>
      <c r="Q28" s="64"/>
      <c r="R28" s="64"/>
      <c r="S28" s="64"/>
      <c r="T28" s="64"/>
      <c r="U28" s="64"/>
      <c r="V28" s="64"/>
      <c r="W28" s="64"/>
    </row>
    <row r="29" s="2" customFormat="1" ht="32.9" customHeight="1" spans="1:23">
      <c r="A29" s="28" t="s">
        <v>233</v>
      </c>
      <c r="B29" s="128" t="s">
        <v>239</v>
      </c>
      <c r="C29" s="28" t="s">
        <v>238</v>
      </c>
      <c r="D29" s="28" t="s">
        <v>64</v>
      </c>
      <c r="E29" s="28" t="s">
        <v>80</v>
      </c>
      <c r="F29" s="28" t="s">
        <v>144</v>
      </c>
      <c r="G29" s="28" t="s">
        <v>228</v>
      </c>
      <c r="H29" s="28" t="s">
        <v>229</v>
      </c>
      <c r="I29" s="64">
        <v>30000</v>
      </c>
      <c r="J29" s="64">
        <v>30000</v>
      </c>
      <c r="K29" s="64">
        <v>30000</v>
      </c>
      <c r="L29" s="64"/>
      <c r="M29" s="64"/>
      <c r="N29" s="64"/>
      <c r="O29" s="64"/>
      <c r="P29" s="64"/>
      <c r="Q29" s="64"/>
      <c r="R29" s="64"/>
      <c r="S29" s="64"/>
      <c r="T29" s="64"/>
      <c r="U29" s="64"/>
      <c r="V29" s="64"/>
      <c r="W29" s="64"/>
    </row>
    <row r="30" s="2" customFormat="1" ht="32.9" customHeight="1" spans="1:23">
      <c r="A30" s="28" t="s">
        <v>233</v>
      </c>
      <c r="B30" s="128" t="s">
        <v>239</v>
      </c>
      <c r="C30" s="28" t="s">
        <v>238</v>
      </c>
      <c r="D30" s="28" t="s">
        <v>64</v>
      </c>
      <c r="E30" s="28" t="s">
        <v>80</v>
      </c>
      <c r="F30" s="28" t="s">
        <v>144</v>
      </c>
      <c r="G30" s="28" t="s">
        <v>250</v>
      </c>
      <c r="H30" s="28" t="s">
        <v>251</v>
      </c>
      <c r="I30" s="64">
        <v>4500</v>
      </c>
      <c r="J30" s="64">
        <v>4500</v>
      </c>
      <c r="K30" s="64">
        <v>4500</v>
      </c>
      <c r="L30" s="64"/>
      <c r="M30" s="64"/>
      <c r="N30" s="64"/>
      <c r="O30" s="64"/>
      <c r="P30" s="64"/>
      <c r="Q30" s="64"/>
      <c r="R30" s="64"/>
      <c r="S30" s="64"/>
      <c r="T30" s="64"/>
      <c r="U30" s="64"/>
      <c r="V30" s="64"/>
      <c r="W30" s="64"/>
    </row>
    <row r="31" s="2" customFormat="1" ht="18.75" customHeight="1" spans="1:23">
      <c r="A31" s="29" t="s">
        <v>252</v>
      </c>
      <c r="B31" s="38"/>
      <c r="C31" s="38"/>
      <c r="D31" s="38"/>
      <c r="E31" s="38"/>
      <c r="F31" s="38"/>
      <c r="G31" s="38"/>
      <c r="H31" s="39"/>
      <c r="I31" s="64">
        <v>5573864</v>
      </c>
      <c r="J31" s="64">
        <v>4110072</v>
      </c>
      <c r="K31" s="64">
        <v>4110072</v>
      </c>
      <c r="L31" s="64"/>
      <c r="M31" s="64"/>
      <c r="N31" s="64">
        <v>378792</v>
      </c>
      <c r="O31" s="64"/>
      <c r="P31" s="64"/>
      <c r="Q31" s="64"/>
      <c r="R31" s="64">
        <v>1085000</v>
      </c>
      <c r="S31" s="64"/>
      <c r="T31" s="64"/>
      <c r="U31" s="64"/>
      <c r="V31" s="64"/>
      <c r="W31" s="64">
        <v>1085000</v>
      </c>
    </row>
  </sheetData>
  <mergeCells count="28">
    <mergeCell ref="A2:W2"/>
    <mergeCell ref="A3:I3"/>
    <mergeCell ref="J4:M4"/>
    <mergeCell ref="N4:P4"/>
    <mergeCell ref="R4:W4"/>
    <mergeCell ref="J5:K5"/>
    <mergeCell ref="A31:H3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751388888888889" right="0.751388888888889" top="1" bottom="1" header="0.5" footer="0.5"/>
  <pageSetup paperSize="9" scale="5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6"/>
  <sheetViews>
    <sheetView showZeros="0" workbookViewId="0">
      <pane ySplit="1" topLeftCell="A2" activePane="bottomLeft" state="frozen"/>
      <selection/>
      <selection pane="bottomLeft" activeCell="E15" sqref="E15"/>
    </sheetView>
  </sheetViews>
  <sheetFormatPr defaultColWidth="9.14159292035398" defaultRowHeight="12" customHeight="1"/>
  <cols>
    <col min="1" max="1" width="7.2212389380531" style="1" customWidth="1"/>
    <col min="2" max="2" width="37" style="1" customWidth="1"/>
    <col min="3" max="3" width="17.1769911504425" style="1" customWidth="1"/>
    <col min="4" max="4" width="21.0353982300885" style="1" customWidth="1"/>
    <col min="5" max="5" width="23.5752212389381" style="1" customWidth="1"/>
    <col min="6" max="6" width="11.283185840708" style="1" customWidth="1"/>
    <col min="7" max="7" width="10.3185840707965" style="1" customWidth="1"/>
    <col min="8" max="8" width="9.31858407079646" style="1" customWidth="1"/>
    <col min="9" max="9" width="13.4247787610619" style="1" customWidth="1"/>
    <col min="10" max="10" width="38.3362831858407" style="1" customWidth="1"/>
    <col min="11" max="16384" width="9.14159292035398" style="1"/>
  </cols>
  <sheetData>
    <row r="1" s="1" customFormat="1" customHeight="1" spans="10:10">
      <c r="J1" s="41" t="s">
        <v>253</v>
      </c>
    </row>
    <row r="2" s="1" customFormat="1" ht="28.5" customHeight="1" spans="1:10">
      <c r="A2" s="6" t="s">
        <v>254</v>
      </c>
      <c r="B2" s="57"/>
      <c r="C2" s="57"/>
      <c r="D2" s="57"/>
      <c r="E2" s="57"/>
      <c r="F2" s="83"/>
      <c r="G2" s="57"/>
      <c r="H2" s="83"/>
      <c r="I2" s="83"/>
      <c r="J2" s="57"/>
    </row>
    <row r="3" s="1" customFormat="1" ht="15" customHeight="1" spans="1:1">
      <c r="A3" s="7" t="str">
        <f>"单位名称："&amp;"玉溪市第二幼儿园"</f>
        <v>单位名称：玉溪市第二幼儿园</v>
      </c>
    </row>
    <row r="4" s="1" customFormat="1" ht="14.25" customHeight="1" spans="1:10">
      <c r="A4" s="125" t="s">
        <v>255</v>
      </c>
      <c r="B4" s="125" t="s">
        <v>256</v>
      </c>
      <c r="C4" s="125" t="s">
        <v>257</v>
      </c>
      <c r="D4" s="125" t="s">
        <v>258</v>
      </c>
      <c r="E4" s="125" t="s">
        <v>259</v>
      </c>
      <c r="F4" s="126" t="s">
        <v>260</v>
      </c>
      <c r="G4" s="125" t="s">
        <v>261</v>
      </c>
      <c r="H4" s="126" t="s">
        <v>262</v>
      </c>
      <c r="I4" s="126" t="s">
        <v>263</v>
      </c>
      <c r="J4" s="125" t="s">
        <v>264</v>
      </c>
    </row>
    <row r="5" s="1" customFormat="1" ht="14.25" customHeight="1" spans="1:10">
      <c r="A5" s="125">
        <v>1</v>
      </c>
      <c r="B5" s="125">
        <v>2</v>
      </c>
      <c r="C5" s="125">
        <v>3</v>
      </c>
      <c r="D5" s="125">
        <v>4</v>
      </c>
      <c r="E5" s="125">
        <v>5</v>
      </c>
      <c r="F5" s="126">
        <v>6</v>
      </c>
      <c r="G5" s="125">
        <v>7</v>
      </c>
      <c r="H5" s="126">
        <v>8</v>
      </c>
      <c r="I5" s="126">
        <v>9</v>
      </c>
      <c r="J5" s="125">
        <v>10</v>
      </c>
    </row>
    <row r="6" s="1" customFormat="1" ht="15" customHeight="1" spans="1:10">
      <c r="A6" s="28" t="s">
        <v>64</v>
      </c>
      <c r="B6" s="55"/>
      <c r="C6" s="55"/>
      <c r="D6" s="55"/>
      <c r="E6" s="54"/>
      <c r="F6" s="42"/>
      <c r="G6" s="54"/>
      <c r="H6" s="42"/>
      <c r="I6" s="42"/>
      <c r="J6" s="54"/>
    </row>
    <row r="7" s="1" customFormat="1" ht="21" customHeight="1" spans="1:10">
      <c r="A7" s="28" t="s">
        <v>238</v>
      </c>
      <c r="B7" s="28" t="s">
        <v>265</v>
      </c>
      <c r="C7" s="28" t="s">
        <v>266</v>
      </c>
      <c r="D7" s="28" t="s">
        <v>267</v>
      </c>
      <c r="E7" s="28" t="s">
        <v>268</v>
      </c>
      <c r="F7" s="28" t="s">
        <v>269</v>
      </c>
      <c r="G7" s="37" t="s">
        <v>270</v>
      </c>
      <c r="H7" s="28" t="s">
        <v>271</v>
      </c>
      <c r="I7" s="28" t="s">
        <v>272</v>
      </c>
      <c r="J7" s="28" t="s">
        <v>273</v>
      </c>
    </row>
    <row r="8" s="1" customFormat="1" ht="21" customHeight="1" spans="1:10">
      <c r="A8" s="28"/>
      <c r="B8" s="28"/>
      <c r="C8" s="28" t="s">
        <v>266</v>
      </c>
      <c r="D8" s="28" t="s">
        <v>267</v>
      </c>
      <c r="E8" s="28" t="s">
        <v>274</v>
      </c>
      <c r="F8" s="28" t="s">
        <v>269</v>
      </c>
      <c r="G8" s="37" t="s">
        <v>275</v>
      </c>
      <c r="H8" s="28" t="s">
        <v>276</v>
      </c>
      <c r="I8" s="28" t="s">
        <v>272</v>
      </c>
      <c r="J8" s="28" t="s">
        <v>277</v>
      </c>
    </row>
    <row r="9" s="1" customFormat="1" ht="21" customHeight="1" spans="1:10">
      <c r="A9" s="28"/>
      <c r="B9" s="28"/>
      <c r="C9" s="28" t="s">
        <v>266</v>
      </c>
      <c r="D9" s="28" t="s">
        <v>278</v>
      </c>
      <c r="E9" s="28" t="s">
        <v>279</v>
      </c>
      <c r="F9" s="28" t="s">
        <v>269</v>
      </c>
      <c r="G9" s="37" t="s">
        <v>270</v>
      </c>
      <c r="H9" s="28" t="s">
        <v>271</v>
      </c>
      <c r="I9" s="28" t="s">
        <v>272</v>
      </c>
      <c r="J9" s="28" t="s">
        <v>280</v>
      </c>
    </row>
    <row r="10" s="1" customFormat="1" ht="21" customHeight="1" spans="1:10">
      <c r="A10" s="28"/>
      <c r="B10" s="28"/>
      <c r="C10" s="28" t="s">
        <v>266</v>
      </c>
      <c r="D10" s="28" t="s">
        <v>278</v>
      </c>
      <c r="E10" s="28" t="s">
        <v>281</v>
      </c>
      <c r="F10" s="28" t="s">
        <v>269</v>
      </c>
      <c r="G10" s="37" t="s">
        <v>282</v>
      </c>
      <c r="H10" s="28" t="s">
        <v>271</v>
      </c>
      <c r="I10" s="28" t="s">
        <v>272</v>
      </c>
      <c r="J10" s="28" t="s">
        <v>283</v>
      </c>
    </row>
    <row r="11" s="1" customFormat="1" ht="21" customHeight="1" spans="1:10">
      <c r="A11" s="28"/>
      <c r="B11" s="28"/>
      <c r="C11" s="28" t="s">
        <v>266</v>
      </c>
      <c r="D11" s="28" t="s">
        <v>284</v>
      </c>
      <c r="E11" s="28" t="s">
        <v>285</v>
      </c>
      <c r="F11" s="28" t="s">
        <v>269</v>
      </c>
      <c r="G11" s="37" t="s">
        <v>270</v>
      </c>
      <c r="H11" s="28" t="s">
        <v>271</v>
      </c>
      <c r="I11" s="28" t="s">
        <v>272</v>
      </c>
      <c r="J11" s="28" t="s">
        <v>286</v>
      </c>
    </row>
    <row r="12" s="1" customFormat="1" ht="21" customHeight="1" spans="1:10">
      <c r="A12" s="28"/>
      <c r="B12" s="28"/>
      <c r="C12" s="28" t="s">
        <v>266</v>
      </c>
      <c r="D12" s="28" t="s">
        <v>284</v>
      </c>
      <c r="E12" s="28" t="s">
        <v>287</v>
      </c>
      <c r="F12" s="28" t="s">
        <v>269</v>
      </c>
      <c r="G12" s="37" t="s">
        <v>270</v>
      </c>
      <c r="H12" s="28" t="s">
        <v>271</v>
      </c>
      <c r="I12" s="28" t="s">
        <v>272</v>
      </c>
      <c r="J12" s="28" t="s">
        <v>286</v>
      </c>
    </row>
    <row r="13" s="1" customFormat="1" ht="21" customHeight="1" spans="1:10">
      <c r="A13" s="28"/>
      <c r="B13" s="28"/>
      <c r="C13" s="28" t="s">
        <v>288</v>
      </c>
      <c r="D13" s="28" t="s">
        <v>289</v>
      </c>
      <c r="E13" s="28" t="s">
        <v>290</v>
      </c>
      <c r="F13" s="28" t="s">
        <v>291</v>
      </c>
      <c r="G13" s="37" t="s">
        <v>45</v>
      </c>
      <c r="H13" s="28" t="s">
        <v>292</v>
      </c>
      <c r="I13" s="28" t="s">
        <v>272</v>
      </c>
      <c r="J13" s="28" t="s">
        <v>293</v>
      </c>
    </row>
    <row r="14" s="1" customFormat="1" ht="21" customHeight="1" spans="1:10">
      <c r="A14" s="28"/>
      <c r="B14" s="28"/>
      <c r="C14" s="28" t="s">
        <v>288</v>
      </c>
      <c r="D14" s="28" t="s">
        <v>289</v>
      </c>
      <c r="E14" s="28" t="s">
        <v>294</v>
      </c>
      <c r="F14" s="28" t="s">
        <v>295</v>
      </c>
      <c r="G14" s="37" t="s">
        <v>296</v>
      </c>
      <c r="H14" s="28" t="s">
        <v>297</v>
      </c>
      <c r="I14" s="28" t="s">
        <v>298</v>
      </c>
      <c r="J14" s="28" t="s">
        <v>299</v>
      </c>
    </row>
    <row r="15" s="1" customFormat="1" ht="21" customHeight="1" spans="1:10">
      <c r="A15" s="28"/>
      <c r="B15" s="28"/>
      <c r="C15" s="28" t="s">
        <v>300</v>
      </c>
      <c r="D15" s="28" t="s">
        <v>301</v>
      </c>
      <c r="E15" s="28" t="s">
        <v>302</v>
      </c>
      <c r="F15" s="28" t="s">
        <v>269</v>
      </c>
      <c r="G15" s="37" t="s">
        <v>270</v>
      </c>
      <c r="H15" s="28" t="s">
        <v>271</v>
      </c>
      <c r="I15" s="28" t="s">
        <v>272</v>
      </c>
      <c r="J15" s="28" t="s">
        <v>303</v>
      </c>
    </row>
    <row r="16" s="1" customFormat="1" ht="21" customHeight="1" spans="1:10">
      <c r="A16" s="28"/>
      <c r="B16" s="28"/>
      <c r="C16" s="28" t="s">
        <v>300</v>
      </c>
      <c r="D16" s="28" t="s">
        <v>301</v>
      </c>
      <c r="E16" s="28" t="s">
        <v>304</v>
      </c>
      <c r="F16" s="28" t="s">
        <v>269</v>
      </c>
      <c r="G16" s="37" t="s">
        <v>270</v>
      </c>
      <c r="H16" s="28" t="s">
        <v>271</v>
      </c>
      <c r="I16" s="28" t="s">
        <v>272</v>
      </c>
      <c r="J16" s="28" t="s">
        <v>305</v>
      </c>
    </row>
    <row r="17" s="1" customFormat="1" ht="39" customHeight="1" spans="1:10">
      <c r="A17" s="28" t="s">
        <v>223</v>
      </c>
      <c r="B17" s="28" t="s">
        <v>306</v>
      </c>
      <c r="C17" s="28" t="s">
        <v>266</v>
      </c>
      <c r="D17" s="28" t="s">
        <v>267</v>
      </c>
      <c r="E17" s="28" t="s">
        <v>307</v>
      </c>
      <c r="F17" s="28" t="s">
        <v>269</v>
      </c>
      <c r="G17" s="37" t="s">
        <v>44</v>
      </c>
      <c r="H17" s="28" t="s">
        <v>308</v>
      </c>
      <c r="I17" s="28" t="s">
        <v>272</v>
      </c>
      <c r="J17" s="28" t="s">
        <v>309</v>
      </c>
    </row>
    <row r="18" s="1" customFormat="1" ht="39" customHeight="1" spans="1:10">
      <c r="A18" s="28"/>
      <c r="B18" s="28"/>
      <c r="C18" s="28" t="s">
        <v>266</v>
      </c>
      <c r="D18" s="28" t="s">
        <v>278</v>
      </c>
      <c r="E18" s="28" t="s">
        <v>279</v>
      </c>
      <c r="F18" s="28" t="s">
        <v>269</v>
      </c>
      <c r="G18" s="37" t="s">
        <v>270</v>
      </c>
      <c r="H18" s="28" t="s">
        <v>271</v>
      </c>
      <c r="I18" s="28" t="s">
        <v>272</v>
      </c>
      <c r="J18" s="28" t="s">
        <v>310</v>
      </c>
    </row>
    <row r="19" s="1" customFormat="1" ht="39" customHeight="1" spans="1:10">
      <c r="A19" s="28"/>
      <c r="B19" s="28"/>
      <c r="C19" s="28" t="s">
        <v>266</v>
      </c>
      <c r="D19" s="28" t="s">
        <v>284</v>
      </c>
      <c r="E19" s="28" t="s">
        <v>311</v>
      </c>
      <c r="F19" s="28" t="s">
        <v>269</v>
      </c>
      <c r="G19" s="37" t="s">
        <v>270</v>
      </c>
      <c r="H19" s="28" t="s">
        <v>271</v>
      </c>
      <c r="I19" s="28" t="s">
        <v>272</v>
      </c>
      <c r="J19" s="28" t="s">
        <v>312</v>
      </c>
    </row>
    <row r="20" s="1" customFormat="1" ht="39" customHeight="1" spans="1:10">
      <c r="A20" s="28"/>
      <c r="B20" s="28"/>
      <c r="C20" s="28" t="s">
        <v>288</v>
      </c>
      <c r="D20" s="28" t="s">
        <v>289</v>
      </c>
      <c r="E20" s="28" t="s">
        <v>313</v>
      </c>
      <c r="F20" s="28" t="s">
        <v>269</v>
      </c>
      <c r="G20" s="37" t="s">
        <v>270</v>
      </c>
      <c r="H20" s="28" t="s">
        <v>271</v>
      </c>
      <c r="I20" s="28" t="s">
        <v>272</v>
      </c>
      <c r="J20" s="28" t="s">
        <v>314</v>
      </c>
    </row>
    <row r="21" s="1" customFormat="1" ht="39" customHeight="1" spans="1:10">
      <c r="A21" s="28"/>
      <c r="B21" s="28"/>
      <c r="C21" s="28" t="s">
        <v>300</v>
      </c>
      <c r="D21" s="28" t="s">
        <v>301</v>
      </c>
      <c r="E21" s="28" t="s">
        <v>301</v>
      </c>
      <c r="F21" s="28" t="s">
        <v>269</v>
      </c>
      <c r="G21" s="37" t="s">
        <v>270</v>
      </c>
      <c r="H21" s="28" t="s">
        <v>271</v>
      </c>
      <c r="I21" s="28" t="s">
        <v>272</v>
      </c>
      <c r="J21" s="28" t="s">
        <v>315</v>
      </c>
    </row>
    <row r="22" s="1" customFormat="1" ht="26" customHeight="1" spans="1:10">
      <c r="A22" s="28" t="s">
        <v>232</v>
      </c>
      <c r="B22" s="28" t="s">
        <v>316</v>
      </c>
      <c r="C22" s="28" t="s">
        <v>266</v>
      </c>
      <c r="D22" s="28" t="s">
        <v>267</v>
      </c>
      <c r="E22" s="28" t="s">
        <v>317</v>
      </c>
      <c r="F22" s="28" t="s">
        <v>269</v>
      </c>
      <c r="G22" s="37" t="s">
        <v>44</v>
      </c>
      <c r="H22" s="28" t="s">
        <v>318</v>
      </c>
      <c r="I22" s="28" t="s">
        <v>272</v>
      </c>
      <c r="J22" s="28" t="s">
        <v>319</v>
      </c>
    </row>
    <row r="23" s="1" customFormat="1" ht="33.75" customHeight="1" spans="1:10">
      <c r="A23" s="28"/>
      <c r="B23" s="28"/>
      <c r="C23" s="28" t="s">
        <v>266</v>
      </c>
      <c r="D23" s="28" t="s">
        <v>278</v>
      </c>
      <c r="E23" s="28" t="s">
        <v>320</v>
      </c>
      <c r="F23" s="28" t="s">
        <v>269</v>
      </c>
      <c r="G23" s="37" t="s">
        <v>270</v>
      </c>
      <c r="H23" s="28" t="s">
        <v>271</v>
      </c>
      <c r="I23" s="28" t="s">
        <v>272</v>
      </c>
      <c r="J23" s="28" t="s">
        <v>321</v>
      </c>
    </row>
    <row r="24" s="1" customFormat="1" ht="33.75" customHeight="1" spans="1:10">
      <c r="A24" s="28"/>
      <c r="B24" s="28"/>
      <c r="C24" s="28" t="s">
        <v>266</v>
      </c>
      <c r="D24" s="28" t="s">
        <v>284</v>
      </c>
      <c r="E24" s="28" t="s">
        <v>322</v>
      </c>
      <c r="F24" s="28" t="s">
        <v>269</v>
      </c>
      <c r="G24" s="37" t="s">
        <v>270</v>
      </c>
      <c r="H24" s="28" t="s">
        <v>271</v>
      </c>
      <c r="I24" s="28" t="s">
        <v>272</v>
      </c>
      <c r="J24" s="28" t="s">
        <v>323</v>
      </c>
    </row>
    <row r="25" s="1" customFormat="1" ht="16" customHeight="1" spans="1:10">
      <c r="A25" s="28"/>
      <c r="B25" s="28"/>
      <c r="C25" s="28" t="s">
        <v>288</v>
      </c>
      <c r="D25" s="28" t="s">
        <v>289</v>
      </c>
      <c r="E25" s="28" t="s">
        <v>324</v>
      </c>
      <c r="F25" s="28" t="s">
        <v>295</v>
      </c>
      <c r="G25" s="37" t="s">
        <v>325</v>
      </c>
      <c r="H25" s="28" t="s">
        <v>297</v>
      </c>
      <c r="I25" s="28" t="s">
        <v>298</v>
      </c>
      <c r="J25" s="28" t="s">
        <v>326</v>
      </c>
    </row>
    <row r="26" s="1" customFormat="1" ht="16" customHeight="1" spans="1:10">
      <c r="A26" s="28"/>
      <c r="B26" s="28"/>
      <c r="C26" s="28" t="s">
        <v>300</v>
      </c>
      <c r="D26" s="28" t="s">
        <v>301</v>
      </c>
      <c r="E26" s="28" t="s">
        <v>327</v>
      </c>
      <c r="F26" s="28" t="s">
        <v>269</v>
      </c>
      <c r="G26" s="37" t="s">
        <v>270</v>
      </c>
      <c r="H26" s="28" t="s">
        <v>271</v>
      </c>
      <c r="I26" s="28" t="s">
        <v>272</v>
      </c>
      <c r="J26" s="28" t="s">
        <v>328</v>
      </c>
    </row>
  </sheetData>
  <mergeCells count="8">
    <mergeCell ref="A2:J2"/>
    <mergeCell ref="A3:H3"/>
    <mergeCell ref="A7:A16"/>
    <mergeCell ref="A17:A21"/>
    <mergeCell ref="A22:A26"/>
    <mergeCell ref="B7:B16"/>
    <mergeCell ref="B17:B21"/>
    <mergeCell ref="B22:B26"/>
  </mergeCells>
  <printOptions horizontalCentered="1"/>
  <pageMargins left="0.751388888888889" right="0.751388888888889" top="1" bottom="1"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WPS_1653396246</cp:lastModifiedBy>
  <dcterms:created xsi:type="dcterms:W3CDTF">2025-01-21T10:50:00Z</dcterms:created>
  <dcterms:modified xsi:type="dcterms:W3CDTF">2025-02-18T07:40:29Z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2052-12.1.0.19302</vt:lpwstr>
  </property>
</Properties>
</file>