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<sst xmlns="http://schemas.openxmlformats.org/spreadsheetml/2006/main" count="948" uniqueCount="388">
  <si>
    <t>预算01-1表</t>
  </si>
  <si>
    <t>2025年财务收支预算总表部门</t>
  </si>
  <si>
    <t>单位名称：玉溪市住房公积金管理中心</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</si>
  <si>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</si>
  <si>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</si>
  <si>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</si>
  <si>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</si>
  <si>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</si>
  <si>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</si>
  <si>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</si>
  <si>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</si>
  <si>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</si>
  <si>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</si>
  <si>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</si>
  <si>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</si>
  <si>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</si>
  <si>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</si>
  <si>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</si>
  <si>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</si>
  <si>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</si>
  <si>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</si>
  <si>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</si>
  <si>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</si>
  <si>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</si>
  <si>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</si>
  <si>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</si>
  <si>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</si>
  <si>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</si>
  <si>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</si>
  <si>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</si>
  <si>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</si>
  <si>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</si>
  <si>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</si>
  <si>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</si>
  <si>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</si>
  <si>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</si>
  <si>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</si>
  <si>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</si>
  <si>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</si>
  <si>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</si>
  <si>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</si>
  <si>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</si>
  <si>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</si>
  <si>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</si>
  <si>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</si>
  <si>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</si>
  <si>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</si>
  <si>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</si>
  <si>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</si>
  <si>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</si>
  <si>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</si>
  <si>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</si>
  <si>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</si>
  <si>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</si>
  <si>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</si>
  <si>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</si>
  <si>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</si>
  <si>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</si>
  <si>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</si>
  <si>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</si>
  <si>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</si>
  <si>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</si>
  <si>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</si>
  <si>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</si>
  <si>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334</t>
  </si>
  <si>
    <t>玉溪市住房公积金管理中心</t>
  </si>
  <si>
    <t>334001</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</si>
  <si>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</si>
  <si>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</si>
  <si>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</si>
  <si>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</si>
  <si>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</si>
  <si>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</si>
  <si>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</si>
  <si>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</si>
  <si>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</si>
  <si>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</si>
  <si>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</si>
  <si>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</si>
  <si>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</si>
  <si>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201</t>
  </si>
  <si>
    <t>20199</t>
  </si>
  <si>
    <t>2019999</t>
  </si>
  <si>
    <t>208</t>
  </si>
  <si>
    <t>20805</t>
  </si>
  <si>
    <t>2080502</t>
  </si>
  <si>
    <t>2080505</t>
  </si>
  <si>
    <t>2080506</t>
  </si>
  <si>
    <t>210</t>
  </si>
  <si>
    <t>21011</t>
  </si>
  <si>
    <t>2101101</t>
  </si>
  <si>
    <t>2101102</t>
  </si>
  <si>
    <t>2101103</t>
  </si>
  <si>
    <t>2101199</t>
  </si>
  <si>
    <t>221</t>
  </si>
  <si>
    <t>22102</t>
  </si>
  <si>
    <t>2210201</t>
  </si>
  <si>
    <t>2210203</t>
  </si>
  <si>
    <t>22103</t>
  </si>
  <si>
    <t>2210302</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</si>
  <si>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</si>
  <si>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</si>
  <si>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</si>
  <si>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</si>
  <si>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</si>
  <si>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</si>
  <si>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</si>
  <si>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</si>
  <si>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</si>
  <si>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</si>
  <si>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</si>
  <si>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</si>
  <si>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</si>
  <si>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</si>
  <si>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</si>
  <si>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</si>
  <si>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</si>
  <si>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</si>
  <si>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</si>
  <si>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</si>
  <si>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</si>
  <si>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</si>
  <si>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</si>
  <si>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</si>
  <si>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</si>
  <si>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</si>
  <si>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</si>
  <si>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</si>
  <si>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</si>
  <si>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</si>
  <si>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</si>
  <si>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</si>
  <si>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</si>
  <si>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</si>
  <si>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</si>
  <si>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</si>
  <si>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</si>
  <si>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</si>
  <si>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</si>
  <si>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</si>
  <si>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</si>
  <si>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</si>
  <si>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</si>
  <si>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</si>
  <si>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</si>
  <si>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530400210000000631102</t>
  </si>
  <si>
    <t>事业人员工资支出</t>
  </si>
  <si>
    <t>其他一般公共服务支出</t>
  </si>
  <si>
    <t>30101</t>
  </si>
  <si>
    <t>基本工资</t>
  </si>
  <si>
    <t>30102</t>
  </si>
  <si>
    <t>津贴补贴</t>
  </si>
  <si>
    <t>30107</t>
  </si>
  <si>
    <t>绩效工资</t>
  </si>
  <si>
    <t>购房补贴</t>
  </si>
  <si>
    <t>530400210000000631103</t>
  </si>
  <si>
    <t>社会保障缴费</t>
  </si>
  <si>
    <t>30112</t>
  </si>
  <si>
    <t>其他社会保障缴费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</si>
  <si>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</si>
  <si>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</si>
  <si>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</si>
  <si>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</si>
  <si>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</si>
  <si>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</si>
  <si>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</si>
  <si>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</si>
  <si>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</si>
  <si>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其他行政事业单位医疗支出</t>
  </si>
  <si>
    <t>530400210000000631104</t>
  </si>
  <si>
    <t>住房公积金</t>
  </si>
  <si>
    <t>30113</t>
  </si>
  <si>
    <t>530400210000000631105</t>
  </si>
  <si>
    <t>对个人和家庭的补助</t>
  </si>
  <si>
    <t>事业单位离退休</t>
  </si>
  <si>
    <t>30305</t>
  </si>
  <si>
    <t>生活补助</t>
  </si>
  <si>
    <t>530400210000000631107</t>
  </si>
  <si>
    <t>公车购置及运维费</t>
  </si>
  <si>
    <t>30231</t>
  </si>
  <si>
    <t>公务用车运行维护费</t>
  </si>
  <si>
    <t>530400210000000631108</t>
  </si>
  <si>
    <t>工会经费</t>
  </si>
  <si>
    <t>30228</t>
  </si>
  <si>
    <t>530400210000000631109</t>
  </si>
  <si>
    <t>一般公用经费</t>
  </si>
  <si>
    <t>30201</t>
  </si>
  <si>
    <t>办公费</t>
  </si>
  <si>
    <t>30202</t>
  </si>
  <si>
    <t>印刷费</t>
  </si>
  <si>
    <t>30205</t>
  </si>
  <si>
    <t>水费</t>
  </si>
  <si>
    <t>30206</t>
  </si>
  <si>
    <t>电费</t>
  </si>
  <si>
    <t>30207</t>
  </si>
  <si>
    <t>邮电费</t>
  </si>
  <si>
    <t>30211</t>
  </si>
  <si>
    <t>差旅费</t>
  </si>
  <si>
    <t>30213</t>
  </si>
  <si>
    <t>维修（护）费</t>
  </si>
  <si>
    <t>30215</t>
  </si>
  <si>
    <t>会议费</t>
  </si>
  <si>
    <t>30226</t>
  </si>
  <si>
    <t>劳务费</t>
  </si>
  <si>
    <t>30227</t>
  </si>
  <si>
    <t>委托业务费</t>
  </si>
  <si>
    <t>30229</t>
  </si>
  <si>
    <t>福利费</t>
  </si>
  <si>
    <t>30239</t>
  </si>
  <si>
    <t>其他交通费用</t>
  </si>
  <si>
    <t>30299</t>
  </si>
  <si>
    <t>其他商品和服务支出</t>
  </si>
  <si>
    <t>31002</t>
  </si>
  <si>
    <t>办公设备购置</t>
  </si>
  <si>
    <t>530400221100000270239</t>
  </si>
  <si>
    <t>增量奖金</t>
  </si>
  <si>
    <t>住房公积金管理</t>
  </si>
  <si>
    <t>530400221100000304089</t>
  </si>
  <si>
    <t>公积金管理经费</t>
  </si>
  <si>
    <t>30204</t>
  </si>
  <si>
    <t>手续费</t>
  </si>
  <si>
    <t>30216</t>
  </si>
  <si>
    <t>培训费</t>
  </si>
  <si>
    <t>530400221100000628936</t>
  </si>
  <si>
    <t>30217</t>
  </si>
  <si>
    <t>530400231100001391932</t>
  </si>
  <si>
    <t>残疾人就业保障金</t>
  </si>
  <si>
    <t>530400241100002122283</t>
  </si>
  <si>
    <t>编外临聘人员经费</t>
  </si>
  <si>
    <t>30199</t>
  </si>
  <si>
    <t>其他工资福利支出</t>
  </si>
  <si>
    <t>530400241100002126463</t>
  </si>
  <si>
    <t>奖励性绩效工资（工资部分）经费</t>
  </si>
  <si>
    <t>530400241100002127054</t>
  </si>
  <si>
    <t>奖励性绩效工资（高于部分）经费</t>
  </si>
  <si>
    <t>530400241100002378905</t>
  </si>
  <si>
    <t>编外临聘人员（劳务派遣）经费</t>
  </si>
  <si>
    <t>530400241100002933255</t>
  </si>
  <si>
    <t>退休人员职业年金经费</t>
  </si>
  <si>
    <t>机关事业单位职业年金缴费支出</t>
  </si>
  <si>
    <t>30109</t>
  </si>
  <si>
    <t>职业年金缴费</t>
  </si>
  <si>
    <t>530400251100003840651</t>
  </si>
  <si>
    <t>租赁费</t>
  </si>
  <si>
    <t>30214</t>
  </si>
  <si>
    <t>530400251100003840739</t>
  </si>
  <si>
    <t>物业管理费</t>
  </si>
  <si>
    <t>30209</t>
  </si>
  <si>
    <t>预算05-1表</t>
  </si>
  <si>
    <t>2025年部门项目支出预算表</t>
  </si>
  <si>
    <t>项目分类</t>
  </si>
  <si>
    <t>项目单位</t>
  </si>
  <si>
    <t>本年拨款</t>
  </si>
  <si>
    <t>单位资金</t>
  </si>
  <si>
    <t>其中：本次下达</t>
  </si>
  <si>
    <t>玉溪市住房公积金管理中心互联网信息系统扩建及运维保障项目经费</t>
  </si>
  <si>
    <t>事业发展类</t>
  </si>
  <si>
    <t>530400210000000628140</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</si>
  <si>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</si>
  <si>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</si>
  <si>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</si>
  <si>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</si>
  <si>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</si>
  <si>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</si>
  <si>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</si>
  <si>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</si>
  <si>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</si>
  <si>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</si>
  <si>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</si>
  <si>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</si>
  <si>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</si>
  <si>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加快“数字公积金”建设，提升公积金政务服务效能，做好数字全生命周期管理，在“治好数”“用好数”上再发力，积极开展公积金数据治理及提质工作，公积金数据质量评估得分不低于55分，持续做好以下工作：全国信用信息共享平台数据上报量大于等于140万条，建立完善“高效办成一件事”系统，做好12329及手机公积金APP短信发送和12329热线接听工作，做到12329及手机公积金APP短信发送数量大于等于200万条，12329热线接听数量大于等于1500个，按照住建部及省政府要求要求，完成“高效办成一件事”7个涉及住房公积金事项，做好征信信息共享贷款数据T+1日上报及征询查询数据多业务场景运用，争取在2025年做到系统全年正常运行时间达到8760小时，全年按月委托提取住房公积金业务量大于等于50万条，单位网厅的使用数量大于等于3000个，服务渠道维护数量大于等于7个，微信公众号年信息发布量大于等于80条，群众对公积金服务满意度不断提升。</t>
  </si>
  <si>
    <t>产出指标</t>
  </si>
  <si>
    <t>数量指标</t>
  </si>
  <si>
    <t>反映信息系统每年根据按月委托协议自动提取还贷的业务量。</t>
  </si>
  <si>
    <t>&gt;=</t>
  </si>
  <si>
    <t>500000</t>
  </si>
  <si>
    <t>条</t>
  </si>
  <si>
    <t>定量指标</t>
  </si>
  <si>
    <t>反映为缴存职工办理查询公积金运维的服务渠道数量。</t>
  </si>
  <si>
    <t>个</t>
  </si>
  <si>
    <t>反映参与巡检的工作人数。</t>
  </si>
  <si>
    <t>人次</t>
  </si>
  <si>
    <t>反映信息系统服务缴存单位的数量。</t>
  </si>
  <si>
    <t>3000</t>
  </si>
  <si>
    <t>反映每年通过微信公众号（玉溪市公积金）发布文章的数量。</t>
  </si>
  <si>
    <t>80</t>
  </si>
  <si>
    <t>反映组建全市公积金网络租用的线路数量</t>
  </si>
  <si>
    <t>质量指标</t>
  </si>
  <si>
    <t>反映公积金数据治理及提质成效</t>
  </si>
  <si>
    <t>55</t>
  </si>
  <si>
    <t>分</t>
  </si>
  <si>
    <t>反映信息系统每年根据按月委托协议自动提取还贷的业务量完成率。</t>
  </si>
  <si>
    <t>100</t>
  </si>
  <si>
    <t>%</t>
  </si>
  <si>
    <t>定性指标</t>
  </si>
  <si>
    <t>反映每年通过微信公众号（玉溪市公积金）发布文章的数量完成率。</t>
  </si>
  <si>
    <t>时效指标</t>
  </si>
  <si>
    <t>反映使用信息系统进行企业单位住房公积金开户平均时长。</t>
  </si>
  <si>
    <t>&lt;=</t>
  </si>
  <si>
    <t>30</t>
  </si>
  <si>
    <t>分钟</t>
  </si>
  <si>
    <t>效益指标</t>
  </si>
  <si>
    <t>社会效益</t>
  </si>
  <si>
    <t>反映每年发送短信的数量</t>
  </si>
  <si>
    <t>2000000</t>
  </si>
  <si>
    <t>反映每年接听12329热线的数量</t>
  </si>
  <si>
    <t>1500</t>
  </si>
  <si>
    <t>可持续影响</t>
  </si>
  <si>
    <t>反映信息系统全年正常运行时间情况。</t>
  </si>
  <si>
    <t>8760</t>
  </si>
  <si>
    <t>小时</t>
  </si>
  <si>
    <t>满意度指标</t>
  </si>
  <si>
    <t>服务对象满意度</t>
  </si>
  <si>
    <t>反映使用受益群众满意度。</t>
  </si>
  <si>
    <t>90</t>
  </si>
  <si>
    <t>预算06表</t>
  </si>
  <si>
    <t>2025年部门政府性基金预算支出预算表</t>
  </si>
  <si>
    <t>单位:元</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</si>
  <si>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</si>
  <si>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</si>
  <si>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</si>
  <si>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</si>
  <si>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</si>
  <si>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</si>
  <si>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</si>
  <si>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</si>
  <si>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</si>
  <si>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</si>
  <si>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</si>
  <si>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</si>
  <si>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</si>
  <si>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“互联网+”信息系统半托管费</t>
  </si>
  <si>
    <t>项</t>
  </si>
  <si>
    <t>新平 物业服务合同费</t>
  </si>
  <si>
    <t>份</t>
  </si>
  <si>
    <t>峨山物业服务合同费</t>
  </si>
  <si>
    <t>通海物业服务合同费</t>
  </si>
  <si>
    <t>华宁物业服务合同费</t>
  </si>
  <si>
    <t>预算08表</t>
  </si>
  <si>
    <t>2025年部门政府购买服务预算表</t>
  </si>
  <si>
    <t>政府购买服务项目</t>
  </si>
  <si>
    <t>政府购买服务目录</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</si>
  <si>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</si>
  <si>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</si>
  <si>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</si>
  <si>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</si>
  <si>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</si>
  <si>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</si>
  <si>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</si>
  <si>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</si>
  <si>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</si>
  <si>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</si>
  <si>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</si>
  <si>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</si>
  <si>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</si>
  <si>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</si>
  <si>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</si>
  <si>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</si>
  <si>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</si>
  <si>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</si>
  <si>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</si>
  <si>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</si>
  <si>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</si>
  <si>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</si>
  <si>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</si>
  <si>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</si>
  <si>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</si>
  <si>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</si>
  <si>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设备</t>
  </si>
  <si>
    <t>A02021301 碎纸机</t>
  </si>
  <si>
    <t>碎纸机</t>
  </si>
  <si>
    <t>台</t>
  </si>
  <si>
    <t>家具和用品</t>
  </si>
  <si>
    <t>A05010401 三人沙发</t>
  </si>
  <si>
    <t>三人沙发</t>
  </si>
  <si>
    <t>预算11表</t>
  </si>
  <si>
    <t>2025年上级补助项目支出预算表</t>
  </si>
  <si>
    <t>上级补助</t>
  </si>
  <si>
    <t>预算12表</t>
  </si>
  <si>
    <t>2025年部门项目支出中期规划预算表</t>
  </si>
  <si>
    <t>项目级次</t>
  </si>
  <si>
    <t>2025年</t>
  </si>
  <si>
    <t>2026年</t>
  </si>
  <si>
    <t>2027年</t>
  </si>
  <si>
    <t>313 事业发展类</t>
  </si>
  <si>
    <t>本级</t>
  </si>
  <si>
    <t/>
  </si>
</sst>
</file>

<file path=xl/styles.xml><?xml version="1.0" encoding="utf-8"?>
<styleSheet xmlns="http://schemas.openxmlformats.org/spreadsheetml/2006/main">
  <numFmts count="9">
    <numFmt numFmtId="42" formatCode="_ &quot;￥&quot;* #,##0_ ;_ &quot;￥&quot;* \-#,##0_ ;_ &quot;￥&quot;* &quot;-&quot;_ ;_ @_ "/>
    <numFmt numFmtId="176" formatCode="yyyy/mm/dd"/>
    <numFmt numFmtId="44" formatCode="_ &quot;￥&quot;* #,##0.00_ ;_ &quot;￥&quot;* \-#,##0.00_ ;_ &quot;￥&quot;* &quot;-&quot;??_ ;_ @_ "/>
    <numFmt numFmtId="177" formatCode="hh:mm:ss"/>
    <numFmt numFmtId="178" formatCode="yyyy/mm/dd\ hh:mm:ss"/>
    <numFmt numFmtId="41" formatCode="_ * #,##0_ ;_ * \-#,##0_ ;_ * &quot;-&quot;_ ;_ @_ "/>
    <numFmt numFmtId="179" formatCode="#,##0.00;\-#,##0.00;;@"/>
    <numFmt numFmtId="43" formatCode="_ * #,##0.00_ ;_ * \-#,##0.00_ ;_ * &quot;-&quot;??_ ;_ @_ "/>
    <numFmt numFmtId="180" formatCode="#,##0;\-#,##0;;@"/>
  </numFmts>
  <fonts count="41">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9"/>
      <color rgb="FF000000"/>
      <name val="SimSun"/>
      <charset val="134"/>
    </font>
    <font>
      <sz val="9"/>
      <color theme="1"/>
      <name val="宋体"/>
      <charset val="134"/>
    </font>
    <font>
      <sz val="10"/>
      <color rgb="FF000000"/>
      <name val="SimSun"/>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1"/>
      <color rgb="FFFFFFFF"/>
      <name val="宋体"/>
      <charset val="0"/>
      <scheme val="minor"/>
    </font>
    <font>
      <b/>
      <sz val="11"/>
      <color rgb="FF3F3F3F"/>
      <name val="宋体"/>
      <charset val="0"/>
      <scheme val="minor"/>
    </font>
    <font>
      <sz val="11"/>
      <color rgb="FF3F3F76"/>
      <name val="宋体"/>
      <charset val="0"/>
      <scheme val="minor"/>
    </font>
    <font>
      <i/>
      <sz val="11"/>
      <color rgb="FF7F7F7F"/>
      <name val="宋体"/>
      <charset val="0"/>
      <scheme val="minor"/>
    </font>
    <font>
      <b/>
      <sz val="11"/>
      <color rgb="FFFA7D00"/>
      <name val="宋体"/>
      <charset val="0"/>
      <scheme val="minor"/>
    </font>
    <font>
      <b/>
      <sz val="13"/>
      <color theme="3"/>
      <name val="宋体"/>
      <charset val="134"/>
      <scheme val="minor"/>
    </font>
    <font>
      <sz val="11"/>
      <color rgb="FFFA7D00"/>
      <name val="宋体"/>
      <charset val="0"/>
      <scheme val="minor"/>
    </font>
    <font>
      <b/>
      <sz val="18"/>
      <color theme="3"/>
      <name val="宋体"/>
      <charset val="134"/>
      <scheme val="minor"/>
    </font>
    <font>
      <sz val="11"/>
      <color rgb="FF9C0006"/>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u/>
      <sz val="11"/>
      <color rgb="FF80008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599993896298105"/>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180" fontId="11" fillId="0" borderId="4">
      <alignment horizontal="right" vertical="center"/>
    </xf>
    <xf numFmtId="10" fontId="11" fillId="0" borderId="4">
      <alignment horizontal="right" vertical="center"/>
    </xf>
    <xf numFmtId="178" fontId="11" fillId="0" borderId="4">
      <alignment horizontal="right" vertical="center"/>
    </xf>
    <xf numFmtId="177" fontId="11" fillId="0" borderId="4">
      <alignment horizontal="right" vertical="center"/>
    </xf>
    <xf numFmtId="179" fontId="11" fillId="0" borderId="4">
      <alignment horizontal="right" vertical="center"/>
    </xf>
    <xf numFmtId="179" fontId="11" fillId="0" borderId="4">
      <alignment horizontal="right" vertical="center"/>
    </xf>
    <xf numFmtId="0" fontId="23" fillId="22" borderId="0" applyNumberFormat="0" applyBorder="0" applyAlignment="0" applyProtection="0">
      <alignment vertical="center"/>
    </xf>
    <xf numFmtId="0" fontId="23" fillId="21" borderId="0" applyNumberFormat="0" applyBorder="0" applyAlignment="0" applyProtection="0">
      <alignment vertical="center"/>
    </xf>
    <xf numFmtId="0" fontId="22" fillId="24" borderId="0" applyNumberFormat="0" applyBorder="0" applyAlignment="0" applyProtection="0">
      <alignment vertical="center"/>
    </xf>
    <xf numFmtId="0" fontId="23" fillId="17" borderId="0" applyNumberFormat="0" applyBorder="0" applyAlignment="0" applyProtection="0">
      <alignment vertical="center"/>
    </xf>
    <xf numFmtId="0" fontId="23" fillId="19" borderId="0" applyNumberFormat="0" applyBorder="0" applyAlignment="0" applyProtection="0">
      <alignment vertical="center"/>
    </xf>
    <xf numFmtId="0" fontId="22" fillId="23" borderId="0" applyNumberFormat="0" applyBorder="0" applyAlignment="0" applyProtection="0">
      <alignment vertical="center"/>
    </xf>
    <xf numFmtId="0" fontId="23" fillId="32" borderId="0" applyNumberFormat="0" applyBorder="0" applyAlignment="0" applyProtection="0">
      <alignment vertical="center"/>
    </xf>
    <xf numFmtId="0" fontId="25" fillId="0" borderId="18" applyNumberFormat="0" applyFill="0" applyAlignment="0" applyProtection="0">
      <alignment vertical="center"/>
    </xf>
    <xf numFmtId="0" fontId="30" fillId="0" borderId="0" applyNumberFormat="0" applyFill="0" applyBorder="0" applyAlignment="0" applyProtection="0">
      <alignment vertical="center"/>
    </xf>
    <xf numFmtId="0" fontId="39" fillId="0" borderId="21" applyNumberFormat="0" applyFill="0" applyAlignment="0" applyProtection="0">
      <alignment vertical="center"/>
    </xf>
    <xf numFmtId="9" fontId="19" fillId="0" borderId="0" applyFont="0" applyFill="0" applyBorder="0" applyAlignment="0" applyProtection="0">
      <alignment vertical="center"/>
    </xf>
    <xf numFmtId="43" fontId="19" fillId="0" borderId="0" applyFont="0" applyFill="0" applyBorder="0" applyAlignment="0" applyProtection="0">
      <alignment vertical="center"/>
    </xf>
    <xf numFmtId="0" fontId="32" fillId="0" borderId="19" applyNumberFormat="0" applyFill="0" applyAlignment="0" applyProtection="0">
      <alignment vertical="center"/>
    </xf>
    <xf numFmtId="176" fontId="11" fillId="0" borderId="4">
      <alignment horizontal="right" vertical="center"/>
    </xf>
    <xf numFmtId="42" fontId="19" fillId="0" borderId="0" applyFont="0" applyFill="0" applyBorder="0" applyAlignment="0" applyProtection="0">
      <alignment vertical="center"/>
    </xf>
    <xf numFmtId="0" fontId="22" fillId="30" borderId="0" applyNumberFormat="0" applyBorder="0" applyAlignment="0" applyProtection="0">
      <alignment vertical="center"/>
    </xf>
    <xf numFmtId="0" fontId="36" fillId="0" borderId="0" applyNumberFormat="0" applyFill="0" applyBorder="0" applyAlignment="0" applyProtection="0">
      <alignment vertical="center"/>
    </xf>
    <xf numFmtId="0" fontId="23" fillId="26" borderId="0" applyNumberFormat="0" applyBorder="0" applyAlignment="0" applyProtection="0">
      <alignment vertical="center"/>
    </xf>
    <xf numFmtId="0" fontId="22" fillId="18" borderId="0" applyNumberFormat="0" applyBorder="0" applyAlignment="0" applyProtection="0">
      <alignment vertical="center"/>
    </xf>
    <xf numFmtId="0" fontId="37" fillId="0" borderId="19" applyNumberFormat="0" applyFill="0" applyAlignment="0" applyProtection="0">
      <alignment vertical="center"/>
    </xf>
    <xf numFmtId="49" fontId="11" fillId="0" borderId="4">
      <alignment horizontal="left" vertical="center" wrapText="1"/>
    </xf>
    <xf numFmtId="0" fontId="38" fillId="0" borderId="0" applyNumberFormat="0" applyFill="0" applyBorder="0" applyAlignment="0" applyProtection="0">
      <alignment vertical="center"/>
    </xf>
    <xf numFmtId="0" fontId="23" fillId="28" borderId="0" applyNumberFormat="0" applyBorder="0" applyAlignment="0" applyProtection="0">
      <alignment vertical="center"/>
    </xf>
    <xf numFmtId="44" fontId="19" fillId="0" borderId="0" applyFont="0" applyFill="0" applyBorder="0" applyAlignment="0" applyProtection="0">
      <alignment vertical="center"/>
    </xf>
    <xf numFmtId="0" fontId="23" fillId="29" borderId="0" applyNumberFormat="0" applyBorder="0" applyAlignment="0" applyProtection="0">
      <alignment vertical="center"/>
    </xf>
    <xf numFmtId="0" fontId="31" fillId="13" borderId="17" applyNumberFormat="0" applyAlignment="0" applyProtection="0">
      <alignment vertical="center"/>
    </xf>
    <xf numFmtId="0" fontId="40" fillId="0" borderId="0" applyNumberFormat="0" applyFill="0" applyBorder="0" applyAlignment="0" applyProtection="0">
      <alignment vertical="center"/>
    </xf>
    <xf numFmtId="41" fontId="19" fillId="0" borderId="0" applyFont="0" applyFill="0" applyBorder="0" applyAlignment="0" applyProtection="0">
      <alignment vertical="center"/>
    </xf>
    <xf numFmtId="0" fontId="22" fillId="25" borderId="0" applyNumberFormat="0" applyBorder="0" applyAlignment="0" applyProtection="0">
      <alignment vertical="center"/>
    </xf>
    <xf numFmtId="0" fontId="23" fillId="16" borderId="0" applyNumberFormat="0" applyBorder="0" applyAlignment="0" applyProtection="0">
      <alignment vertical="center"/>
    </xf>
    <xf numFmtId="0" fontId="22" fillId="15" borderId="0" applyNumberFormat="0" applyBorder="0" applyAlignment="0" applyProtection="0">
      <alignment vertical="center"/>
    </xf>
    <xf numFmtId="0" fontId="29" fillId="14" borderId="17" applyNumberFormat="0" applyAlignment="0" applyProtection="0">
      <alignment vertical="center"/>
    </xf>
    <xf numFmtId="0" fontId="28" fillId="13" borderId="16" applyNumberFormat="0" applyAlignment="0" applyProtection="0">
      <alignment vertical="center"/>
    </xf>
    <xf numFmtId="0" fontId="27" fillId="12" borderId="15" applyNumberFormat="0" applyAlignment="0" applyProtection="0">
      <alignment vertical="center"/>
    </xf>
    <xf numFmtId="0" fontId="33" fillId="0" borderId="20" applyNumberFormat="0" applyFill="0" applyAlignment="0" applyProtection="0">
      <alignment vertical="center"/>
    </xf>
    <xf numFmtId="0" fontId="22" fillId="11" borderId="0" applyNumberFormat="0" applyBorder="0" applyAlignment="0" applyProtection="0">
      <alignment vertical="center"/>
    </xf>
    <xf numFmtId="0" fontId="22" fillId="10" borderId="0" applyNumberFormat="0" applyBorder="0" applyAlignment="0" applyProtection="0">
      <alignment vertical="center"/>
    </xf>
    <xf numFmtId="0" fontId="19" fillId="9" borderId="14" applyNumberFormat="0" applyFont="0" applyAlignment="0" applyProtection="0">
      <alignment vertical="center"/>
    </xf>
    <xf numFmtId="0" fontId="34" fillId="0" borderId="0" applyNumberFormat="0" applyFill="0" applyBorder="0" applyAlignment="0" applyProtection="0">
      <alignment vertical="center"/>
    </xf>
    <xf numFmtId="0" fontId="26" fillId="8" borderId="0" applyNumberFormat="0" applyBorder="0" applyAlignment="0" applyProtection="0">
      <alignment vertical="center"/>
    </xf>
    <xf numFmtId="0" fontId="25" fillId="0" borderId="0" applyNumberFormat="0" applyFill="0" applyBorder="0" applyAlignment="0" applyProtection="0">
      <alignment vertical="center"/>
    </xf>
    <xf numFmtId="0" fontId="22" fillId="7" borderId="0" applyNumberFormat="0" applyBorder="0" applyAlignment="0" applyProtection="0">
      <alignment vertical="center"/>
    </xf>
    <xf numFmtId="0" fontId="24" fillId="6" borderId="0" applyNumberFormat="0" applyBorder="0" applyAlignment="0" applyProtection="0">
      <alignment vertical="center"/>
    </xf>
    <xf numFmtId="0" fontId="23" fillId="27" borderId="0" applyNumberFormat="0" applyBorder="0" applyAlignment="0" applyProtection="0">
      <alignment vertical="center"/>
    </xf>
    <xf numFmtId="0" fontId="35" fillId="31" borderId="0" applyNumberFormat="0" applyBorder="0" applyAlignment="0" applyProtection="0">
      <alignment vertical="center"/>
    </xf>
    <xf numFmtId="0" fontId="22" fillId="5" borderId="0" applyNumberFormat="0" applyBorder="0" applyAlignment="0" applyProtection="0">
      <alignment vertical="center"/>
    </xf>
    <xf numFmtId="0" fontId="23" fillId="4" borderId="0" applyNumberFormat="0" applyBorder="0" applyAlignment="0" applyProtection="0">
      <alignment vertical="center"/>
    </xf>
    <xf numFmtId="0" fontId="22" fillId="20" borderId="0" applyNumberFormat="0" applyBorder="0" applyAlignment="0" applyProtection="0">
      <alignment vertical="center"/>
    </xf>
    <xf numFmtId="0" fontId="23" fillId="3" borderId="0" applyNumberFormat="0" applyBorder="0" applyAlignment="0" applyProtection="0">
      <alignment vertical="center"/>
    </xf>
    <xf numFmtId="0" fontId="22" fillId="2" borderId="0" applyNumberFormat="0" applyBorder="0" applyAlignment="0" applyProtection="0">
      <alignment vertical="center"/>
    </xf>
  </cellStyleXfs>
  <cellXfs count="169">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5" fillId="0" borderId="4" xfId="0" applyFont="1" applyBorder="1" applyAlignment="1" applyProtection="1">
      <alignment horizontal="left" vertical="center" wrapText="1"/>
      <protection locked="0"/>
    </xf>
    <xf numFmtId="0" fontId="5" fillId="0" borderId="4" xfId="0" applyFont="1" applyBorder="1" applyAlignment="1" applyProtection="1">
      <alignment horizontal="left" vertical="center"/>
      <protection locked="0"/>
    </xf>
    <xf numFmtId="49" fontId="5" fillId="0" borderId="4" xfId="27" applyNumberFormat="1" applyFont="1" applyBorder="1">
      <alignment horizontal="left" vertical="center" wrapText="1"/>
    </xf>
    <xf numFmtId="0" fontId="5" fillId="0" borderId="4" xfId="0" applyFont="1" applyBorder="1" applyAlignment="1" applyProtection="1">
      <alignment horizontal="left" vertical="center" wrapText="1" indent="2"/>
      <protection locked="0"/>
    </xf>
    <xf numFmtId="49" fontId="5" fillId="0" borderId="4" xfId="0" applyNumberFormat="1" applyFont="1" applyBorder="1" applyAlignment="1">
      <alignment horizontal="center" vertical="center" wrapText="1"/>
    </xf>
    <xf numFmtId="49" fontId="6" fillId="0" borderId="4" xfId="27" applyNumberFormat="1" applyFont="1" applyBorder="1">
      <alignment horizontal="left" vertical="center" wrapText="1"/>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1" fillId="0" borderId="0" xfId="0" applyFont="1" applyBorder="1" applyAlignment="1" applyProtection="1">
      <alignment horizontal="right" vertical="center"/>
      <protection locked="0"/>
    </xf>
    <xf numFmtId="0" fontId="4" fillId="0" borderId="0" xfId="0" applyFont="1" applyBorder="1" applyAlignment="1"/>
    <xf numFmtId="0" fontId="7" fillId="0" borderId="0" xfId="0" applyFont="1" applyBorder="1" applyAlignment="1" applyProtection="1">
      <alignment horizontal="right"/>
      <protection locked="0"/>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179" fontId="6" fillId="0" borderId="4" xfId="0" applyNumberFormat="1" applyFont="1" applyBorder="1" applyAlignment="1">
      <alignment horizontal="right" vertical="center"/>
    </xf>
    <xf numFmtId="0" fontId="5" fillId="0" borderId="0" xfId="0" applyFont="1" applyBorder="1" applyAlignment="1">
      <alignment horizontal="right" vertical="center"/>
    </xf>
    <xf numFmtId="49" fontId="5"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3" fillId="0" borderId="4" xfId="0" applyFont="1" applyBorder="1" applyAlignment="1">
      <alignment horizontal="left" vertical="center" wrapText="1"/>
    </xf>
    <xf numFmtId="0" fontId="3" fillId="0" borderId="4" xfId="0" applyFont="1" applyBorder="1" applyAlignment="1" applyProtection="1">
      <alignment horizontal="left" vertical="center" wrapText="1"/>
      <protection locked="0"/>
    </xf>
    <xf numFmtId="0" fontId="10" fillId="0" borderId="5" xfId="0" applyFont="1" applyBorder="1" applyAlignment="1" applyProtection="1">
      <alignment horizontal="center" vertical="center" wrapText="1"/>
      <protection locked="0"/>
    </xf>
    <xf numFmtId="0" fontId="3" fillId="0" borderId="6" xfId="0" applyFont="1" applyBorder="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179" fontId="6" fillId="0" borderId="4" xfId="0" applyNumberFormat="1" applyFont="1" applyBorder="1" applyAlignment="1">
      <alignment horizontal="right" vertical="center" wrapText="1"/>
    </xf>
    <xf numFmtId="0" fontId="3" fillId="0" borderId="7" xfId="0" applyFont="1" applyBorder="1" applyAlignment="1">
      <alignment horizontal="left" vertical="center"/>
    </xf>
    <xf numFmtId="0" fontId="5"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 xfId="0" applyFont="1" applyBorder="1" applyAlignment="1" applyProtection="1">
      <alignment horizontal="center" vertical="center"/>
      <protection locked="0"/>
    </xf>
    <xf numFmtId="49" fontId="11" fillId="0" borderId="0" xfId="27" applyNumberFormat="1" applyFont="1" applyBorder="1" applyAlignment="1">
      <alignment horizontal="right" vertical="center" wrapText="1"/>
    </xf>
    <xf numFmtId="49" fontId="12" fillId="0" borderId="0" xfId="27" applyNumberFormat="1" applyFont="1" applyBorder="1" applyAlignment="1">
      <alignment horizontal="center" vertical="center" wrapText="1"/>
    </xf>
    <xf numFmtId="49" fontId="11" fillId="0" borderId="0" xfId="27" applyNumberFormat="1" applyFont="1" applyBorder="1">
      <alignment horizontal="left" vertical="center" wrapText="1"/>
    </xf>
    <xf numFmtId="49" fontId="13" fillId="0" borderId="4"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1" fillId="0" borderId="4" xfId="0" applyNumberFormat="1" applyFont="1" applyBorder="1" applyAlignment="1">
      <alignment horizontal="left" vertical="center" wrapText="1"/>
    </xf>
    <xf numFmtId="49" fontId="11" fillId="0" borderId="4" xfId="0" applyNumberFormat="1" applyFont="1" applyBorder="1" applyAlignment="1">
      <alignment horizontal="left" vertical="center" wrapText="1" indent="2"/>
    </xf>
    <xf numFmtId="49" fontId="11" fillId="0" borderId="4" xfId="0" applyNumberFormat="1" applyFont="1" applyBorder="1" applyAlignment="1">
      <alignment horizontal="center" vertical="center" wrapText="1"/>
    </xf>
    <xf numFmtId="180" fontId="11" fillId="0" borderId="4" xfId="0" applyNumberFormat="1" applyFont="1" applyBorder="1" applyAlignment="1">
      <alignment horizontal="right" vertical="center" wrapText="1"/>
    </xf>
    <xf numFmtId="179" fontId="11" fillId="0" borderId="4" xfId="0" applyNumberFormat="1" applyFont="1" applyBorder="1" applyAlignment="1">
      <alignment horizontal="right" vertical="center" wrapText="1"/>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9" fillId="0" borderId="4" xfId="0" applyFont="1" applyBorder="1" applyAlignment="1">
      <alignment horizontal="center" vertical="center" wrapText="1"/>
    </xf>
    <xf numFmtId="0" fontId="3" fillId="0" borderId="4" xfId="0" applyFont="1" applyBorder="1" applyAlignment="1">
      <alignment vertical="center" wrapText="1"/>
    </xf>
    <xf numFmtId="0" fontId="16" fillId="0" borderId="0" xfId="0" applyFont="1" applyBorder="1" applyAlignment="1" applyProtection="1">
      <alignment horizontal="center" vertical="center"/>
      <protection locked="0"/>
    </xf>
    <xf numFmtId="0" fontId="3" fillId="0" borderId="4" xfId="0" applyFont="1" applyBorder="1" applyAlignment="1">
      <alignment horizontal="center" vertical="center" wrapText="1"/>
    </xf>
    <xf numFmtId="0" fontId="3" fillId="0" borderId="4" xfId="0"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9" fillId="0" borderId="8" xfId="0" applyFont="1" applyBorder="1" applyAlignment="1">
      <alignment horizontal="center" vertical="center" wrapText="1"/>
    </xf>
    <xf numFmtId="0" fontId="10" fillId="0" borderId="0" xfId="0" applyFont="1" applyBorder="1" applyAlignment="1">
      <alignment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8"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18" fillId="0" borderId="0" xfId="0" applyFont="1" applyBorder="1" applyAlignment="1" applyProtection="1">
      <alignment horizontal="right" vertical="center" wrapText="1"/>
      <protection locked="0"/>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6"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18" fillId="0" borderId="0" xfId="0" applyFont="1" applyBorder="1" applyAlignment="1" applyProtection="1">
      <alignment horizontal="right" vertical="center"/>
      <protection locked="0"/>
    </xf>
    <xf numFmtId="0" fontId="8" fillId="0" borderId="0"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18" fillId="0" borderId="0" xfId="0" applyFont="1" applyBorder="1" applyAlignment="1">
      <alignment horizontal="right" vertical="center" wrapText="1"/>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7"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0" fontId="3" fillId="0" borderId="3" xfId="0" applyFont="1" applyBorder="1" applyAlignment="1">
      <alignment horizontal="left" vertical="center" wrapText="1" indent="2"/>
    </xf>
    <xf numFmtId="0" fontId="3" fillId="0" borderId="1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179" fontId="3" fillId="0" borderId="4" xfId="0" applyNumberFormat="1" applyFont="1" applyBorder="1" applyAlignment="1">
      <alignment horizontal="right" vertical="center"/>
    </xf>
    <xf numFmtId="180" fontId="6" fillId="0" borderId="4" xfId="1" applyNumberFormat="1"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1"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7" xfId="0" applyFont="1" applyBorder="1" applyAlignment="1">
      <alignment horizontal="center" vertical="center" wrapText="1"/>
    </xf>
    <xf numFmtId="0" fontId="19" fillId="0" borderId="0" xfId="0" applyFont="1" applyBorder="1" applyAlignment="1"/>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4" xfId="0" applyFont="1" applyBorder="1" applyAlignment="1" applyProtection="1">
      <alignment horizontal="center" vertical="center" wrapText="1"/>
      <protection locked="0"/>
    </xf>
    <xf numFmtId="0" fontId="10" fillId="0" borderId="4" xfId="0" applyFont="1" applyBorder="1" applyAlignment="1">
      <alignment horizontal="center" vertical="center" wrapText="1"/>
    </xf>
    <xf numFmtId="179" fontId="6" fillId="0" borderId="4" xfId="5" applyNumberFormat="1" applyFont="1" applyBorder="1">
      <alignment horizontal="right" vertical="center"/>
    </xf>
    <xf numFmtId="0" fontId="10" fillId="0" borderId="0" xfId="0" applyFont="1" applyBorder="1" applyAlignment="1">
      <alignment horizontal="right" vertical="center"/>
    </xf>
    <xf numFmtId="0" fontId="10" fillId="0" borderId="0" xfId="0" applyFont="1" applyBorder="1" applyAlignment="1">
      <alignment horizontal="right"/>
    </xf>
    <xf numFmtId="0" fontId="17" fillId="0" borderId="0" xfId="0" applyFont="1" applyBorder="1" applyAlignment="1">
      <alignment horizontal="center" vertical="center"/>
    </xf>
    <xf numFmtId="0" fontId="3" fillId="0" borderId="4" xfId="0" applyFont="1" applyBorder="1" applyAlignment="1">
      <alignment horizontal="left" vertical="center" wrapText="1" indent="1"/>
    </xf>
    <xf numFmtId="0" fontId="3" fillId="0" borderId="0" xfId="0" applyFont="1" applyBorder="1" applyAlignment="1" applyProtection="1">
      <alignment horizontal="right" vertical="center"/>
      <protection locked="0"/>
    </xf>
    <xf numFmtId="0" fontId="6" fillId="0" borderId="0" xfId="0" applyFont="1" applyBorder="1" applyAlignment="1">
      <alignment horizontal="left" vertical="center"/>
    </xf>
    <xf numFmtId="0" fontId="10" fillId="0" borderId="4" xfId="0" applyFont="1" applyBorder="1" applyAlignment="1">
      <alignment horizontal="center" vertical="center"/>
    </xf>
    <xf numFmtId="49" fontId="6" fillId="0" borderId="4" xfId="0" applyNumberFormat="1" applyFont="1" applyBorder="1" applyAlignment="1">
      <alignment horizontal="left" vertical="center" wrapText="1"/>
    </xf>
    <xf numFmtId="49" fontId="10" fillId="0" borderId="0" xfId="0" applyNumberFormat="1" applyFont="1" applyBorder="1" applyAlignment="1"/>
    <xf numFmtId="0" fontId="1" fillId="0" borderId="4" xfId="0" applyFont="1" applyBorder="1" applyAlignment="1">
      <alignment horizontal="center" vertical="center" wrapText="1"/>
    </xf>
    <xf numFmtId="0" fontId="10" fillId="0" borderId="0" xfId="0" applyFont="1" applyBorder="1">
      <alignment vertical="top"/>
    </xf>
    <xf numFmtId="49" fontId="11" fillId="0" borderId="4" xfId="27" applyNumberFormat="1" applyFont="1" applyBorder="1" applyAlignment="1">
      <alignment horizontal="right" vertical="center" wrapText="1"/>
    </xf>
    <xf numFmtId="49" fontId="12" fillId="0" borderId="4" xfId="27" applyNumberFormat="1" applyFont="1" applyBorder="1" applyAlignment="1">
      <alignment horizontal="center" vertical="center" wrapText="1"/>
    </xf>
    <xf numFmtId="49" fontId="11" fillId="0" borderId="4" xfId="27" applyNumberFormat="1" applyFont="1" applyBorder="1">
      <alignment horizontal="left" vertical="center" wrapText="1"/>
    </xf>
    <xf numFmtId="49" fontId="13" fillId="0" borderId="4" xfId="27" applyNumberFormat="1" applyFont="1" applyBorder="1" applyAlignment="1">
      <alignment horizontal="center" vertical="center" wrapText="1"/>
    </xf>
    <xf numFmtId="49" fontId="11" fillId="0" borderId="4" xfId="27" applyNumberFormat="1" applyFont="1" applyBorder="1" applyAlignment="1">
      <alignment horizontal="center" vertical="center" wrapText="1"/>
    </xf>
    <xf numFmtId="179" fontId="11" fillId="0" borderId="4" xfId="27" applyNumberFormat="1" applyFont="1" applyBorder="1" applyAlignment="1">
      <alignment horizontal="right" vertical="center" wrapText="1"/>
    </xf>
    <xf numFmtId="180" fontId="11" fillId="0" borderId="4" xfId="1" applyNumberFormat="1" applyFont="1" applyBorder="1" applyAlignment="1">
      <alignment horizontal="center" vertical="center" wrapText="1"/>
    </xf>
    <xf numFmtId="49" fontId="20" fillId="0" borderId="4" xfId="27" applyNumberFormat="1" applyFont="1" applyBorder="1" applyAlignment="1">
      <alignment horizontal="right" vertical="center" wrapText="1"/>
    </xf>
    <xf numFmtId="49" fontId="11" fillId="0" borderId="4" xfId="27" applyNumberFormat="1" applyFont="1" applyBorder="1" applyAlignment="1">
      <alignment horizontal="left" vertical="center" wrapText="1" indent="2"/>
    </xf>
    <xf numFmtId="49" fontId="11" fillId="0" borderId="4" xfId="27" applyNumberFormat="1" applyFont="1" applyBorder="1" applyAlignment="1">
      <alignment horizontal="left" vertical="center" wrapText="1" indent="4"/>
    </xf>
    <xf numFmtId="49" fontId="11" fillId="0" borderId="10" xfId="27" applyNumberFormat="1" applyFont="1" applyBorder="1" applyAlignment="1">
      <alignment horizontal="right" vertical="center" wrapText="1"/>
    </xf>
    <xf numFmtId="49" fontId="21" fillId="0" borderId="4" xfId="0" applyNumberFormat="1" applyFont="1" applyBorder="1" applyAlignment="1">
      <alignment horizontal="right" vertical="center" wrapText="1"/>
    </xf>
    <xf numFmtId="49" fontId="12" fillId="0" borderId="4" xfId="0" applyNumberFormat="1" applyFont="1" applyBorder="1" applyAlignment="1">
      <alignment horizontal="center" vertical="center" wrapText="1"/>
    </xf>
    <xf numFmtId="49" fontId="21" fillId="0" borderId="4" xfId="27" applyNumberFormat="1" applyFont="1" applyBorder="1">
      <alignment horizontal="left" vertical="center" wrapText="1"/>
    </xf>
    <xf numFmtId="179" fontId="11" fillId="0" borderId="4" xfId="0" applyNumberFormat="1" applyFont="1" applyBorder="1" applyAlignment="1">
      <alignment horizontal="right" vertical="center"/>
    </xf>
    <xf numFmtId="179" fontId="21" fillId="0" borderId="4" xfId="0" applyNumberFormat="1" applyFont="1" applyBorder="1" applyAlignment="1">
      <alignment horizontal="left" vertical="center"/>
    </xf>
    <xf numFmtId="179" fontId="11" fillId="0" borderId="4" xfId="5" applyNumberFormat="1" applyFont="1" applyBorder="1">
      <alignment horizontal="right" vertical="center"/>
    </xf>
    <xf numFmtId="179" fontId="11" fillId="0" borderId="4" xfId="0" applyNumberFormat="1" applyFont="1" applyBorder="1" applyAlignment="1">
      <alignment horizontal="left" vertical="center"/>
    </xf>
    <xf numFmtId="49" fontId="21" fillId="0" borderId="4" xfId="0" applyNumberFormat="1" applyFont="1" applyBorder="1" applyAlignment="1">
      <alignment horizontal="center" vertical="center" wrapText="1"/>
    </xf>
  </cellXfs>
  <cellStyles count="57">
    <cellStyle name="常规" xfId="0" builtinId="0"/>
    <cellStyle name="IntegralNumberStyle" xfId="1"/>
    <cellStyle name="PercentStyle" xfId="2"/>
    <cellStyle name="DateTimeStyle" xfId="3"/>
    <cellStyle name="TimeStyle" xfId="4"/>
    <cellStyle name="MoneyStyle" xfId="5"/>
    <cellStyle name="NumberStyle"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DateStyle" xfId="20"/>
    <cellStyle name="货币[0]" xfId="21" builtinId="7"/>
    <cellStyle name="60% - 强调文字颜色 4" xfId="22" builtinId="44"/>
    <cellStyle name="警告文本" xfId="23" builtinId="11"/>
    <cellStyle name="20% - 强调文字颜色 2" xfId="24" builtinId="34"/>
    <cellStyle name="60% - 强调文字颜色 5" xfId="25" builtinId="48"/>
    <cellStyle name="标题 1" xfId="26" builtinId="16"/>
    <cellStyle name="TextStyle" xfId="27"/>
    <cellStyle name="超链接" xfId="28" builtinId="8"/>
    <cellStyle name="20% - 强调文字颜色 3" xfId="29" builtinId="38"/>
    <cellStyle name="货币" xfId="30" builtinId="4"/>
    <cellStyle name="20% - 强调文字颜色 4" xfId="31" builtinId="42"/>
    <cellStyle name="计算" xfId="32" builtinId="22"/>
    <cellStyle name="已访问的超链接" xfId="33" builtinId="9"/>
    <cellStyle name="千位分隔[0]" xfId="34" builtinId="6"/>
    <cellStyle name="强调文字颜色 4" xfId="35" builtinId="41"/>
    <cellStyle name="40% - 强调文字颜色 3" xfId="36" builtinId="39"/>
    <cellStyle name="60% - 强调文字颜色 6" xfId="37" builtinId="52"/>
    <cellStyle name="输入" xfId="38" builtinId="20"/>
    <cellStyle name="输出" xfId="39" builtinId="21"/>
    <cellStyle name="检查单元格" xfId="40" builtinId="23"/>
    <cellStyle name="链接单元格" xfId="41" builtinId="24"/>
    <cellStyle name="60% - 强调文字颜色 1" xfId="42" builtinId="32"/>
    <cellStyle name="60% - 强调文字颜色 3" xfId="43" builtinId="40"/>
    <cellStyle name="注释" xfId="44" builtinId="10"/>
    <cellStyle name="标题" xfId="45" builtinId="15"/>
    <cellStyle name="好" xfId="46" builtinId="26"/>
    <cellStyle name="标题 4" xfId="47" builtinId="19"/>
    <cellStyle name="强调文字颜色 1" xfId="48" builtinId="29"/>
    <cellStyle name="适中" xfId="49" builtinId="28"/>
    <cellStyle name="20% - 强调文字颜色 1" xfId="50" builtinId="30"/>
    <cellStyle name="差" xfId="51" builtinId="27"/>
    <cellStyle name="强调文字颜色 2" xfId="52" builtinId="33"/>
    <cellStyle name="40% - 强调文字颜色 1" xfId="53" builtinId="31"/>
    <cellStyle name="60% - 强调文字颜色 2" xfId="54" builtinId="36"/>
    <cellStyle name="40% - 强调文字颜色 2" xfId="55" builtinId="35"/>
    <cellStyle name="强调文字颜色 3" xfId="56"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tabSelected="1" workbookViewId="0">
      <selection activeCell="G13" sqref="G13"/>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0" t="s">
        <v>0</v>
      </c>
      <c r="B1" s="161"/>
      <c r="C1" s="161"/>
      <c r="D1" s="161"/>
    </row>
    <row r="2" ht="28.5" customHeight="1" spans="1:4">
      <c r="A2" s="162" t="s">
        <v>1</v>
      </c>
      <c r="B2" s="162"/>
      <c r="C2" s="162"/>
      <c r="D2" s="162"/>
    </row>
    <row r="3" ht="18.75" customHeight="1" spans="1:4">
      <c r="A3" s="152" t="s">
        <v>2</v>
      </c>
      <c r="B3" s="152"/>
      <c r="C3" s="152"/>
      <c r="D3" s="150" t="s">
        <v>3</v>
      </c>
    </row>
    <row r="4" ht="18.75" customHeight="1" spans="1:4">
      <c r="A4" s="153" t="s">
        <v>4</v>
      </c>
      <c r="B4" s="153"/>
      <c r="C4" s="153" t="s">
        <v>5</v>
      </c>
      <c r="D4" s="153"/>
    </row>
    <row r="5" ht="18.75" customHeight="1" spans="1:4">
      <c r="A5" s="153" t="s">
        <v>6</v>
      </c>
      <c r="B5" s="153" t="s">
        <v>7</v>
      </c>
      <c r="C5" s="153" t="s">
        <v>8</v>
      </c>
      <c r="D5" s="153" t="s">
        <v>7</v>
      </c>
    </row>
    <row r="6" ht="18.75" customHeight="1" spans="1:4">
      <c r="A6" s="152" t="s">
        <v>9</v>
      </c>
      <c r="B6" s="166">
        <v>20841714.31</v>
      </c>
      <c r="C6" s="167" t="str">
        <f>"一"&amp;"、"&amp;"一般公共服务支出"</f>
        <v>一、一般公共服务支出</v>
      </c>
      <c r="D6" s="166">
        <v>10076232.18</v>
      </c>
    </row>
    <row r="7" ht="18.75" customHeight="1" spans="1:4">
      <c r="A7" s="152" t="s">
        <v>10</v>
      </c>
      <c r="B7" s="166"/>
      <c r="C7" s="167" t="str">
        <f>"二"&amp;"、"&amp;"社会保障和就业支出"</f>
        <v>二、社会保障和就业支出</v>
      </c>
      <c r="D7" s="166">
        <v>2083427.2</v>
      </c>
    </row>
    <row r="8" ht="18.75" customHeight="1" spans="1:4">
      <c r="A8" s="152" t="s">
        <v>11</v>
      </c>
      <c r="B8" s="166"/>
      <c r="C8" s="167" t="str">
        <f>"三"&amp;"、"&amp;"卫生健康支出"</f>
        <v>三、卫生健康支出</v>
      </c>
      <c r="D8" s="166">
        <v>965880.93</v>
      </c>
    </row>
    <row r="9" ht="18.75" customHeight="1" spans="1:4">
      <c r="A9" s="152" t="s">
        <v>12</v>
      </c>
      <c r="B9" s="166"/>
      <c r="C9" s="167" t="str">
        <f>"四"&amp;"、"&amp;"住房保障支出"</f>
        <v>四、住房保障支出</v>
      </c>
      <c r="D9" s="166">
        <v>7716174</v>
      </c>
    </row>
    <row r="10" ht="18.75" customHeight="1" spans="1:4">
      <c r="A10" s="152" t="s">
        <v>13</v>
      </c>
      <c r="B10" s="166"/>
      <c r="C10" s="152"/>
      <c r="D10" s="152"/>
    </row>
    <row r="11" ht="18.75" customHeight="1" spans="1:4">
      <c r="A11" s="152" t="s">
        <v>14</v>
      </c>
      <c r="B11" s="166"/>
      <c r="C11" s="152"/>
      <c r="D11" s="152"/>
    </row>
    <row r="12" ht="18.75" customHeight="1" spans="1:4">
      <c r="A12" s="152" t="s">
        <v>15</v>
      </c>
      <c r="B12" s="166"/>
      <c r="C12" s="152"/>
      <c r="D12" s="152"/>
    </row>
    <row r="13" ht="18.75" customHeight="1" spans="1:4">
      <c r="A13" s="152" t="s">
        <v>16</v>
      </c>
      <c r="B13" s="166"/>
      <c r="C13" s="152"/>
      <c r="D13" s="152"/>
    </row>
    <row r="14" ht="18.75" customHeight="1" spans="1:4">
      <c r="A14" s="152" t="s">
        <v>17</v>
      </c>
      <c r="B14" s="166"/>
      <c r="C14" s="152"/>
      <c r="D14" s="152"/>
    </row>
    <row r="15" ht="18.75" customHeight="1" spans="1:4">
      <c r="A15" s="152" t="s">
        <v>18</v>
      </c>
      <c r="B15" s="166"/>
      <c r="C15" s="152"/>
      <c r="D15" s="152"/>
    </row>
    <row r="16" ht="18.75" customHeight="1" spans="1:4">
      <c r="A16" s="168" t="s">
        <v>19</v>
      </c>
      <c r="B16" s="166">
        <v>20841714.31</v>
      </c>
      <c r="C16" s="168" t="s">
        <v>20</v>
      </c>
      <c r="D16" s="166">
        <v>20841714.31</v>
      </c>
    </row>
    <row r="17" ht="18.75" customHeight="1" spans="1:4">
      <c r="A17" s="163" t="s">
        <v>21</v>
      </c>
      <c r="B17" s="152"/>
      <c r="C17" s="163" t="s">
        <v>22</v>
      </c>
      <c r="D17" s="152"/>
    </row>
    <row r="18" ht="18.75" customHeight="1" spans="1:4">
      <c r="A18" s="61" t="s">
        <v>23</v>
      </c>
      <c r="B18" s="166"/>
      <c r="C18" s="61" t="s">
        <v>23</v>
      </c>
      <c r="D18" s="166"/>
    </row>
    <row r="19" ht="18.75" customHeight="1" spans="1:4">
      <c r="A19" s="61" t="s">
        <v>24</v>
      </c>
      <c r="B19" s="166"/>
      <c r="C19" s="61" t="s">
        <v>24</v>
      </c>
      <c r="D19" s="166"/>
    </row>
    <row r="20" ht="18.75" customHeight="1" spans="1:4">
      <c r="A20" s="168" t="s">
        <v>25</v>
      </c>
      <c r="B20" s="166">
        <v>20841714.31</v>
      </c>
      <c r="C20" s="168" t="s">
        <v>26</v>
      </c>
      <c r="D20" s="166">
        <v>20841714.31</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selection activeCell="A3" sqref="A3:R3"/>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57" t="s">
        <v>27</v>
      </c>
      <c r="B1" s="157"/>
      <c r="C1" s="157"/>
      <c r="D1" s="157"/>
      <c r="E1" s="157"/>
      <c r="F1" s="157"/>
      <c r="G1" s="157"/>
      <c r="H1" s="157"/>
      <c r="I1" s="157"/>
      <c r="J1" s="157"/>
      <c r="K1" s="157"/>
      <c r="L1" s="157"/>
      <c r="M1" s="157"/>
      <c r="N1" s="157"/>
      <c r="O1" s="157"/>
      <c r="P1" s="157"/>
      <c r="Q1" s="157"/>
      <c r="R1" s="157"/>
      <c r="S1" s="157"/>
    </row>
    <row r="2" ht="28.5" customHeight="1" spans="1:19">
      <c r="A2" s="151" t="s">
        <v>28</v>
      </c>
      <c r="B2" s="151"/>
      <c r="C2" s="151"/>
      <c r="D2" s="151"/>
      <c r="E2" s="151"/>
      <c r="F2" s="151"/>
      <c r="G2" s="151"/>
      <c r="H2" s="151"/>
      <c r="I2" s="151"/>
      <c r="J2" s="151"/>
      <c r="K2" s="151"/>
      <c r="L2" s="151"/>
      <c r="M2" s="151"/>
      <c r="N2" s="151"/>
      <c r="O2" s="151"/>
      <c r="P2" s="151"/>
      <c r="Q2" s="151"/>
      <c r="R2" s="151"/>
      <c r="S2" s="151"/>
    </row>
    <row r="3" ht="20.25" customHeight="1" spans="1:19">
      <c r="A3" s="152" t="s">
        <v>2</v>
      </c>
      <c r="B3" s="152"/>
      <c r="C3" s="152"/>
      <c r="D3" s="152"/>
      <c r="E3" s="152"/>
      <c r="F3" s="152"/>
      <c r="G3" s="152"/>
      <c r="H3" s="152"/>
      <c r="I3" s="152"/>
      <c r="J3" s="152"/>
      <c r="K3" s="152"/>
      <c r="L3" s="160"/>
      <c r="M3" s="160"/>
      <c r="N3" s="160"/>
      <c r="O3" s="160"/>
      <c r="P3" s="160"/>
      <c r="Q3" s="160"/>
      <c r="R3" s="160"/>
      <c r="S3" s="160" t="s">
        <v>3</v>
      </c>
    </row>
    <row r="4" ht="27" customHeight="1" spans="1:19">
      <c r="A4" s="153" t="s">
        <v>29</v>
      </c>
      <c r="B4" s="153" t="s">
        <v>30</v>
      </c>
      <c r="C4" s="153" t="s">
        <v>31</v>
      </c>
      <c r="D4" s="153" t="s">
        <v>32</v>
      </c>
      <c r="E4" s="153"/>
      <c r="F4" s="153"/>
      <c r="G4" s="153"/>
      <c r="H4" s="153"/>
      <c r="I4" s="153"/>
      <c r="J4" s="153"/>
      <c r="K4" s="153"/>
      <c r="L4" s="153"/>
      <c r="M4" s="153"/>
      <c r="N4" s="153"/>
      <c r="O4" s="153" t="s">
        <v>21</v>
      </c>
      <c r="P4" s="153"/>
      <c r="Q4" s="153"/>
      <c r="R4" s="153"/>
      <c r="S4" s="153"/>
    </row>
    <row r="5" ht="27" customHeight="1" spans="1:19">
      <c r="A5" s="153"/>
      <c r="B5" s="153"/>
      <c r="C5" s="153"/>
      <c r="D5" s="153" t="s">
        <v>33</v>
      </c>
      <c r="E5" s="153" t="s">
        <v>34</v>
      </c>
      <c r="F5" s="153" t="s">
        <v>35</v>
      </c>
      <c r="G5" s="153" t="s">
        <v>36</v>
      </c>
      <c r="H5" s="153" t="s">
        <v>37</v>
      </c>
      <c r="I5" s="153" t="s">
        <v>38</v>
      </c>
      <c r="J5" s="153"/>
      <c r="K5" s="153"/>
      <c r="L5" s="153"/>
      <c r="M5" s="153"/>
      <c r="N5" s="153"/>
      <c r="O5" s="153" t="s">
        <v>33</v>
      </c>
      <c r="P5" s="153" t="s">
        <v>34</v>
      </c>
      <c r="Q5" s="153" t="s">
        <v>35</v>
      </c>
      <c r="R5" s="153" t="s">
        <v>36</v>
      </c>
      <c r="S5" s="153" t="s">
        <v>39</v>
      </c>
    </row>
    <row r="6" ht="27" customHeight="1" spans="1:19">
      <c r="A6" s="153"/>
      <c r="B6" s="153"/>
      <c r="C6" s="153"/>
      <c r="D6" s="153"/>
      <c r="E6" s="153"/>
      <c r="F6" s="153"/>
      <c r="G6" s="153"/>
      <c r="H6" s="153"/>
      <c r="I6" s="153" t="s">
        <v>33</v>
      </c>
      <c r="J6" s="153" t="s">
        <v>40</v>
      </c>
      <c r="K6" s="153" t="s">
        <v>41</v>
      </c>
      <c r="L6" s="153" t="s">
        <v>42</v>
      </c>
      <c r="M6" s="153" t="s">
        <v>43</v>
      </c>
      <c r="N6" s="153" t="s">
        <v>44</v>
      </c>
      <c r="O6" s="153"/>
      <c r="P6" s="153"/>
      <c r="Q6" s="153"/>
      <c r="R6" s="153"/>
      <c r="S6" s="153"/>
    </row>
    <row r="7" ht="20.25" customHeight="1" spans="1:19">
      <c r="A7" s="156" t="s">
        <v>45</v>
      </c>
      <c r="B7" s="156" t="s">
        <v>46</v>
      </c>
      <c r="C7" s="156" t="s">
        <v>47</v>
      </c>
      <c r="D7" s="156" t="s">
        <v>48</v>
      </c>
      <c r="E7" s="156" t="s">
        <v>49</v>
      </c>
      <c r="F7" s="156" t="s">
        <v>50</v>
      </c>
      <c r="G7" s="156" t="s">
        <v>51</v>
      </c>
      <c r="H7" s="156" t="s">
        <v>52</v>
      </c>
      <c r="I7" s="156" t="s">
        <v>53</v>
      </c>
      <c r="J7" s="156" t="s">
        <v>54</v>
      </c>
      <c r="K7" s="156" t="s">
        <v>55</v>
      </c>
      <c r="L7" s="156" t="s">
        <v>56</v>
      </c>
      <c r="M7" s="156" t="s">
        <v>57</v>
      </c>
      <c r="N7" s="156" t="s">
        <v>58</v>
      </c>
      <c r="O7" s="156" t="s">
        <v>59</v>
      </c>
      <c r="P7" s="156" t="s">
        <v>60</v>
      </c>
      <c r="Q7" s="156" t="s">
        <v>61</v>
      </c>
      <c r="R7" s="156" t="s">
        <v>62</v>
      </c>
      <c r="S7" s="156" t="s">
        <v>63</v>
      </c>
    </row>
    <row r="8" ht="20.25" customHeight="1" spans="1:19">
      <c r="A8" s="152" t="s">
        <v>64</v>
      </c>
      <c r="B8" s="152" t="s">
        <v>65</v>
      </c>
      <c r="C8" s="155">
        <v>20841714.31</v>
      </c>
      <c r="D8" s="155">
        <v>20841714.31</v>
      </c>
      <c r="E8" s="65">
        <v>20841714.31</v>
      </c>
      <c r="F8" s="65"/>
      <c r="G8" s="65"/>
      <c r="H8" s="65"/>
      <c r="I8" s="65"/>
      <c r="J8" s="65"/>
      <c r="K8" s="65"/>
      <c r="L8" s="65"/>
      <c r="M8" s="65"/>
      <c r="N8" s="65"/>
      <c r="O8" s="155"/>
      <c r="P8" s="155"/>
      <c r="Q8" s="155"/>
      <c r="R8" s="155"/>
      <c r="S8" s="155"/>
    </row>
    <row r="9" ht="20.25" customHeight="1" spans="1:19">
      <c r="A9" s="158" t="s">
        <v>66</v>
      </c>
      <c r="B9" s="158" t="s">
        <v>65</v>
      </c>
      <c r="C9" s="155">
        <v>20841714.31</v>
      </c>
      <c r="D9" s="155">
        <v>20841714.31</v>
      </c>
      <c r="E9" s="65">
        <v>20841714.31</v>
      </c>
      <c r="F9" s="65"/>
      <c r="G9" s="65"/>
      <c r="H9" s="65"/>
      <c r="I9" s="65"/>
      <c r="J9" s="65"/>
      <c r="K9" s="65"/>
      <c r="L9" s="65"/>
      <c r="M9" s="65"/>
      <c r="N9" s="65"/>
      <c r="O9" s="155"/>
      <c r="P9" s="155"/>
      <c r="Q9" s="155"/>
      <c r="R9" s="152"/>
      <c r="S9" s="155"/>
    </row>
    <row r="10" ht="20.25" customHeight="1" spans="1:19">
      <c r="A10" s="154" t="s">
        <v>31</v>
      </c>
      <c r="B10" s="152"/>
      <c r="C10" s="155">
        <v>20841714.31</v>
      </c>
      <c r="D10" s="155">
        <v>20841714.31</v>
      </c>
      <c r="E10" s="155">
        <v>20841714.31</v>
      </c>
      <c r="F10" s="155"/>
      <c r="G10" s="155"/>
      <c r="H10" s="155"/>
      <c r="I10" s="155"/>
      <c r="J10" s="155"/>
      <c r="K10" s="155"/>
      <c r="L10" s="155"/>
      <c r="M10" s="155"/>
      <c r="N10" s="155"/>
      <c r="O10" s="155"/>
      <c r="P10" s="155"/>
      <c r="Q10" s="155"/>
      <c r="R10" s="155"/>
      <c r="S10" s="155"/>
    </row>
  </sheetData>
  <mergeCells count="20">
    <mergeCell ref="A1:S1"/>
    <mergeCell ref="A2:S2"/>
    <mergeCell ref="A3:R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7"/>
  <sheetViews>
    <sheetView showZeros="0" workbookViewId="0">
      <selection activeCell="A3" sqref="A3:N3"/>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57" t="s">
        <v>67</v>
      </c>
      <c r="B1" s="157"/>
      <c r="C1" s="157"/>
      <c r="D1" s="157"/>
      <c r="E1" s="157"/>
      <c r="F1" s="157"/>
      <c r="G1" s="157"/>
      <c r="H1" s="157"/>
      <c r="I1" s="157"/>
      <c r="J1" s="157"/>
      <c r="K1" s="157"/>
      <c r="L1" s="157"/>
      <c r="M1" s="157"/>
      <c r="N1" s="157"/>
      <c r="O1" s="157"/>
    </row>
    <row r="2" ht="28.5" customHeight="1" spans="1:15">
      <c r="A2" s="151" t="s">
        <v>68</v>
      </c>
      <c r="B2" s="151"/>
      <c r="C2" s="151"/>
      <c r="D2" s="151"/>
      <c r="E2" s="151"/>
      <c r="F2" s="151"/>
      <c r="G2" s="151"/>
      <c r="H2" s="151"/>
      <c r="I2" s="151"/>
      <c r="J2" s="151"/>
      <c r="K2" s="151"/>
      <c r="L2" s="151"/>
      <c r="M2" s="151"/>
      <c r="N2" s="151"/>
      <c r="O2" s="151"/>
    </row>
    <row r="3" ht="20.25" customHeight="1" spans="1:15">
      <c r="A3" s="152" t="s">
        <v>2</v>
      </c>
      <c r="B3" s="152"/>
      <c r="C3" s="152"/>
      <c r="D3" s="152"/>
      <c r="E3" s="152"/>
      <c r="F3" s="152"/>
      <c r="G3" s="152"/>
      <c r="H3" s="152"/>
      <c r="I3" s="152"/>
      <c r="J3" s="160"/>
      <c r="K3" s="160"/>
      <c r="L3" s="160"/>
      <c r="M3" s="160"/>
      <c r="N3" s="160"/>
      <c r="O3" s="160" t="s">
        <v>3</v>
      </c>
    </row>
    <row r="4" ht="27" customHeight="1" spans="1:15">
      <c r="A4" s="153" t="s">
        <v>69</v>
      </c>
      <c r="B4" s="153" t="s">
        <v>70</v>
      </c>
      <c r="C4" s="153" t="s">
        <v>31</v>
      </c>
      <c r="D4" s="153" t="s">
        <v>34</v>
      </c>
      <c r="E4" s="153"/>
      <c r="F4" s="153"/>
      <c r="G4" s="153" t="s">
        <v>35</v>
      </c>
      <c r="H4" s="153" t="s">
        <v>36</v>
      </c>
      <c r="I4" s="153" t="s">
        <v>71</v>
      </c>
      <c r="J4" s="153" t="s">
        <v>72</v>
      </c>
      <c r="K4" s="153"/>
      <c r="L4" s="153"/>
      <c r="M4" s="153"/>
      <c r="N4" s="153"/>
      <c r="O4" s="153"/>
    </row>
    <row r="5" ht="27" customHeight="1" spans="1:15">
      <c r="A5" s="153"/>
      <c r="B5" s="153"/>
      <c r="C5" s="153"/>
      <c r="D5" s="153" t="s">
        <v>33</v>
      </c>
      <c r="E5" s="153" t="s">
        <v>73</v>
      </c>
      <c r="F5" s="153" t="s">
        <v>74</v>
      </c>
      <c r="G5" s="153"/>
      <c r="H5" s="153"/>
      <c r="I5" s="153"/>
      <c r="J5" s="153" t="s">
        <v>33</v>
      </c>
      <c r="K5" s="153" t="s">
        <v>75</v>
      </c>
      <c r="L5" s="153" t="s">
        <v>76</v>
      </c>
      <c r="M5" s="153" t="s">
        <v>77</v>
      </c>
      <c r="N5" s="153" t="s">
        <v>78</v>
      </c>
      <c r="O5" s="153" t="s">
        <v>79</v>
      </c>
    </row>
    <row r="6" ht="20.25" customHeight="1" spans="1:15">
      <c r="A6" s="156" t="s">
        <v>45</v>
      </c>
      <c r="B6" s="156" t="s">
        <v>46</v>
      </c>
      <c r="C6" s="156" t="s">
        <v>47</v>
      </c>
      <c r="D6" s="156" t="s">
        <v>48</v>
      </c>
      <c r="E6" s="156" t="s">
        <v>49</v>
      </c>
      <c r="F6" s="156" t="s">
        <v>50</v>
      </c>
      <c r="G6" s="156" t="s">
        <v>51</v>
      </c>
      <c r="H6" s="156" t="s">
        <v>52</v>
      </c>
      <c r="I6" s="156" t="s">
        <v>53</v>
      </c>
      <c r="J6" s="156" t="s">
        <v>54</v>
      </c>
      <c r="K6" s="156" t="s">
        <v>55</v>
      </c>
      <c r="L6" s="156" t="s">
        <v>56</v>
      </c>
      <c r="M6" s="156" t="s">
        <v>57</v>
      </c>
      <c r="N6" s="156" t="s">
        <v>58</v>
      </c>
      <c r="O6" s="156" t="s">
        <v>59</v>
      </c>
    </row>
    <row r="7" ht="20.25" customHeight="1" spans="1:15">
      <c r="A7" s="152" t="s">
        <v>80</v>
      </c>
      <c r="B7" s="152" t="str">
        <f>"        "&amp;"一般公共服务支出"</f>
        <v>        一般公共服务支出</v>
      </c>
      <c r="C7" s="65">
        <v>10076232.18</v>
      </c>
      <c r="D7" s="65">
        <v>10076232.18</v>
      </c>
      <c r="E7" s="65">
        <v>10076232.18</v>
      </c>
      <c r="F7" s="65"/>
      <c r="G7" s="65"/>
      <c r="H7" s="65"/>
      <c r="I7" s="65"/>
      <c r="J7" s="65"/>
      <c r="K7" s="65"/>
      <c r="L7" s="65"/>
      <c r="M7" s="65"/>
      <c r="N7" s="65"/>
      <c r="O7" s="65"/>
    </row>
    <row r="8" ht="20.25" customHeight="1" spans="1:15">
      <c r="A8" s="158" t="s">
        <v>81</v>
      </c>
      <c r="B8" s="158" t="str">
        <f>"        "&amp;"其他一般公共服务支出"</f>
        <v>        其他一般公共服务支出</v>
      </c>
      <c r="C8" s="65">
        <v>10076232.18</v>
      </c>
      <c r="D8" s="65">
        <v>10076232.18</v>
      </c>
      <c r="E8" s="65">
        <v>10076232.18</v>
      </c>
      <c r="F8" s="65"/>
      <c r="G8" s="65"/>
      <c r="H8" s="65"/>
      <c r="I8" s="65"/>
      <c r="J8" s="65"/>
      <c r="K8" s="65"/>
      <c r="L8" s="65"/>
      <c r="M8" s="65"/>
      <c r="N8" s="65"/>
      <c r="O8" s="65"/>
    </row>
    <row r="9" ht="20.25" customHeight="1" spans="1:15">
      <c r="A9" s="159" t="s">
        <v>82</v>
      </c>
      <c r="B9" s="159" t="str">
        <f>"        "&amp;"其他一般公共服务支出"</f>
        <v>        其他一般公共服务支出</v>
      </c>
      <c r="C9" s="65">
        <v>10076232.18</v>
      </c>
      <c r="D9" s="65">
        <v>10076232.18</v>
      </c>
      <c r="E9" s="65">
        <v>10076232.18</v>
      </c>
      <c r="F9" s="65"/>
      <c r="G9" s="65"/>
      <c r="H9" s="65"/>
      <c r="I9" s="65"/>
      <c r="J9" s="65"/>
      <c r="K9" s="65"/>
      <c r="L9" s="65"/>
      <c r="M9" s="65"/>
      <c r="N9" s="65"/>
      <c r="O9" s="65"/>
    </row>
    <row r="10" ht="20.25" customHeight="1" spans="1:15">
      <c r="A10" s="152" t="s">
        <v>83</v>
      </c>
      <c r="B10" s="152" t="str">
        <f>"        "&amp;"社会保障和就业支出"</f>
        <v>        社会保障和就业支出</v>
      </c>
      <c r="C10" s="65">
        <v>2083427.2</v>
      </c>
      <c r="D10" s="65">
        <v>2083427.2</v>
      </c>
      <c r="E10" s="65">
        <v>2083427.2</v>
      </c>
      <c r="F10" s="65"/>
      <c r="G10" s="65"/>
      <c r="H10" s="65"/>
      <c r="I10" s="65"/>
      <c r="J10" s="65"/>
      <c r="K10" s="65"/>
      <c r="L10" s="65"/>
      <c r="M10" s="65"/>
      <c r="N10" s="65"/>
      <c r="O10" s="65"/>
    </row>
    <row r="11" ht="20.25" customHeight="1" spans="1:15">
      <c r="A11" s="158" t="s">
        <v>84</v>
      </c>
      <c r="B11" s="158" t="str">
        <f>"        "&amp;"行政事业单位养老支出"</f>
        <v>        行政事业单位养老支出</v>
      </c>
      <c r="C11" s="65">
        <v>2083427.2</v>
      </c>
      <c r="D11" s="65">
        <v>2083427.2</v>
      </c>
      <c r="E11" s="65">
        <v>2083427.2</v>
      </c>
      <c r="F11" s="65"/>
      <c r="G11" s="65"/>
      <c r="H11" s="65"/>
      <c r="I11" s="65"/>
      <c r="J11" s="65"/>
      <c r="K11" s="65"/>
      <c r="L11" s="65"/>
      <c r="M11" s="65"/>
      <c r="N11" s="65"/>
      <c r="O11" s="65"/>
    </row>
    <row r="12" ht="20.25" customHeight="1" spans="1:15">
      <c r="A12" s="159" t="s">
        <v>85</v>
      </c>
      <c r="B12" s="159" t="str">
        <f>"        "&amp;"事业单位离退休"</f>
        <v>        事业单位离退休</v>
      </c>
      <c r="C12" s="65">
        <v>918000</v>
      </c>
      <c r="D12" s="65">
        <v>918000</v>
      </c>
      <c r="E12" s="65">
        <v>918000</v>
      </c>
      <c r="F12" s="65"/>
      <c r="G12" s="65"/>
      <c r="H12" s="65"/>
      <c r="I12" s="65"/>
      <c r="J12" s="65"/>
      <c r="K12" s="65"/>
      <c r="L12" s="65"/>
      <c r="M12" s="65"/>
      <c r="N12" s="65"/>
      <c r="O12" s="65"/>
    </row>
    <row r="13" ht="20.25" customHeight="1" spans="1:15">
      <c r="A13" s="159" t="s">
        <v>86</v>
      </c>
      <c r="B13" s="159" t="str">
        <f>"        "&amp;"机关事业单位基本养老保险缴费支出"</f>
        <v>        机关事业单位基本养老保险缴费支出</v>
      </c>
      <c r="C13" s="65">
        <v>945427.2</v>
      </c>
      <c r="D13" s="65">
        <v>945427.2</v>
      </c>
      <c r="E13" s="65">
        <v>945427.2</v>
      </c>
      <c r="F13" s="65"/>
      <c r="G13" s="65"/>
      <c r="H13" s="65"/>
      <c r="I13" s="65"/>
      <c r="J13" s="65"/>
      <c r="K13" s="65"/>
      <c r="L13" s="65"/>
      <c r="M13" s="65"/>
      <c r="N13" s="65"/>
      <c r="O13" s="65"/>
    </row>
    <row r="14" ht="20.25" customHeight="1" spans="1:15">
      <c r="A14" s="159" t="s">
        <v>87</v>
      </c>
      <c r="B14" s="159" t="str">
        <f>"        "&amp;"机关事业单位职业年金缴费支出"</f>
        <v>        机关事业单位职业年金缴费支出</v>
      </c>
      <c r="C14" s="65">
        <v>220000</v>
      </c>
      <c r="D14" s="65">
        <v>220000</v>
      </c>
      <c r="E14" s="65">
        <v>220000</v>
      </c>
      <c r="F14" s="65"/>
      <c r="G14" s="65"/>
      <c r="H14" s="65"/>
      <c r="I14" s="65"/>
      <c r="J14" s="65"/>
      <c r="K14" s="65"/>
      <c r="L14" s="65"/>
      <c r="M14" s="65"/>
      <c r="N14" s="65"/>
      <c r="O14" s="65"/>
    </row>
    <row r="15" ht="20.25" customHeight="1" spans="1:15">
      <c r="A15" s="152" t="s">
        <v>88</v>
      </c>
      <c r="B15" s="152" t="str">
        <f>"        "&amp;"卫生健康支出"</f>
        <v>        卫生健康支出</v>
      </c>
      <c r="C15" s="65">
        <v>965880.93</v>
      </c>
      <c r="D15" s="65">
        <v>965880.93</v>
      </c>
      <c r="E15" s="65">
        <v>965880.93</v>
      </c>
      <c r="F15" s="65"/>
      <c r="G15" s="65"/>
      <c r="H15" s="65"/>
      <c r="I15" s="65"/>
      <c r="J15" s="65"/>
      <c r="K15" s="65"/>
      <c r="L15" s="65"/>
      <c r="M15" s="65"/>
      <c r="N15" s="65"/>
      <c r="O15" s="65"/>
    </row>
    <row r="16" ht="20.25" customHeight="1" spans="1:15">
      <c r="A16" s="158" t="s">
        <v>89</v>
      </c>
      <c r="B16" s="158" t="str">
        <f>"        "&amp;"行政事业单位医疗"</f>
        <v>        行政事业单位医疗</v>
      </c>
      <c r="C16" s="65">
        <v>965880.93</v>
      </c>
      <c r="D16" s="65">
        <v>965880.93</v>
      </c>
      <c r="E16" s="65">
        <v>965880.93</v>
      </c>
      <c r="F16" s="65"/>
      <c r="G16" s="65"/>
      <c r="H16" s="65"/>
      <c r="I16" s="65"/>
      <c r="J16" s="65"/>
      <c r="K16" s="65"/>
      <c r="L16" s="65"/>
      <c r="M16" s="65"/>
      <c r="N16" s="65"/>
      <c r="O16" s="65"/>
    </row>
    <row r="17" ht="20.25" customHeight="1" spans="1:15">
      <c r="A17" s="159" t="s">
        <v>90</v>
      </c>
      <c r="B17" s="159" t="str">
        <f>"        "&amp;"行政单位医疗"</f>
        <v>        行政单位医疗</v>
      </c>
      <c r="C17" s="65"/>
      <c r="D17" s="65"/>
      <c r="E17" s="65"/>
      <c r="F17" s="65"/>
      <c r="G17" s="65"/>
      <c r="H17" s="65"/>
      <c r="I17" s="65"/>
      <c r="J17" s="65"/>
      <c r="K17" s="65"/>
      <c r="L17" s="65"/>
      <c r="M17" s="65"/>
      <c r="N17" s="65"/>
      <c r="O17" s="65"/>
    </row>
    <row r="18" ht="20.25" customHeight="1" spans="1:15">
      <c r="A18" s="159" t="s">
        <v>91</v>
      </c>
      <c r="B18" s="159" t="str">
        <f>"        "&amp;"事业单位医疗"</f>
        <v>        事业单位医疗</v>
      </c>
      <c r="C18" s="65">
        <v>490440.36</v>
      </c>
      <c r="D18" s="65">
        <v>490440.36</v>
      </c>
      <c r="E18" s="65">
        <v>490440.36</v>
      </c>
      <c r="F18" s="65"/>
      <c r="G18" s="65"/>
      <c r="H18" s="65"/>
      <c r="I18" s="65"/>
      <c r="J18" s="65"/>
      <c r="K18" s="65"/>
      <c r="L18" s="65"/>
      <c r="M18" s="65"/>
      <c r="N18" s="65"/>
      <c r="O18" s="65"/>
    </row>
    <row r="19" ht="20.25" customHeight="1" spans="1:15">
      <c r="A19" s="159" t="s">
        <v>92</v>
      </c>
      <c r="B19" s="159" t="str">
        <f>"        "&amp;"公务员医疗补助"</f>
        <v>        公务员医疗补助</v>
      </c>
      <c r="C19" s="65">
        <v>417846</v>
      </c>
      <c r="D19" s="65">
        <v>417846</v>
      </c>
      <c r="E19" s="65">
        <v>417846</v>
      </c>
      <c r="F19" s="65"/>
      <c r="G19" s="65"/>
      <c r="H19" s="65"/>
      <c r="I19" s="65"/>
      <c r="J19" s="65"/>
      <c r="K19" s="65"/>
      <c r="L19" s="65"/>
      <c r="M19" s="65"/>
      <c r="N19" s="65"/>
      <c r="O19" s="65"/>
    </row>
    <row r="20" ht="20.25" customHeight="1" spans="1:15">
      <c r="A20" s="159" t="s">
        <v>93</v>
      </c>
      <c r="B20" s="159" t="str">
        <f>"        "&amp;"其他行政事业单位医疗支出"</f>
        <v>        其他行政事业单位医疗支出</v>
      </c>
      <c r="C20" s="65">
        <v>57594.57</v>
      </c>
      <c r="D20" s="65">
        <v>57594.57</v>
      </c>
      <c r="E20" s="65">
        <v>57594.57</v>
      </c>
      <c r="F20" s="65"/>
      <c r="G20" s="65"/>
      <c r="H20" s="65"/>
      <c r="I20" s="65"/>
      <c r="J20" s="65"/>
      <c r="K20" s="65"/>
      <c r="L20" s="65"/>
      <c r="M20" s="65"/>
      <c r="N20" s="65"/>
      <c r="O20" s="65"/>
    </row>
    <row r="21" ht="20.25" customHeight="1" spans="1:15">
      <c r="A21" s="152" t="s">
        <v>94</v>
      </c>
      <c r="B21" s="152" t="str">
        <f>"        "&amp;"住房保障支出"</f>
        <v>        住房保障支出</v>
      </c>
      <c r="C21" s="65">
        <v>7716174</v>
      </c>
      <c r="D21" s="65">
        <v>7716174</v>
      </c>
      <c r="E21" s="65">
        <v>5465360</v>
      </c>
      <c r="F21" s="65">
        <v>2250814</v>
      </c>
      <c r="G21" s="65"/>
      <c r="H21" s="65"/>
      <c r="I21" s="65"/>
      <c r="J21" s="65"/>
      <c r="K21" s="65"/>
      <c r="L21" s="65"/>
      <c r="M21" s="65"/>
      <c r="N21" s="65"/>
      <c r="O21" s="65"/>
    </row>
    <row r="22" ht="20.25" customHeight="1" spans="1:15">
      <c r="A22" s="158" t="s">
        <v>95</v>
      </c>
      <c r="B22" s="158" t="str">
        <f>"        "&amp;"住房改革支出"</f>
        <v>        住房改革支出</v>
      </c>
      <c r="C22" s="65">
        <v>1011360</v>
      </c>
      <c r="D22" s="65">
        <v>1011360</v>
      </c>
      <c r="E22" s="65">
        <v>1011360</v>
      </c>
      <c r="F22" s="65"/>
      <c r="G22" s="65"/>
      <c r="H22" s="65"/>
      <c r="I22" s="65"/>
      <c r="J22" s="65"/>
      <c r="K22" s="65"/>
      <c r="L22" s="65"/>
      <c r="M22" s="65"/>
      <c r="N22" s="65"/>
      <c r="O22" s="65"/>
    </row>
    <row r="23" ht="20.25" customHeight="1" spans="1:15">
      <c r="A23" s="159" t="s">
        <v>96</v>
      </c>
      <c r="B23" s="159" t="str">
        <f>"        "&amp;"住房公积金"</f>
        <v>        住房公积金</v>
      </c>
      <c r="C23" s="65">
        <v>972744</v>
      </c>
      <c r="D23" s="65">
        <v>972744</v>
      </c>
      <c r="E23" s="65">
        <v>972744</v>
      </c>
      <c r="F23" s="65"/>
      <c r="G23" s="65"/>
      <c r="H23" s="65"/>
      <c r="I23" s="65"/>
      <c r="J23" s="65"/>
      <c r="K23" s="65"/>
      <c r="L23" s="65"/>
      <c r="M23" s="65"/>
      <c r="N23" s="65"/>
      <c r="O23" s="65"/>
    </row>
    <row r="24" ht="20.25" customHeight="1" spans="1:15">
      <c r="A24" s="159" t="s">
        <v>97</v>
      </c>
      <c r="B24" s="159" t="str">
        <f>"        "&amp;"购房补贴"</f>
        <v>        购房补贴</v>
      </c>
      <c r="C24" s="65">
        <v>38616</v>
      </c>
      <c r="D24" s="65">
        <v>38616</v>
      </c>
      <c r="E24" s="65">
        <v>38616</v>
      </c>
      <c r="F24" s="65"/>
      <c r="G24" s="65"/>
      <c r="H24" s="65"/>
      <c r="I24" s="65"/>
      <c r="J24" s="65"/>
      <c r="K24" s="65"/>
      <c r="L24" s="65"/>
      <c r="M24" s="65"/>
      <c r="N24" s="65"/>
      <c r="O24" s="65"/>
    </row>
    <row r="25" ht="20.25" customHeight="1" spans="1:15">
      <c r="A25" s="158" t="s">
        <v>98</v>
      </c>
      <c r="B25" s="158" t="str">
        <f>"        "&amp;"城乡社区住宅"</f>
        <v>        城乡社区住宅</v>
      </c>
      <c r="C25" s="65">
        <v>6704814</v>
      </c>
      <c r="D25" s="65">
        <v>6704814</v>
      </c>
      <c r="E25" s="65">
        <v>4454000</v>
      </c>
      <c r="F25" s="65">
        <v>2250814</v>
      </c>
      <c r="G25" s="65"/>
      <c r="H25" s="65"/>
      <c r="I25" s="65"/>
      <c r="J25" s="65"/>
      <c r="K25" s="65"/>
      <c r="L25" s="65"/>
      <c r="M25" s="65"/>
      <c r="N25" s="65"/>
      <c r="O25" s="65"/>
    </row>
    <row r="26" ht="20.25" customHeight="1" spans="1:15">
      <c r="A26" s="159" t="s">
        <v>99</v>
      </c>
      <c r="B26" s="159" t="str">
        <f>"        "&amp;"住房公积金管理"</f>
        <v>        住房公积金管理</v>
      </c>
      <c r="C26" s="65">
        <v>6704814</v>
      </c>
      <c r="D26" s="65">
        <v>6704814</v>
      </c>
      <c r="E26" s="65">
        <v>4454000</v>
      </c>
      <c r="F26" s="65">
        <v>2250814</v>
      </c>
      <c r="G26" s="65"/>
      <c r="H26" s="65"/>
      <c r="I26" s="65"/>
      <c r="J26" s="65"/>
      <c r="K26" s="65"/>
      <c r="L26" s="65"/>
      <c r="M26" s="65"/>
      <c r="N26" s="65"/>
      <c r="O26" s="65"/>
    </row>
    <row r="27" ht="20.25" customHeight="1" spans="1:15">
      <c r="A27" s="154" t="s">
        <v>31</v>
      </c>
      <c r="B27" s="152"/>
      <c r="C27" s="155">
        <v>20841714.31</v>
      </c>
      <c r="D27" s="155">
        <v>20841714.31</v>
      </c>
      <c r="E27" s="155">
        <v>18590900.31</v>
      </c>
      <c r="F27" s="155">
        <v>2250814</v>
      </c>
      <c r="G27" s="155"/>
      <c r="H27" s="155"/>
      <c r="I27" s="155"/>
      <c r="J27" s="155"/>
      <c r="K27" s="155"/>
      <c r="L27" s="155"/>
      <c r="M27" s="155"/>
      <c r="N27" s="155"/>
      <c r="O27" s="155"/>
    </row>
  </sheetData>
  <mergeCells count="12">
    <mergeCell ref="A1:O1"/>
    <mergeCell ref="A2:O2"/>
    <mergeCell ref="A3:N3"/>
    <mergeCell ref="D4:F4"/>
    <mergeCell ref="J4:O4"/>
    <mergeCell ref="A27:B27"/>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5"/>
  <sheetViews>
    <sheetView showZeros="0" workbookViewId="0">
      <selection activeCell="D35" sqref="D35"/>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0" t="s">
        <v>100</v>
      </c>
      <c r="B1" s="161"/>
      <c r="C1" s="161"/>
      <c r="D1" s="161"/>
    </row>
    <row r="2" ht="28.5" customHeight="1" spans="1:4">
      <c r="A2" s="162" t="s">
        <v>101</v>
      </c>
      <c r="B2" s="162"/>
      <c r="C2" s="162"/>
      <c r="D2" s="162"/>
    </row>
    <row r="3" ht="18.75" customHeight="1" spans="1:4">
      <c r="A3" s="152" t="s">
        <v>2</v>
      </c>
      <c r="B3" s="152"/>
      <c r="C3" s="152"/>
      <c r="D3" s="150" t="s">
        <v>3</v>
      </c>
    </row>
    <row r="4" ht="18.75" customHeight="1" spans="1:4">
      <c r="A4" s="59" t="s">
        <v>4</v>
      </c>
      <c r="B4" s="59"/>
      <c r="C4" s="59" t="s">
        <v>5</v>
      </c>
      <c r="D4" s="59"/>
    </row>
    <row r="5" ht="18.75" customHeight="1" spans="1:4">
      <c r="A5" s="59" t="s">
        <v>6</v>
      </c>
      <c r="B5" s="59" t="s">
        <v>7</v>
      </c>
      <c r="C5" s="59" t="s">
        <v>102</v>
      </c>
      <c r="D5" s="59" t="s">
        <v>7</v>
      </c>
    </row>
    <row r="6" ht="18.75" customHeight="1" spans="1:4">
      <c r="A6" s="163" t="s">
        <v>103</v>
      </c>
      <c r="B6" s="164"/>
      <c r="C6" s="165" t="s">
        <v>104</v>
      </c>
      <c r="D6" s="164"/>
    </row>
    <row r="7" ht="18.75" customHeight="1" spans="1:4">
      <c r="A7" s="152" t="s">
        <v>105</v>
      </c>
      <c r="B7" s="166">
        <v>20841714.31</v>
      </c>
      <c r="C7" s="167" t="str">
        <f>"（一）"&amp;"一般公共服务支出"</f>
        <v>（一）一般公共服务支出</v>
      </c>
      <c r="D7" s="166">
        <v>10076232.18</v>
      </c>
    </row>
    <row r="8" ht="18.75" customHeight="1" spans="1:4">
      <c r="A8" s="152" t="s">
        <v>106</v>
      </c>
      <c r="B8" s="166"/>
      <c r="C8" s="167" t="str">
        <f>"（二）"&amp;"社会保障和就业支出"</f>
        <v>（二）社会保障和就业支出</v>
      </c>
      <c r="D8" s="166">
        <v>2083427.2</v>
      </c>
    </row>
    <row r="9" ht="18.75" customHeight="1" spans="1:4">
      <c r="A9" s="152" t="s">
        <v>107</v>
      </c>
      <c r="B9" s="166"/>
      <c r="C9" s="167" t="str">
        <f>"（三）"&amp;"卫生健康支出"</f>
        <v>（三）卫生健康支出</v>
      </c>
      <c r="D9" s="166">
        <v>965880.93</v>
      </c>
    </row>
    <row r="10" ht="18.75" customHeight="1" spans="1:4">
      <c r="A10" s="152" t="s">
        <v>108</v>
      </c>
      <c r="B10" s="166"/>
      <c r="C10" s="167" t="str">
        <f>"（四）"&amp;"住房保障支出"</f>
        <v>（四）住房保障支出</v>
      </c>
      <c r="D10" s="166">
        <v>7716174</v>
      </c>
    </row>
    <row r="11" ht="18.75" customHeight="1" spans="1:4">
      <c r="A11" s="61" t="s">
        <v>105</v>
      </c>
      <c r="B11" s="166"/>
      <c r="C11" s="152"/>
      <c r="D11" s="152"/>
    </row>
    <row r="12" ht="18.75" customHeight="1" spans="1:4">
      <c r="A12" s="61" t="s">
        <v>106</v>
      </c>
      <c r="B12" s="166"/>
      <c r="C12" s="152"/>
      <c r="D12" s="152"/>
    </row>
    <row r="13" ht="18.75" customHeight="1" spans="1:4">
      <c r="A13" s="61" t="s">
        <v>107</v>
      </c>
      <c r="B13" s="166"/>
      <c r="C13" s="152"/>
      <c r="D13" s="152"/>
    </row>
    <row r="14" ht="18.75" customHeight="1" spans="1:4">
      <c r="A14" s="152"/>
      <c r="B14" s="152"/>
      <c r="C14" s="152" t="s">
        <v>109</v>
      </c>
      <c r="D14" s="152"/>
    </row>
    <row r="15" ht="18.75" customHeight="1" spans="1:4">
      <c r="A15" s="168" t="s">
        <v>25</v>
      </c>
      <c r="B15" s="166">
        <v>20841714.31</v>
      </c>
      <c r="C15" s="168" t="s">
        <v>26</v>
      </c>
      <c r="D15" s="166">
        <v>20841714.31</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6"/>
  <sheetViews>
    <sheetView showZeros="0" workbookViewId="0">
      <selection activeCell="A3" sqref="A3:F3"/>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57" t="s">
        <v>110</v>
      </c>
      <c r="B1" s="157"/>
      <c r="C1" s="157"/>
      <c r="D1" s="157"/>
      <c r="E1" s="157"/>
      <c r="F1" s="157"/>
      <c r="G1" s="157"/>
    </row>
    <row r="2" ht="28.5" customHeight="1" spans="1:7">
      <c r="A2" s="151" t="s">
        <v>111</v>
      </c>
      <c r="B2" s="151"/>
      <c r="C2" s="151"/>
      <c r="D2" s="151"/>
      <c r="E2" s="151"/>
      <c r="F2" s="151"/>
      <c r="G2" s="151"/>
    </row>
    <row r="3" ht="20.25" customHeight="1" spans="1:7">
      <c r="A3" s="152" t="s">
        <v>2</v>
      </c>
      <c r="B3" s="152"/>
      <c r="C3" s="152"/>
      <c r="D3" s="152"/>
      <c r="E3" s="152"/>
      <c r="F3" s="152"/>
      <c r="G3" s="160" t="s">
        <v>3</v>
      </c>
    </row>
    <row r="4" ht="27" customHeight="1" spans="1:7">
      <c r="A4" s="153" t="s">
        <v>112</v>
      </c>
      <c r="B4" s="153"/>
      <c r="C4" s="153" t="s">
        <v>31</v>
      </c>
      <c r="D4" s="153" t="s">
        <v>34</v>
      </c>
      <c r="E4" s="153"/>
      <c r="F4" s="153"/>
      <c r="G4" s="153" t="s">
        <v>74</v>
      </c>
    </row>
    <row r="5" ht="27" customHeight="1" spans="1:7">
      <c r="A5" s="153" t="s">
        <v>69</v>
      </c>
      <c r="B5" s="153" t="s">
        <v>70</v>
      </c>
      <c r="C5" s="153"/>
      <c r="D5" s="153" t="s">
        <v>33</v>
      </c>
      <c r="E5" s="153" t="s">
        <v>113</v>
      </c>
      <c r="F5" s="153" t="s">
        <v>114</v>
      </c>
      <c r="G5" s="153"/>
    </row>
    <row r="6" ht="20.25" customHeight="1" spans="1:7">
      <c r="A6" s="156" t="s">
        <v>45</v>
      </c>
      <c r="B6" s="156" t="s">
        <v>46</v>
      </c>
      <c r="C6" s="156" t="s">
        <v>47</v>
      </c>
      <c r="D6" s="156" t="s">
        <v>48</v>
      </c>
      <c r="E6" s="156" t="s">
        <v>49</v>
      </c>
      <c r="F6" s="156" t="s">
        <v>50</v>
      </c>
      <c r="G6" s="156">
        <v>7</v>
      </c>
    </row>
    <row r="7" ht="20.25" customHeight="1" spans="1:7">
      <c r="A7" s="152" t="s">
        <v>80</v>
      </c>
      <c r="B7" s="152" t="str">
        <f>"        "&amp;"一般公共服务支出"</f>
        <v>        一般公共服务支出</v>
      </c>
      <c r="C7" s="65">
        <v>10076232.18</v>
      </c>
      <c r="D7" s="155">
        <v>10076232.18</v>
      </c>
      <c r="E7" s="65">
        <v>8750675.22</v>
      </c>
      <c r="F7" s="65">
        <v>1325556.96</v>
      </c>
      <c r="G7" s="65"/>
    </row>
    <row r="8" ht="20.25" customHeight="1" spans="1:7">
      <c r="A8" s="158" t="s">
        <v>81</v>
      </c>
      <c r="B8" s="158" t="str">
        <f>"        "&amp;"其他一般公共服务支出"</f>
        <v>        其他一般公共服务支出</v>
      </c>
      <c r="C8" s="65">
        <v>10076232.18</v>
      </c>
      <c r="D8" s="155">
        <v>10076232.18</v>
      </c>
      <c r="E8" s="65">
        <v>8750675.22</v>
      </c>
      <c r="F8" s="65">
        <v>1325556.96</v>
      </c>
      <c r="G8" s="65"/>
    </row>
    <row r="9" ht="20.25" customHeight="1" spans="1:7">
      <c r="A9" s="159" t="s">
        <v>82</v>
      </c>
      <c r="B9" s="159" t="str">
        <f>"        "&amp;"其他一般公共服务支出"</f>
        <v>        其他一般公共服务支出</v>
      </c>
      <c r="C9" s="65">
        <v>10076232.18</v>
      </c>
      <c r="D9" s="155">
        <v>10076232.18</v>
      </c>
      <c r="E9" s="65">
        <v>8750675.22</v>
      </c>
      <c r="F9" s="65">
        <v>1325556.96</v>
      </c>
      <c r="G9" s="65"/>
    </row>
    <row r="10" ht="20.25" customHeight="1" spans="1:7">
      <c r="A10" s="152" t="s">
        <v>83</v>
      </c>
      <c r="B10" s="152" t="str">
        <f>"        "&amp;"社会保障和就业支出"</f>
        <v>        社会保障和就业支出</v>
      </c>
      <c r="C10" s="65">
        <v>2083427.2</v>
      </c>
      <c r="D10" s="155">
        <v>2083427.2</v>
      </c>
      <c r="E10" s="65">
        <v>2063027.2</v>
      </c>
      <c r="F10" s="65">
        <v>20400</v>
      </c>
      <c r="G10" s="65"/>
    </row>
    <row r="11" ht="20.25" customHeight="1" spans="1:7">
      <c r="A11" s="158" t="s">
        <v>84</v>
      </c>
      <c r="B11" s="158" t="str">
        <f>"        "&amp;"行政事业单位养老支出"</f>
        <v>        行政事业单位养老支出</v>
      </c>
      <c r="C11" s="65">
        <v>2083427.2</v>
      </c>
      <c r="D11" s="155">
        <v>2083427.2</v>
      </c>
      <c r="E11" s="65">
        <v>2063027.2</v>
      </c>
      <c r="F11" s="65">
        <v>20400</v>
      </c>
      <c r="G11" s="65"/>
    </row>
    <row r="12" ht="20.25" customHeight="1" spans="1:7">
      <c r="A12" s="159" t="s">
        <v>85</v>
      </c>
      <c r="B12" s="159" t="str">
        <f>"        "&amp;"事业单位离退休"</f>
        <v>        事业单位离退休</v>
      </c>
      <c r="C12" s="65">
        <v>918000</v>
      </c>
      <c r="D12" s="155">
        <v>918000</v>
      </c>
      <c r="E12" s="65">
        <v>897600</v>
      </c>
      <c r="F12" s="65">
        <v>20400</v>
      </c>
      <c r="G12" s="65"/>
    </row>
    <row r="13" ht="20.25" customHeight="1" spans="1:7">
      <c r="A13" s="159" t="s">
        <v>86</v>
      </c>
      <c r="B13" s="159" t="str">
        <f>"        "&amp;"机关事业单位基本养老保险缴费支出"</f>
        <v>        机关事业单位基本养老保险缴费支出</v>
      </c>
      <c r="C13" s="65">
        <v>945427.2</v>
      </c>
      <c r="D13" s="155">
        <v>945427.2</v>
      </c>
      <c r="E13" s="65">
        <v>945427.2</v>
      </c>
      <c r="F13" s="65"/>
      <c r="G13" s="65"/>
    </row>
    <row r="14" ht="20.25" customHeight="1" spans="1:7">
      <c r="A14" s="159" t="s">
        <v>87</v>
      </c>
      <c r="B14" s="159" t="str">
        <f>"        "&amp;"机关事业单位职业年金缴费支出"</f>
        <v>        机关事业单位职业年金缴费支出</v>
      </c>
      <c r="C14" s="65">
        <v>220000</v>
      </c>
      <c r="D14" s="155">
        <v>220000</v>
      </c>
      <c r="E14" s="65">
        <v>220000</v>
      </c>
      <c r="F14" s="65"/>
      <c r="G14" s="65"/>
    </row>
    <row r="15" ht="20.25" customHeight="1" spans="1:7">
      <c r="A15" s="152" t="s">
        <v>88</v>
      </c>
      <c r="B15" s="152" t="str">
        <f>"        "&amp;"卫生健康支出"</f>
        <v>        卫生健康支出</v>
      </c>
      <c r="C15" s="65">
        <v>965880.93</v>
      </c>
      <c r="D15" s="155">
        <v>965880.93</v>
      </c>
      <c r="E15" s="65">
        <v>965880.93</v>
      </c>
      <c r="F15" s="65"/>
      <c r="G15" s="65"/>
    </row>
    <row r="16" ht="20.25" customHeight="1" spans="1:7">
      <c r="A16" s="158" t="s">
        <v>89</v>
      </c>
      <c r="B16" s="158" t="str">
        <f>"        "&amp;"行政事业单位医疗"</f>
        <v>        行政事业单位医疗</v>
      </c>
      <c r="C16" s="65">
        <v>965880.93</v>
      </c>
      <c r="D16" s="155">
        <v>965880.93</v>
      </c>
      <c r="E16" s="65">
        <v>965880.93</v>
      </c>
      <c r="F16" s="65"/>
      <c r="G16" s="65"/>
    </row>
    <row r="17" ht="20.25" customHeight="1" spans="1:7">
      <c r="A17" s="159" t="s">
        <v>91</v>
      </c>
      <c r="B17" s="159" t="str">
        <f>"        "&amp;"事业单位医疗"</f>
        <v>        事业单位医疗</v>
      </c>
      <c r="C17" s="65">
        <v>490440.36</v>
      </c>
      <c r="D17" s="155">
        <v>490440.36</v>
      </c>
      <c r="E17" s="65">
        <v>490440.36</v>
      </c>
      <c r="F17" s="65"/>
      <c r="G17" s="65"/>
    </row>
    <row r="18" ht="20.25" customHeight="1" spans="1:7">
      <c r="A18" s="159" t="s">
        <v>92</v>
      </c>
      <c r="B18" s="159" t="str">
        <f>"        "&amp;"公务员医疗补助"</f>
        <v>        公务员医疗补助</v>
      </c>
      <c r="C18" s="65">
        <v>417846</v>
      </c>
      <c r="D18" s="155">
        <v>417846</v>
      </c>
      <c r="E18" s="65">
        <v>417846</v>
      </c>
      <c r="F18" s="65"/>
      <c r="G18" s="65"/>
    </row>
    <row r="19" ht="20.25" customHeight="1" spans="1:7">
      <c r="A19" s="159" t="s">
        <v>93</v>
      </c>
      <c r="B19" s="159" t="str">
        <f>"        "&amp;"其他行政事业单位医疗支出"</f>
        <v>        其他行政事业单位医疗支出</v>
      </c>
      <c r="C19" s="65">
        <v>57594.57</v>
      </c>
      <c r="D19" s="155">
        <v>57594.57</v>
      </c>
      <c r="E19" s="65">
        <v>57594.57</v>
      </c>
      <c r="F19" s="65"/>
      <c r="G19" s="65"/>
    </row>
    <row r="20" ht="20.25" customHeight="1" spans="1:7">
      <c r="A20" s="152" t="s">
        <v>94</v>
      </c>
      <c r="B20" s="152" t="str">
        <f>"        "&amp;"住房保障支出"</f>
        <v>        住房保障支出</v>
      </c>
      <c r="C20" s="65">
        <v>7716174</v>
      </c>
      <c r="D20" s="155">
        <v>5465360</v>
      </c>
      <c r="E20" s="65">
        <v>4140560</v>
      </c>
      <c r="F20" s="65">
        <v>1324800</v>
      </c>
      <c r="G20" s="65">
        <v>2250814</v>
      </c>
    </row>
    <row r="21" ht="20.25" customHeight="1" spans="1:7">
      <c r="A21" s="158" t="s">
        <v>95</v>
      </c>
      <c r="B21" s="158" t="str">
        <f>"        "&amp;"住房改革支出"</f>
        <v>        住房改革支出</v>
      </c>
      <c r="C21" s="65">
        <v>1011360</v>
      </c>
      <c r="D21" s="155">
        <v>1011360</v>
      </c>
      <c r="E21" s="65">
        <v>1011360</v>
      </c>
      <c r="F21" s="65"/>
      <c r="G21" s="65"/>
    </row>
    <row r="22" ht="20.25" customHeight="1" spans="1:7">
      <c r="A22" s="159" t="s">
        <v>96</v>
      </c>
      <c r="B22" s="159" t="str">
        <f>"        "&amp;"住房公积金"</f>
        <v>        住房公积金</v>
      </c>
      <c r="C22" s="65">
        <v>972744</v>
      </c>
      <c r="D22" s="155">
        <v>972744</v>
      </c>
      <c r="E22" s="65">
        <v>972744</v>
      </c>
      <c r="F22" s="65"/>
      <c r="G22" s="65"/>
    </row>
    <row r="23" ht="20.25" customHeight="1" spans="1:7">
      <c r="A23" s="159" t="s">
        <v>97</v>
      </c>
      <c r="B23" s="159" t="str">
        <f>"        "&amp;"购房补贴"</f>
        <v>        购房补贴</v>
      </c>
      <c r="C23" s="65">
        <v>38616</v>
      </c>
      <c r="D23" s="155">
        <v>38616</v>
      </c>
      <c r="E23" s="65">
        <v>38616</v>
      </c>
      <c r="F23" s="65"/>
      <c r="G23" s="65"/>
    </row>
    <row r="24" ht="20.25" customHeight="1" spans="1:7">
      <c r="A24" s="158" t="s">
        <v>98</v>
      </c>
      <c r="B24" s="158" t="str">
        <f>"        "&amp;"城乡社区住宅"</f>
        <v>        城乡社区住宅</v>
      </c>
      <c r="C24" s="65">
        <v>6704814</v>
      </c>
      <c r="D24" s="155">
        <v>4454000</v>
      </c>
      <c r="E24" s="65">
        <v>3129200</v>
      </c>
      <c r="F24" s="65">
        <v>1324800</v>
      </c>
      <c r="G24" s="65">
        <v>2250814</v>
      </c>
    </row>
    <row r="25" ht="20.25" customHeight="1" spans="1:7">
      <c r="A25" s="159" t="s">
        <v>99</v>
      </c>
      <c r="B25" s="159" t="str">
        <f>"        "&amp;"住房公积金管理"</f>
        <v>        住房公积金管理</v>
      </c>
      <c r="C25" s="65">
        <v>6704814</v>
      </c>
      <c r="D25" s="155">
        <v>4454000</v>
      </c>
      <c r="E25" s="65">
        <v>3129200</v>
      </c>
      <c r="F25" s="65">
        <v>1324800</v>
      </c>
      <c r="G25" s="65">
        <v>2250814</v>
      </c>
    </row>
    <row r="26" ht="20.25" customHeight="1" spans="1:7">
      <c r="A26" s="154" t="s">
        <v>31</v>
      </c>
      <c r="B26" s="152"/>
      <c r="C26" s="155">
        <v>20841714.31</v>
      </c>
      <c r="D26" s="155">
        <v>18590900.31</v>
      </c>
      <c r="E26" s="155">
        <v>15920143.35</v>
      </c>
      <c r="F26" s="155">
        <v>2670756.96</v>
      </c>
      <c r="G26" s="155">
        <v>2250814</v>
      </c>
    </row>
  </sheetData>
  <mergeCells count="8">
    <mergeCell ref="A1:G1"/>
    <mergeCell ref="A2:G2"/>
    <mergeCell ref="A3:F3"/>
    <mergeCell ref="A4:B4"/>
    <mergeCell ref="D4:F4"/>
    <mergeCell ref="A26:B26"/>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E36" sqref="E36"/>
    </sheetView>
  </sheetViews>
  <sheetFormatPr defaultColWidth="8.85" defaultRowHeight="15" customHeight="1" outlineLevelRow="6" outlineLevelCol="5"/>
  <cols>
    <col min="1" max="6" width="25.1333333333333" customWidth="1"/>
  </cols>
  <sheetData>
    <row r="1" customHeight="1" spans="1:6">
      <c r="A1" s="150" t="s">
        <v>115</v>
      </c>
      <c r="B1" s="150"/>
      <c r="C1" s="150"/>
      <c r="D1" s="150"/>
      <c r="E1" s="150"/>
      <c r="F1" s="150"/>
    </row>
    <row r="2" ht="28.5" customHeight="1" spans="1:6">
      <c r="A2" s="151" t="s">
        <v>116</v>
      </c>
      <c r="B2" s="151"/>
      <c r="C2" s="151"/>
      <c r="D2" s="151"/>
      <c r="E2" s="151"/>
      <c r="F2" s="151"/>
    </row>
    <row r="3" ht="20.25" customHeight="1" spans="1:6">
      <c r="A3" s="152" t="s">
        <v>2</v>
      </c>
      <c r="B3" s="152"/>
      <c r="C3" s="152"/>
      <c r="D3" s="152"/>
      <c r="E3" s="152"/>
      <c r="F3" s="150" t="s">
        <v>3</v>
      </c>
    </row>
    <row r="4" ht="20.25" customHeight="1" spans="1:6">
      <c r="A4" s="153" t="s">
        <v>117</v>
      </c>
      <c r="B4" s="153" t="s">
        <v>118</v>
      </c>
      <c r="C4" s="153" t="s">
        <v>119</v>
      </c>
      <c r="D4" s="153"/>
      <c r="E4" s="153"/>
      <c r="F4" s="153"/>
    </row>
    <row r="5" ht="35.25" customHeight="1" spans="1:6">
      <c r="A5" s="153"/>
      <c r="B5" s="153"/>
      <c r="C5" s="153" t="s">
        <v>33</v>
      </c>
      <c r="D5" s="153" t="s">
        <v>120</v>
      </c>
      <c r="E5" s="153" t="s">
        <v>121</v>
      </c>
      <c r="F5" s="153" t="s">
        <v>122</v>
      </c>
    </row>
    <row r="6" ht="20.25" customHeight="1" spans="1:6">
      <c r="A6" s="156" t="s">
        <v>45</v>
      </c>
      <c r="B6" s="156">
        <v>2</v>
      </c>
      <c r="C6" s="156">
        <v>3</v>
      </c>
      <c r="D6" s="156">
        <v>4</v>
      </c>
      <c r="E6" s="156">
        <v>5</v>
      </c>
      <c r="F6" s="156">
        <v>6</v>
      </c>
    </row>
    <row r="7" ht="20.25" customHeight="1" spans="1:6">
      <c r="A7" s="65">
        <v>147900</v>
      </c>
      <c r="B7" s="65"/>
      <c r="C7" s="65">
        <v>137900</v>
      </c>
      <c r="D7" s="65"/>
      <c r="E7" s="155">
        <v>137900</v>
      </c>
      <c r="F7" s="65">
        <v>10000</v>
      </c>
    </row>
  </sheetData>
  <mergeCells count="6">
    <mergeCell ref="A1:F1"/>
    <mergeCell ref="A2:F2"/>
    <mergeCell ref="A3:E3"/>
    <mergeCell ref="C4:E4"/>
    <mergeCell ref="A4:A5"/>
    <mergeCell ref="B4:B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6"/>
  <sheetViews>
    <sheetView showZeros="0" topLeftCell="J1" workbookViewId="0">
      <selection activeCell="A3" sqref="A3:V3"/>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50" t="s">
        <v>123</v>
      </c>
      <c r="B1" s="150"/>
      <c r="C1" s="150"/>
      <c r="D1" s="150"/>
      <c r="E1" s="150"/>
      <c r="F1" s="150"/>
      <c r="G1" s="150"/>
      <c r="H1" s="150"/>
      <c r="I1" s="150"/>
      <c r="J1" s="150"/>
      <c r="K1" s="150"/>
      <c r="L1" s="150"/>
      <c r="M1" s="150"/>
      <c r="N1" s="150"/>
      <c r="O1" s="150"/>
      <c r="P1" s="150"/>
      <c r="Q1" s="150"/>
      <c r="R1" s="150"/>
      <c r="S1" s="150"/>
      <c r="T1" s="150"/>
      <c r="U1" s="150"/>
      <c r="V1" s="150"/>
      <c r="W1" s="150"/>
    </row>
    <row r="2" ht="28.5" customHeight="1" spans="1:23">
      <c r="A2" s="151" t="s">
        <v>124</v>
      </c>
      <c r="B2" s="151"/>
      <c r="C2" s="151" t="s">
        <v>125</v>
      </c>
      <c r="D2" s="151"/>
      <c r="E2" s="151"/>
      <c r="F2" s="151"/>
      <c r="G2" s="151"/>
      <c r="H2" s="151"/>
      <c r="I2" s="151"/>
      <c r="J2" s="151"/>
      <c r="K2" s="151"/>
      <c r="L2" s="151"/>
      <c r="M2" s="151"/>
      <c r="N2" s="151"/>
      <c r="O2" s="151"/>
      <c r="P2" s="151"/>
      <c r="Q2" s="151"/>
      <c r="R2" s="151"/>
      <c r="S2" s="151"/>
      <c r="T2" s="151"/>
      <c r="U2" s="151"/>
      <c r="V2" s="151"/>
      <c r="W2" s="151"/>
    </row>
    <row r="3" ht="19.5" customHeight="1" spans="1:23">
      <c r="A3" s="152" t="s">
        <v>2</v>
      </c>
      <c r="B3" s="152"/>
      <c r="C3" s="152"/>
      <c r="D3" s="152"/>
      <c r="E3" s="152"/>
      <c r="F3" s="152"/>
      <c r="G3" s="152"/>
      <c r="H3" s="152"/>
      <c r="I3" s="152"/>
      <c r="J3" s="152"/>
      <c r="K3" s="152"/>
      <c r="L3" s="152"/>
      <c r="M3" s="152"/>
      <c r="N3" s="152"/>
      <c r="O3" s="152"/>
      <c r="P3" s="152"/>
      <c r="Q3" s="152"/>
      <c r="R3" s="150"/>
      <c r="S3" s="150"/>
      <c r="T3" s="150"/>
      <c r="U3" s="150"/>
      <c r="V3" s="150"/>
      <c r="W3" s="150" t="s">
        <v>3</v>
      </c>
    </row>
    <row r="4" ht="19.5" customHeight="1" spans="1:23">
      <c r="A4" s="153" t="s">
        <v>126</v>
      </c>
      <c r="B4" s="153" t="s">
        <v>127</v>
      </c>
      <c r="C4" s="153" t="s">
        <v>128</v>
      </c>
      <c r="D4" s="153" t="s">
        <v>129</v>
      </c>
      <c r="E4" s="153" t="s">
        <v>130</v>
      </c>
      <c r="F4" s="153" t="s">
        <v>131</v>
      </c>
      <c r="G4" s="153" t="s">
        <v>132</v>
      </c>
      <c r="H4" s="153" t="s">
        <v>133</v>
      </c>
      <c r="I4" s="153"/>
      <c r="J4" s="153"/>
      <c r="K4" s="153"/>
      <c r="L4" s="153"/>
      <c r="M4" s="153"/>
      <c r="N4" s="153"/>
      <c r="O4" s="153"/>
      <c r="P4" s="153"/>
      <c r="Q4" s="153"/>
      <c r="R4" s="153"/>
      <c r="S4" s="153"/>
      <c r="T4" s="153"/>
      <c r="U4" s="153"/>
      <c r="V4" s="153"/>
      <c r="W4" s="153"/>
    </row>
    <row r="5" ht="19.5" customHeight="1" spans="1:23">
      <c r="A5" s="153"/>
      <c r="B5" s="153"/>
      <c r="C5" s="153"/>
      <c r="D5" s="153"/>
      <c r="E5" s="153"/>
      <c r="F5" s="153"/>
      <c r="G5" s="153"/>
      <c r="H5" s="153" t="s">
        <v>31</v>
      </c>
      <c r="I5" s="153" t="s">
        <v>34</v>
      </c>
      <c r="J5" s="153"/>
      <c r="K5" s="153"/>
      <c r="L5" s="153"/>
      <c r="M5" s="153"/>
      <c r="N5" s="153" t="s">
        <v>134</v>
      </c>
      <c r="O5" s="153"/>
      <c r="P5" s="153"/>
      <c r="Q5" s="153" t="s">
        <v>37</v>
      </c>
      <c r="R5" s="153" t="s">
        <v>72</v>
      </c>
      <c r="S5" s="153"/>
      <c r="T5" s="153"/>
      <c r="U5" s="153"/>
      <c r="V5" s="153"/>
      <c r="W5" s="153"/>
    </row>
    <row r="6" ht="41.25" customHeight="1" spans="1:23">
      <c r="A6" s="153"/>
      <c r="B6" s="153"/>
      <c r="C6" s="153"/>
      <c r="D6" s="153"/>
      <c r="E6" s="153"/>
      <c r="F6" s="153"/>
      <c r="G6" s="153"/>
      <c r="H6" s="153"/>
      <c r="I6" s="153" t="s">
        <v>135</v>
      </c>
      <c r="J6" s="153" t="s">
        <v>136</v>
      </c>
      <c r="K6" s="153" t="s">
        <v>137</v>
      </c>
      <c r="L6" s="153" t="s">
        <v>138</v>
      </c>
      <c r="M6" s="153" t="s">
        <v>139</v>
      </c>
      <c r="N6" s="153" t="s">
        <v>34</v>
      </c>
      <c r="O6" s="153" t="s">
        <v>35</v>
      </c>
      <c r="P6" s="153" t="s">
        <v>36</v>
      </c>
      <c r="Q6" s="153"/>
      <c r="R6" s="153" t="s">
        <v>33</v>
      </c>
      <c r="S6" s="153" t="s">
        <v>40</v>
      </c>
      <c r="T6" s="153" t="s">
        <v>140</v>
      </c>
      <c r="U6" s="153" t="s">
        <v>42</v>
      </c>
      <c r="V6" s="153" t="s">
        <v>43</v>
      </c>
      <c r="W6" s="153" t="s">
        <v>44</v>
      </c>
    </row>
    <row r="7" ht="20.25" customHeight="1" spans="1:23">
      <c r="A7" s="154" t="s">
        <v>45</v>
      </c>
      <c r="B7" s="154" t="s">
        <v>46</v>
      </c>
      <c r="C7" s="154" t="s">
        <v>47</v>
      </c>
      <c r="D7" s="154" t="s">
        <v>48</v>
      </c>
      <c r="E7" s="154" t="s">
        <v>49</v>
      </c>
      <c r="F7" s="154" t="s">
        <v>50</v>
      </c>
      <c r="G7" s="154" t="s">
        <v>51</v>
      </c>
      <c r="H7" s="154" t="s">
        <v>52</v>
      </c>
      <c r="I7" s="154" t="s">
        <v>53</v>
      </c>
      <c r="J7" s="154" t="s">
        <v>54</v>
      </c>
      <c r="K7" s="154" t="s">
        <v>55</v>
      </c>
      <c r="L7" s="154" t="s">
        <v>56</v>
      </c>
      <c r="M7" s="154" t="s">
        <v>57</v>
      </c>
      <c r="N7" s="154" t="s">
        <v>58</v>
      </c>
      <c r="O7" s="154" t="s">
        <v>59</v>
      </c>
      <c r="P7" s="154" t="s">
        <v>60</v>
      </c>
      <c r="Q7" s="154" t="s">
        <v>61</v>
      </c>
      <c r="R7" s="154" t="s">
        <v>62</v>
      </c>
      <c r="S7" s="154" t="s">
        <v>63</v>
      </c>
      <c r="T7" s="154" t="s">
        <v>141</v>
      </c>
      <c r="U7" s="154" t="s">
        <v>142</v>
      </c>
      <c r="V7" s="154" t="s">
        <v>143</v>
      </c>
      <c r="W7" s="154" t="s">
        <v>144</v>
      </c>
    </row>
    <row r="8" ht="20.25" customHeight="1" spans="1:23">
      <c r="A8" t="s">
        <v>65</v>
      </c>
      <c r="C8" s="152"/>
      <c r="D8" s="152"/>
      <c r="E8" s="152"/>
      <c r="G8" s="152"/>
      <c r="H8" s="155">
        <v>18590900.31</v>
      </c>
      <c r="I8" s="65">
        <v>18590900.31</v>
      </c>
      <c r="J8" s="65">
        <v>6944431.09</v>
      </c>
      <c r="K8" s="65"/>
      <c r="L8" s="65">
        <v>11646469.22</v>
      </c>
      <c r="M8" s="65"/>
      <c r="N8" s="65"/>
      <c r="O8" s="65"/>
      <c r="P8" s="65"/>
      <c r="Q8" s="65"/>
      <c r="R8" s="65"/>
      <c r="S8" s="65"/>
      <c r="T8" s="65"/>
      <c r="U8" s="65"/>
      <c r="V8" s="65"/>
      <c r="W8" s="65"/>
    </row>
    <row r="9" ht="20.25" customHeight="1" spans="1:23">
      <c r="A9" t="s">
        <v>65</v>
      </c>
      <c r="B9" s="152"/>
      <c r="C9" s="152"/>
      <c r="D9" s="152"/>
      <c r="E9" s="152"/>
      <c r="F9" s="152"/>
      <c r="G9" s="152"/>
      <c r="H9" s="155">
        <v>18590900.31</v>
      </c>
      <c r="I9" s="65">
        <v>18590900.31</v>
      </c>
      <c r="J9" s="65">
        <v>6944431.09</v>
      </c>
      <c r="K9" s="65"/>
      <c r="L9" s="65">
        <v>11646469.22</v>
      </c>
      <c r="M9" s="65"/>
      <c r="N9" s="65"/>
      <c r="O9" s="65"/>
      <c r="P9" s="65"/>
      <c r="Q9" s="65"/>
      <c r="R9" s="65"/>
      <c r="S9" s="65"/>
      <c r="T9" s="65"/>
      <c r="U9" s="65"/>
      <c r="V9" s="65"/>
      <c r="W9" s="65"/>
    </row>
    <row r="10" ht="20.25" customHeight="1" spans="1:23">
      <c r="A10" s="152" t="str">
        <f t="shared" ref="A10:A55" si="0">"       "&amp;"玉溪市住房公积金管理中心"</f>
        <v>       玉溪市住房公积金管理中心</v>
      </c>
      <c r="B10" s="152" t="s">
        <v>145</v>
      </c>
      <c r="C10" s="152" t="s">
        <v>146</v>
      </c>
      <c r="D10" s="152" t="s">
        <v>82</v>
      </c>
      <c r="E10" s="152" t="s">
        <v>147</v>
      </c>
      <c r="F10" s="152" t="s">
        <v>148</v>
      </c>
      <c r="G10" s="152" t="s">
        <v>149</v>
      </c>
      <c r="H10" s="155">
        <v>2819628</v>
      </c>
      <c r="I10" s="65">
        <v>2819628</v>
      </c>
      <c r="J10" s="65">
        <v>1233587.25</v>
      </c>
      <c r="K10" s="152"/>
      <c r="L10" s="65">
        <v>1586040.75</v>
      </c>
      <c r="M10" s="152"/>
      <c r="N10" s="65"/>
      <c r="O10" s="65"/>
      <c r="P10" s="152"/>
      <c r="Q10" s="65"/>
      <c r="R10" s="65"/>
      <c r="S10" s="65"/>
      <c r="T10" s="65"/>
      <c r="U10" s="65"/>
      <c r="V10" s="65"/>
      <c r="W10" s="65"/>
    </row>
    <row r="11" ht="20.25" customHeight="1" spans="1:23">
      <c r="A11" s="152" t="str">
        <f t="shared" si="0"/>
        <v>       玉溪市住房公积金管理中心</v>
      </c>
      <c r="B11" s="152" t="s">
        <v>145</v>
      </c>
      <c r="C11" s="152" t="s">
        <v>146</v>
      </c>
      <c r="D11" s="152" t="s">
        <v>82</v>
      </c>
      <c r="E11" s="152" t="s">
        <v>147</v>
      </c>
      <c r="F11" s="152" t="s">
        <v>150</v>
      </c>
      <c r="G11" s="152" t="s">
        <v>151</v>
      </c>
      <c r="H11" s="155">
        <v>117480</v>
      </c>
      <c r="I11" s="65">
        <v>117480</v>
      </c>
      <c r="J11" s="65">
        <v>51397.5</v>
      </c>
      <c r="K11" s="152"/>
      <c r="L11" s="65">
        <v>66082.5</v>
      </c>
      <c r="M11" s="152"/>
      <c r="N11" s="65"/>
      <c r="O11" s="65"/>
      <c r="P11" s="152"/>
      <c r="Q11" s="65"/>
      <c r="R11" s="65"/>
      <c r="S11" s="65"/>
      <c r="T11" s="65"/>
      <c r="U11" s="65"/>
      <c r="V11" s="65"/>
      <c r="W11" s="65"/>
    </row>
    <row r="12" ht="20.25" customHeight="1" spans="1:23">
      <c r="A12" s="152" t="str">
        <f t="shared" si="0"/>
        <v>       玉溪市住房公积金管理中心</v>
      </c>
      <c r="B12" s="152" t="s">
        <v>145</v>
      </c>
      <c r="C12" s="152" t="s">
        <v>146</v>
      </c>
      <c r="D12" s="152" t="s">
        <v>82</v>
      </c>
      <c r="E12" s="152" t="s">
        <v>147</v>
      </c>
      <c r="F12" s="152" t="s">
        <v>152</v>
      </c>
      <c r="G12" s="152" t="s">
        <v>153</v>
      </c>
      <c r="H12" s="155">
        <v>993360</v>
      </c>
      <c r="I12" s="65">
        <v>993360</v>
      </c>
      <c r="J12" s="65">
        <v>434595</v>
      </c>
      <c r="K12" s="152"/>
      <c r="L12" s="65">
        <v>558765</v>
      </c>
      <c r="M12" s="152"/>
      <c r="N12" s="65"/>
      <c r="O12" s="65"/>
      <c r="P12" s="152"/>
      <c r="Q12" s="65"/>
      <c r="R12" s="65"/>
      <c r="S12" s="65"/>
      <c r="T12" s="65"/>
      <c r="U12" s="65"/>
      <c r="V12" s="65"/>
      <c r="W12" s="65"/>
    </row>
    <row r="13" ht="20.25" customHeight="1" spans="1:23">
      <c r="A13" s="152" t="str">
        <f t="shared" si="0"/>
        <v>       玉溪市住房公积金管理中心</v>
      </c>
      <c r="B13" s="152" t="s">
        <v>145</v>
      </c>
      <c r="C13" s="152" t="s">
        <v>146</v>
      </c>
      <c r="D13" s="152" t="s">
        <v>97</v>
      </c>
      <c r="E13" s="152" t="s">
        <v>154</v>
      </c>
      <c r="F13" s="152" t="s">
        <v>150</v>
      </c>
      <c r="G13" s="152" t="s">
        <v>151</v>
      </c>
      <c r="H13" s="155">
        <v>38616</v>
      </c>
      <c r="I13" s="65">
        <v>38616</v>
      </c>
      <c r="J13" s="65"/>
      <c r="K13" s="152"/>
      <c r="L13" s="65">
        <v>38616</v>
      </c>
      <c r="M13" s="152"/>
      <c r="N13" s="65"/>
      <c r="O13" s="65"/>
      <c r="P13" s="152"/>
      <c r="Q13" s="65"/>
      <c r="R13" s="65"/>
      <c r="S13" s="65"/>
      <c r="T13" s="65"/>
      <c r="U13" s="65"/>
      <c r="V13" s="65"/>
      <c r="W13" s="65"/>
    </row>
    <row r="14" ht="20.25" customHeight="1" spans="1:23">
      <c r="A14" s="152" t="str">
        <f t="shared" si="0"/>
        <v>       玉溪市住房公积金管理中心</v>
      </c>
      <c r="B14" s="152" t="s">
        <v>155</v>
      </c>
      <c r="C14" s="152" t="s">
        <v>156</v>
      </c>
      <c r="D14" s="152" t="s">
        <v>82</v>
      </c>
      <c r="E14" s="152" t="s">
        <v>147</v>
      </c>
      <c r="F14" s="152" t="s">
        <v>157</v>
      </c>
      <c r="G14" s="152" t="s">
        <v>158</v>
      </c>
      <c r="H14" s="155">
        <v>43007.22</v>
      </c>
      <c r="I14" s="65">
        <v>43007.22</v>
      </c>
      <c r="J14" s="65">
        <v>10751.81</v>
      </c>
      <c r="K14" s="152"/>
      <c r="L14" s="65">
        <v>32255.41</v>
      </c>
      <c r="M14" s="152"/>
      <c r="N14" s="65"/>
      <c r="O14" s="65"/>
      <c r="P14" s="152"/>
      <c r="Q14" s="65"/>
      <c r="R14" s="65"/>
      <c r="S14" s="65"/>
      <c r="T14" s="65"/>
      <c r="U14" s="65"/>
      <c r="V14" s="65"/>
      <c r="W14" s="65"/>
    </row>
    <row r="15" ht="20.25" customHeight="1" spans="1:23">
      <c r="A15" s="152" t="str">
        <f t="shared" si="0"/>
        <v>       玉溪市住房公积金管理中心</v>
      </c>
      <c r="B15" s="152" t="s">
        <v>155</v>
      </c>
      <c r="C15" s="152" t="s">
        <v>156</v>
      </c>
      <c r="D15" s="152" t="s">
        <v>86</v>
      </c>
      <c r="E15" s="152" t="s">
        <v>159</v>
      </c>
      <c r="F15" s="152" t="s">
        <v>160</v>
      </c>
      <c r="G15" s="152" t="s">
        <v>161</v>
      </c>
      <c r="H15" s="155">
        <v>945427.2</v>
      </c>
      <c r="I15" s="65">
        <v>945427.2</v>
      </c>
      <c r="J15" s="65">
        <v>236356.8</v>
      </c>
      <c r="K15" s="152"/>
      <c r="L15" s="65">
        <v>709070.4</v>
      </c>
      <c r="M15" s="152"/>
      <c r="N15" s="65"/>
      <c r="O15" s="65"/>
      <c r="P15" s="152"/>
      <c r="Q15" s="65"/>
      <c r="R15" s="65"/>
      <c r="S15" s="65"/>
      <c r="T15" s="65"/>
      <c r="U15" s="65"/>
      <c r="V15" s="65"/>
      <c r="W15" s="65"/>
    </row>
    <row r="16" ht="20.25" customHeight="1" spans="1:23">
      <c r="A16" s="152" t="str">
        <f t="shared" si="0"/>
        <v>       玉溪市住房公积金管理中心</v>
      </c>
      <c r="B16" s="152" t="s">
        <v>155</v>
      </c>
      <c r="C16" s="152" t="s">
        <v>156</v>
      </c>
      <c r="D16" s="152" t="s">
        <v>91</v>
      </c>
      <c r="E16" s="152" t="s">
        <v>162</v>
      </c>
      <c r="F16" s="152" t="s">
        <v>163</v>
      </c>
      <c r="G16" s="152" t="s">
        <v>164</v>
      </c>
      <c r="H16" s="155">
        <v>490440.36</v>
      </c>
      <c r="I16" s="65">
        <v>490440.36</v>
      </c>
      <c r="J16" s="65">
        <v>122610.09</v>
      </c>
      <c r="K16" s="152"/>
      <c r="L16" s="65">
        <v>367830.27</v>
      </c>
      <c r="M16" s="152"/>
      <c r="N16" s="65"/>
      <c r="O16" s="65"/>
      <c r="P16" s="152"/>
      <c r="Q16" s="65"/>
      <c r="R16" s="65"/>
      <c r="S16" s="65"/>
      <c r="T16" s="65"/>
      <c r="U16" s="65"/>
      <c r="V16" s="65"/>
      <c r="W16" s="65"/>
    </row>
    <row r="17" ht="20.25" customHeight="1" spans="1:23">
      <c r="A17" s="152" t="str">
        <f t="shared" si="0"/>
        <v>       玉溪市住房公积金管理中心</v>
      </c>
      <c r="B17" s="152" t="s">
        <v>155</v>
      </c>
      <c r="C17" s="152" t="s">
        <v>156</v>
      </c>
      <c r="D17" s="152" t="s">
        <v>92</v>
      </c>
      <c r="E17" s="152" t="s">
        <v>165</v>
      </c>
      <c r="F17" s="152" t="s">
        <v>166</v>
      </c>
      <c r="G17" s="152" t="s">
        <v>167</v>
      </c>
      <c r="H17" s="155">
        <v>417846</v>
      </c>
      <c r="I17" s="65">
        <v>417846</v>
      </c>
      <c r="J17" s="65">
        <v>104461.5</v>
      </c>
      <c r="K17" s="152"/>
      <c r="L17" s="65">
        <v>313384.5</v>
      </c>
      <c r="M17" s="152"/>
      <c r="N17" s="65"/>
      <c r="O17" s="65"/>
      <c r="P17" s="152"/>
      <c r="Q17" s="65"/>
      <c r="R17" s="65"/>
      <c r="S17" s="65"/>
      <c r="T17" s="65"/>
      <c r="U17" s="65"/>
      <c r="V17" s="65"/>
      <c r="W17" s="65"/>
    </row>
    <row r="18" ht="20.25" customHeight="1" spans="1:23">
      <c r="A18" s="152" t="str">
        <f t="shared" si="0"/>
        <v>       玉溪市住房公积金管理中心</v>
      </c>
      <c r="B18" s="152" t="s">
        <v>155</v>
      </c>
      <c r="C18" s="152" t="s">
        <v>156</v>
      </c>
      <c r="D18" s="152" t="s">
        <v>93</v>
      </c>
      <c r="E18" s="152" t="s">
        <v>168</v>
      </c>
      <c r="F18" s="152" t="s">
        <v>157</v>
      </c>
      <c r="G18" s="152" t="s">
        <v>158</v>
      </c>
      <c r="H18" s="155">
        <v>57594.57</v>
      </c>
      <c r="I18" s="65">
        <v>57594.57</v>
      </c>
      <c r="J18" s="65">
        <v>39424.64</v>
      </c>
      <c r="K18" s="152"/>
      <c r="L18" s="65">
        <v>18169.93</v>
      </c>
      <c r="M18" s="152"/>
      <c r="N18" s="65"/>
      <c r="O18" s="65"/>
      <c r="P18" s="152"/>
      <c r="Q18" s="65"/>
      <c r="R18" s="65"/>
      <c r="S18" s="65"/>
      <c r="T18" s="65"/>
      <c r="U18" s="65"/>
      <c r="V18" s="65"/>
      <c r="W18" s="65"/>
    </row>
    <row r="19" ht="20.25" customHeight="1" spans="1:23">
      <c r="A19" s="152" t="str">
        <f t="shared" si="0"/>
        <v>       玉溪市住房公积金管理中心</v>
      </c>
      <c r="B19" s="152" t="s">
        <v>169</v>
      </c>
      <c r="C19" s="152" t="s">
        <v>170</v>
      </c>
      <c r="D19" s="152" t="s">
        <v>96</v>
      </c>
      <c r="E19" s="152" t="s">
        <v>170</v>
      </c>
      <c r="F19" s="152" t="s">
        <v>171</v>
      </c>
      <c r="G19" s="152" t="s">
        <v>170</v>
      </c>
      <c r="H19" s="155">
        <v>972744</v>
      </c>
      <c r="I19" s="65">
        <v>972744</v>
      </c>
      <c r="J19" s="65">
        <v>243186</v>
      </c>
      <c r="K19" s="152"/>
      <c r="L19" s="65">
        <v>729558</v>
      </c>
      <c r="M19" s="152"/>
      <c r="N19" s="65"/>
      <c r="O19" s="65"/>
      <c r="P19" s="152"/>
      <c r="Q19" s="65"/>
      <c r="R19" s="65"/>
      <c r="S19" s="65"/>
      <c r="T19" s="65"/>
      <c r="U19" s="65"/>
      <c r="V19" s="65"/>
      <c r="W19" s="65"/>
    </row>
    <row r="20" ht="20.25" customHeight="1" spans="1:23">
      <c r="A20" s="152" t="str">
        <f t="shared" si="0"/>
        <v>       玉溪市住房公积金管理中心</v>
      </c>
      <c r="B20" s="152" t="s">
        <v>172</v>
      </c>
      <c r="C20" s="152" t="s">
        <v>173</v>
      </c>
      <c r="D20" s="152" t="s">
        <v>85</v>
      </c>
      <c r="E20" s="152" t="s">
        <v>174</v>
      </c>
      <c r="F20" s="152" t="s">
        <v>175</v>
      </c>
      <c r="G20" s="152" t="s">
        <v>176</v>
      </c>
      <c r="H20" s="155">
        <v>897600</v>
      </c>
      <c r="I20" s="65">
        <v>897600</v>
      </c>
      <c r="J20" s="65">
        <v>897600</v>
      </c>
      <c r="K20" s="152"/>
      <c r="L20" s="65"/>
      <c r="M20" s="152"/>
      <c r="N20" s="65"/>
      <c r="O20" s="65"/>
      <c r="P20" s="152"/>
      <c r="Q20" s="65"/>
      <c r="R20" s="65"/>
      <c r="S20" s="65"/>
      <c r="T20" s="65"/>
      <c r="U20" s="65"/>
      <c r="V20" s="65"/>
      <c r="W20" s="65"/>
    </row>
    <row r="21" ht="20.25" customHeight="1" spans="1:23">
      <c r="A21" s="152" t="str">
        <f t="shared" si="0"/>
        <v>       玉溪市住房公积金管理中心</v>
      </c>
      <c r="B21" s="152" t="s">
        <v>177</v>
      </c>
      <c r="C21" s="152" t="s">
        <v>178</v>
      </c>
      <c r="D21" s="152" t="s">
        <v>82</v>
      </c>
      <c r="E21" s="152" t="s">
        <v>147</v>
      </c>
      <c r="F21" s="152" t="s">
        <v>179</v>
      </c>
      <c r="G21" s="152" t="s">
        <v>180</v>
      </c>
      <c r="H21" s="155">
        <v>137900</v>
      </c>
      <c r="I21" s="65">
        <v>137900</v>
      </c>
      <c r="J21" s="65"/>
      <c r="K21" s="152"/>
      <c r="L21" s="65">
        <v>137900</v>
      </c>
      <c r="M21" s="152"/>
      <c r="N21" s="65"/>
      <c r="O21" s="65"/>
      <c r="P21" s="152"/>
      <c r="Q21" s="65"/>
      <c r="R21" s="65"/>
      <c r="S21" s="65"/>
      <c r="T21" s="65"/>
      <c r="U21" s="65"/>
      <c r="V21" s="65"/>
      <c r="W21" s="65"/>
    </row>
    <row r="22" ht="20.25" customHeight="1" spans="1:23">
      <c r="A22" s="152" t="str">
        <f t="shared" si="0"/>
        <v>       玉溪市住房公积金管理中心</v>
      </c>
      <c r="B22" s="152" t="s">
        <v>181</v>
      </c>
      <c r="C22" s="152" t="s">
        <v>182</v>
      </c>
      <c r="D22" s="152" t="s">
        <v>82</v>
      </c>
      <c r="E22" s="152" t="s">
        <v>147</v>
      </c>
      <c r="F22" s="152" t="s">
        <v>183</v>
      </c>
      <c r="G22" s="152" t="s">
        <v>182</v>
      </c>
      <c r="H22" s="155">
        <v>212956.96</v>
      </c>
      <c r="I22" s="65">
        <v>212956.96</v>
      </c>
      <c r="J22" s="65"/>
      <c r="K22" s="152"/>
      <c r="L22" s="65">
        <v>212956.96</v>
      </c>
      <c r="M22" s="152"/>
      <c r="N22" s="65"/>
      <c r="O22" s="65"/>
      <c r="P22" s="152"/>
      <c r="Q22" s="65"/>
      <c r="R22" s="65"/>
      <c r="S22" s="65"/>
      <c r="T22" s="65"/>
      <c r="U22" s="65"/>
      <c r="V22" s="65"/>
      <c r="W22" s="65"/>
    </row>
    <row r="23" ht="20.25" customHeight="1" spans="1:23">
      <c r="A23" s="152" t="str">
        <f t="shared" si="0"/>
        <v>       玉溪市住房公积金管理中心</v>
      </c>
      <c r="B23" s="152" t="s">
        <v>184</v>
      </c>
      <c r="C23" s="152" t="s">
        <v>185</v>
      </c>
      <c r="D23" s="152" t="s">
        <v>82</v>
      </c>
      <c r="E23" s="152" t="s">
        <v>147</v>
      </c>
      <c r="F23" s="152" t="s">
        <v>186</v>
      </c>
      <c r="G23" s="152" t="s">
        <v>187</v>
      </c>
      <c r="H23" s="155">
        <v>183200</v>
      </c>
      <c r="I23" s="65">
        <v>183200</v>
      </c>
      <c r="J23" s="65">
        <v>25235.5</v>
      </c>
      <c r="K23" s="152"/>
      <c r="L23" s="65">
        <v>157964.5</v>
      </c>
      <c r="M23" s="152"/>
      <c r="N23" s="65"/>
      <c r="O23" s="65"/>
      <c r="P23" s="152"/>
      <c r="Q23" s="65"/>
      <c r="R23" s="65"/>
      <c r="S23" s="65"/>
      <c r="T23" s="65"/>
      <c r="U23" s="65"/>
      <c r="V23" s="65"/>
      <c r="W23" s="65"/>
    </row>
    <row r="24" ht="20.25" customHeight="1" spans="1:23">
      <c r="A24" s="152" t="str">
        <f t="shared" si="0"/>
        <v>       玉溪市住房公积金管理中心</v>
      </c>
      <c r="B24" s="152" t="s">
        <v>184</v>
      </c>
      <c r="C24" s="152" t="s">
        <v>185</v>
      </c>
      <c r="D24" s="152" t="s">
        <v>82</v>
      </c>
      <c r="E24" s="152" t="s">
        <v>147</v>
      </c>
      <c r="F24" s="152" t="s">
        <v>188</v>
      </c>
      <c r="G24" s="152" t="s">
        <v>189</v>
      </c>
      <c r="H24" s="155">
        <v>8000</v>
      </c>
      <c r="I24" s="65">
        <v>8000</v>
      </c>
      <c r="J24" s="65">
        <v>2000</v>
      </c>
      <c r="K24" s="152"/>
      <c r="L24" s="65">
        <v>6000</v>
      </c>
      <c r="M24" s="152"/>
      <c r="N24" s="65"/>
      <c r="O24" s="65"/>
      <c r="P24" s="152"/>
      <c r="Q24" s="65"/>
      <c r="R24" s="65"/>
      <c r="S24" s="65"/>
      <c r="T24" s="65"/>
      <c r="U24" s="65"/>
      <c r="V24" s="65"/>
      <c r="W24" s="65"/>
    </row>
    <row r="25" ht="20.25" customHeight="1" spans="1:23">
      <c r="A25" s="152" t="str">
        <f t="shared" si="0"/>
        <v>       玉溪市住房公积金管理中心</v>
      </c>
      <c r="B25" s="152" t="s">
        <v>184</v>
      </c>
      <c r="C25" s="152" t="s">
        <v>185</v>
      </c>
      <c r="D25" s="152" t="s">
        <v>82</v>
      </c>
      <c r="E25" s="152" t="s">
        <v>147</v>
      </c>
      <c r="F25" s="152" t="s">
        <v>190</v>
      </c>
      <c r="G25" s="152" t="s">
        <v>191</v>
      </c>
      <c r="H25" s="155">
        <v>6000</v>
      </c>
      <c r="I25" s="65">
        <v>6000</v>
      </c>
      <c r="J25" s="65">
        <v>1500</v>
      </c>
      <c r="K25" s="152"/>
      <c r="L25" s="65">
        <v>4500</v>
      </c>
      <c r="M25" s="152"/>
      <c r="N25" s="65"/>
      <c r="O25" s="65"/>
      <c r="P25" s="152"/>
      <c r="Q25" s="65"/>
      <c r="R25" s="65"/>
      <c r="S25" s="65"/>
      <c r="T25" s="65"/>
      <c r="U25" s="65"/>
      <c r="V25" s="65"/>
      <c r="W25" s="65"/>
    </row>
    <row r="26" ht="20.25" customHeight="1" spans="1:23">
      <c r="A26" s="152" t="str">
        <f t="shared" si="0"/>
        <v>       玉溪市住房公积金管理中心</v>
      </c>
      <c r="B26" s="152" t="s">
        <v>184</v>
      </c>
      <c r="C26" s="152" t="s">
        <v>185</v>
      </c>
      <c r="D26" s="152" t="s">
        <v>82</v>
      </c>
      <c r="E26" s="152" t="s">
        <v>147</v>
      </c>
      <c r="F26" s="152" t="s">
        <v>192</v>
      </c>
      <c r="G26" s="152" t="s">
        <v>193</v>
      </c>
      <c r="H26" s="155">
        <v>30000</v>
      </c>
      <c r="I26" s="65">
        <v>30000</v>
      </c>
      <c r="J26" s="65">
        <v>7500</v>
      </c>
      <c r="K26" s="152"/>
      <c r="L26" s="65">
        <v>22500</v>
      </c>
      <c r="M26" s="152"/>
      <c r="N26" s="65"/>
      <c r="O26" s="65"/>
      <c r="P26" s="152"/>
      <c r="Q26" s="65"/>
      <c r="R26" s="65"/>
      <c r="S26" s="65"/>
      <c r="T26" s="65"/>
      <c r="U26" s="65"/>
      <c r="V26" s="65"/>
      <c r="W26" s="65"/>
    </row>
    <row r="27" ht="20.25" customHeight="1" spans="1:23">
      <c r="A27" s="152" t="str">
        <f t="shared" si="0"/>
        <v>       玉溪市住房公积金管理中心</v>
      </c>
      <c r="B27" s="152" t="s">
        <v>184</v>
      </c>
      <c r="C27" s="152" t="s">
        <v>185</v>
      </c>
      <c r="D27" s="152" t="s">
        <v>82</v>
      </c>
      <c r="E27" s="152" t="s">
        <v>147</v>
      </c>
      <c r="F27" s="152" t="s">
        <v>194</v>
      </c>
      <c r="G27" s="152" t="s">
        <v>195</v>
      </c>
      <c r="H27" s="155">
        <v>25000</v>
      </c>
      <c r="I27" s="65">
        <v>25000</v>
      </c>
      <c r="J27" s="65">
        <v>6250</v>
      </c>
      <c r="K27" s="152"/>
      <c r="L27" s="65">
        <v>18750</v>
      </c>
      <c r="M27" s="152"/>
      <c r="N27" s="65"/>
      <c r="O27" s="65"/>
      <c r="P27" s="152"/>
      <c r="Q27" s="65"/>
      <c r="R27" s="65"/>
      <c r="S27" s="65"/>
      <c r="T27" s="65"/>
      <c r="U27" s="65"/>
      <c r="V27" s="65"/>
      <c r="W27" s="65"/>
    </row>
    <row r="28" ht="20.25" customHeight="1" spans="1:23">
      <c r="A28" s="152" t="str">
        <f t="shared" si="0"/>
        <v>       玉溪市住房公积金管理中心</v>
      </c>
      <c r="B28" s="152" t="s">
        <v>184</v>
      </c>
      <c r="C28" s="152" t="s">
        <v>185</v>
      </c>
      <c r="D28" s="152" t="s">
        <v>82</v>
      </c>
      <c r="E28" s="152" t="s">
        <v>147</v>
      </c>
      <c r="F28" s="152" t="s">
        <v>196</v>
      </c>
      <c r="G28" s="152" t="s">
        <v>197</v>
      </c>
      <c r="H28" s="155">
        <v>185500</v>
      </c>
      <c r="I28" s="65">
        <v>185500</v>
      </c>
      <c r="J28" s="65">
        <v>46375</v>
      </c>
      <c r="K28" s="152"/>
      <c r="L28" s="65">
        <v>139125</v>
      </c>
      <c r="M28" s="152"/>
      <c r="N28" s="65"/>
      <c r="O28" s="65"/>
      <c r="P28" s="152"/>
      <c r="Q28" s="65"/>
      <c r="R28" s="65"/>
      <c r="S28" s="65"/>
      <c r="T28" s="65"/>
      <c r="U28" s="65"/>
      <c r="V28" s="65"/>
      <c r="W28" s="65"/>
    </row>
    <row r="29" ht="20.25" customHeight="1" spans="1:23">
      <c r="A29" s="152" t="str">
        <f t="shared" si="0"/>
        <v>       玉溪市住房公积金管理中心</v>
      </c>
      <c r="B29" s="152" t="s">
        <v>184</v>
      </c>
      <c r="C29" s="152" t="s">
        <v>185</v>
      </c>
      <c r="D29" s="152" t="s">
        <v>82</v>
      </c>
      <c r="E29" s="152" t="s">
        <v>147</v>
      </c>
      <c r="F29" s="152" t="s">
        <v>198</v>
      </c>
      <c r="G29" s="152" t="s">
        <v>199</v>
      </c>
      <c r="H29" s="155">
        <v>10000</v>
      </c>
      <c r="I29" s="65">
        <v>10000</v>
      </c>
      <c r="J29" s="65">
        <v>2500</v>
      </c>
      <c r="K29" s="152"/>
      <c r="L29" s="65">
        <v>7500</v>
      </c>
      <c r="M29" s="152"/>
      <c r="N29" s="65"/>
      <c r="O29" s="65"/>
      <c r="P29" s="152"/>
      <c r="Q29" s="65"/>
      <c r="R29" s="65"/>
      <c r="S29" s="65"/>
      <c r="T29" s="65"/>
      <c r="U29" s="65"/>
      <c r="V29" s="65"/>
      <c r="W29" s="65"/>
    </row>
    <row r="30" ht="20.25" customHeight="1" spans="1:23">
      <c r="A30" s="152" t="str">
        <f t="shared" si="0"/>
        <v>       玉溪市住房公积金管理中心</v>
      </c>
      <c r="B30" s="152" t="s">
        <v>184</v>
      </c>
      <c r="C30" s="152" t="s">
        <v>185</v>
      </c>
      <c r="D30" s="152" t="s">
        <v>82</v>
      </c>
      <c r="E30" s="152" t="s">
        <v>147</v>
      </c>
      <c r="F30" s="152" t="s">
        <v>200</v>
      </c>
      <c r="G30" s="152" t="s">
        <v>201</v>
      </c>
      <c r="H30" s="155">
        <v>6000</v>
      </c>
      <c r="I30" s="65">
        <v>6000</v>
      </c>
      <c r="J30" s="65">
        <v>1500</v>
      </c>
      <c r="K30" s="152"/>
      <c r="L30" s="65">
        <v>4500</v>
      </c>
      <c r="M30" s="152"/>
      <c r="N30" s="65"/>
      <c r="O30" s="65"/>
      <c r="P30" s="152"/>
      <c r="Q30" s="65"/>
      <c r="R30" s="65"/>
      <c r="S30" s="65"/>
      <c r="T30" s="65"/>
      <c r="U30" s="65"/>
      <c r="V30" s="65"/>
      <c r="W30" s="65"/>
    </row>
    <row r="31" ht="20.25" customHeight="1" spans="1:23">
      <c r="A31" s="152" t="str">
        <f t="shared" si="0"/>
        <v>       玉溪市住房公积金管理中心</v>
      </c>
      <c r="B31" s="152" t="s">
        <v>184</v>
      </c>
      <c r="C31" s="152" t="s">
        <v>185</v>
      </c>
      <c r="D31" s="152" t="s">
        <v>82</v>
      </c>
      <c r="E31" s="152" t="s">
        <v>147</v>
      </c>
      <c r="F31" s="152" t="s">
        <v>202</v>
      </c>
      <c r="G31" s="152" t="s">
        <v>203</v>
      </c>
      <c r="H31" s="155">
        <v>18000</v>
      </c>
      <c r="I31" s="65">
        <v>18000</v>
      </c>
      <c r="J31" s="65">
        <v>4500</v>
      </c>
      <c r="K31" s="152"/>
      <c r="L31" s="65">
        <v>13500</v>
      </c>
      <c r="M31" s="152"/>
      <c r="N31" s="65"/>
      <c r="O31" s="65"/>
      <c r="P31" s="152"/>
      <c r="Q31" s="65"/>
      <c r="R31" s="65"/>
      <c r="S31" s="65"/>
      <c r="T31" s="65"/>
      <c r="U31" s="65"/>
      <c r="V31" s="65"/>
      <c r="W31" s="65"/>
    </row>
    <row r="32" ht="20.25" customHeight="1" spans="1:23">
      <c r="A32" s="152" t="str">
        <f t="shared" si="0"/>
        <v>       玉溪市住房公积金管理中心</v>
      </c>
      <c r="B32" s="152" t="s">
        <v>184</v>
      </c>
      <c r="C32" s="152" t="s">
        <v>185</v>
      </c>
      <c r="D32" s="152" t="s">
        <v>82</v>
      </c>
      <c r="E32" s="152" t="s">
        <v>147</v>
      </c>
      <c r="F32" s="152" t="s">
        <v>204</v>
      </c>
      <c r="G32" s="152" t="s">
        <v>205</v>
      </c>
      <c r="H32" s="155">
        <v>13800</v>
      </c>
      <c r="I32" s="65">
        <v>13800</v>
      </c>
      <c r="J32" s="65">
        <v>3450</v>
      </c>
      <c r="K32" s="152"/>
      <c r="L32" s="65">
        <v>10350</v>
      </c>
      <c r="M32" s="152"/>
      <c r="N32" s="65"/>
      <c r="O32" s="65"/>
      <c r="P32" s="152"/>
      <c r="Q32" s="65"/>
      <c r="R32" s="65"/>
      <c r="S32" s="65"/>
      <c r="T32" s="65"/>
      <c r="U32" s="65"/>
      <c r="V32" s="65"/>
      <c r="W32" s="65"/>
    </row>
    <row r="33" ht="20.25" customHeight="1" spans="1:23">
      <c r="A33" s="152" t="str">
        <f t="shared" si="0"/>
        <v>       玉溪市住房公积金管理中心</v>
      </c>
      <c r="B33" s="152" t="s">
        <v>184</v>
      </c>
      <c r="C33" s="152" t="s">
        <v>185</v>
      </c>
      <c r="D33" s="152" t="s">
        <v>82</v>
      </c>
      <c r="E33" s="152" t="s">
        <v>147</v>
      </c>
      <c r="F33" s="152" t="s">
        <v>206</v>
      </c>
      <c r="G33" s="152" t="s">
        <v>207</v>
      </c>
      <c r="H33" s="155">
        <v>63000</v>
      </c>
      <c r="I33" s="65">
        <v>63000</v>
      </c>
      <c r="J33" s="65">
        <v>15750</v>
      </c>
      <c r="K33" s="152"/>
      <c r="L33" s="65">
        <v>47250</v>
      </c>
      <c r="M33" s="152"/>
      <c r="N33" s="65"/>
      <c r="O33" s="65"/>
      <c r="P33" s="152"/>
      <c r="Q33" s="65"/>
      <c r="R33" s="65"/>
      <c r="S33" s="65"/>
      <c r="T33" s="65"/>
      <c r="U33" s="65"/>
      <c r="V33" s="65"/>
      <c r="W33" s="65"/>
    </row>
    <row r="34" ht="20.25" customHeight="1" spans="1:23">
      <c r="A34" s="152" t="str">
        <f t="shared" si="0"/>
        <v>       玉溪市住房公积金管理中心</v>
      </c>
      <c r="B34" s="152" t="s">
        <v>184</v>
      </c>
      <c r="C34" s="152" t="s">
        <v>185</v>
      </c>
      <c r="D34" s="152" t="s">
        <v>82</v>
      </c>
      <c r="E34" s="152" t="s">
        <v>147</v>
      </c>
      <c r="F34" s="152" t="s">
        <v>208</v>
      </c>
      <c r="G34" s="152" t="s">
        <v>209</v>
      </c>
      <c r="H34" s="155">
        <v>35000</v>
      </c>
      <c r="I34" s="65">
        <v>35000</v>
      </c>
      <c r="J34" s="65">
        <v>8750</v>
      </c>
      <c r="K34" s="152"/>
      <c r="L34" s="65">
        <v>26250</v>
      </c>
      <c r="M34" s="152"/>
      <c r="N34" s="65"/>
      <c r="O34" s="65"/>
      <c r="P34" s="152"/>
      <c r="Q34" s="65"/>
      <c r="R34" s="65"/>
      <c r="S34" s="65"/>
      <c r="T34" s="65"/>
      <c r="U34" s="65"/>
      <c r="V34" s="65"/>
      <c r="W34" s="65"/>
    </row>
    <row r="35" ht="20.25" customHeight="1" spans="1:23">
      <c r="A35" s="152" t="str">
        <f t="shared" si="0"/>
        <v>       玉溪市住房公积金管理中心</v>
      </c>
      <c r="B35" s="152" t="s">
        <v>184</v>
      </c>
      <c r="C35" s="152" t="s">
        <v>185</v>
      </c>
      <c r="D35" s="152" t="s">
        <v>82</v>
      </c>
      <c r="E35" s="152" t="s">
        <v>147</v>
      </c>
      <c r="F35" s="152" t="s">
        <v>210</v>
      </c>
      <c r="G35" s="152" t="s">
        <v>211</v>
      </c>
      <c r="H35" s="155">
        <v>5000</v>
      </c>
      <c r="I35" s="65">
        <v>5000</v>
      </c>
      <c r="J35" s="65">
        <v>1250</v>
      </c>
      <c r="K35" s="152"/>
      <c r="L35" s="65">
        <v>3750</v>
      </c>
      <c r="M35" s="152"/>
      <c r="N35" s="65"/>
      <c r="O35" s="65"/>
      <c r="P35" s="152"/>
      <c r="Q35" s="65"/>
      <c r="R35" s="65"/>
      <c r="S35" s="65"/>
      <c r="T35" s="65"/>
      <c r="U35" s="65"/>
      <c r="V35" s="65"/>
      <c r="W35" s="65"/>
    </row>
    <row r="36" ht="20.25" customHeight="1" spans="1:23">
      <c r="A36" s="152" t="str">
        <f t="shared" si="0"/>
        <v>       玉溪市住房公积金管理中心</v>
      </c>
      <c r="B36" s="152" t="s">
        <v>184</v>
      </c>
      <c r="C36" s="152" t="s">
        <v>185</v>
      </c>
      <c r="D36" s="152" t="s">
        <v>82</v>
      </c>
      <c r="E36" s="152" t="s">
        <v>147</v>
      </c>
      <c r="F36" s="152" t="s">
        <v>212</v>
      </c>
      <c r="G36" s="152" t="s">
        <v>213</v>
      </c>
      <c r="H36" s="155">
        <v>6000</v>
      </c>
      <c r="I36" s="65">
        <v>6000</v>
      </c>
      <c r="J36" s="65">
        <v>1500</v>
      </c>
      <c r="K36" s="152"/>
      <c r="L36" s="65">
        <v>4500</v>
      </c>
      <c r="M36" s="152"/>
      <c r="N36" s="65"/>
      <c r="O36" s="65"/>
      <c r="P36" s="152"/>
      <c r="Q36" s="65"/>
      <c r="R36" s="65"/>
      <c r="S36" s="65"/>
      <c r="T36" s="65"/>
      <c r="U36" s="65"/>
      <c r="V36" s="65"/>
      <c r="W36" s="65"/>
    </row>
    <row r="37" ht="20.25" customHeight="1" spans="1:23">
      <c r="A37" s="152" t="str">
        <f t="shared" si="0"/>
        <v>       玉溪市住房公积金管理中心</v>
      </c>
      <c r="B37" s="152" t="s">
        <v>184</v>
      </c>
      <c r="C37" s="152" t="s">
        <v>185</v>
      </c>
      <c r="D37" s="152" t="s">
        <v>85</v>
      </c>
      <c r="E37" s="152" t="s">
        <v>174</v>
      </c>
      <c r="F37" s="152" t="s">
        <v>210</v>
      </c>
      <c r="G37" s="152" t="s">
        <v>211</v>
      </c>
      <c r="H37" s="155">
        <v>20400</v>
      </c>
      <c r="I37" s="65">
        <v>20400</v>
      </c>
      <c r="J37" s="65">
        <v>20400</v>
      </c>
      <c r="K37" s="152"/>
      <c r="L37" s="65"/>
      <c r="M37" s="152"/>
      <c r="N37" s="65"/>
      <c r="O37" s="65"/>
      <c r="P37" s="152"/>
      <c r="Q37" s="65"/>
      <c r="R37" s="65"/>
      <c r="S37" s="65"/>
      <c r="T37" s="65"/>
      <c r="U37" s="65"/>
      <c r="V37" s="65"/>
      <c r="W37" s="65"/>
    </row>
    <row r="38" ht="20.25" customHeight="1" spans="1:23">
      <c r="A38" s="152" t="str">
        <f t="shared" si="0"/>
        <v>       玉溪市住房公积金管理中心</v>
      </c>
      <c r="B38" s="152" t="s">
        <v>214</v>
      </c>
      <c r="C38" s="152" t="s">
        <v>215</v>
      </c>
      <c r="D38" s="152" t="s">
        <v>99</v>
      </c>
      <c r="E38" s="152" t="s">
        <v>216</v>
      </c>
      <c r="F38" s="152" t="s">
        <v>152</v>
      </c>
      <c r="G38" s="152" t="s">
        <v>153</v>
      </c>
      <c r="H38" s="155">
        <v>1890000</v>
      </c>
      <c r="I38" s="65">
        <v>1890000</v>
      </c>
      <c r="J38" s="65"/>
      <c r="K38" s="152"/>
      <c r="L38" s="65">
        <v>1890000</v>
      </c>
      <c r="M38" s="152"/>
      <c r="N38" s="65"/>
      <c r="O38" s="65"/>
      <c r="P38" s="152"/>
      <c r="Q38" s="65"/>
      <c r="R38" s="65"/>
      <c r="S38" s="65"/>
      <c r="T38" s="65"/>
      <c r="U38" s="65"/>
      <c r="V38" s="65"/>
      <c r="W38" s="65"/>
    </row>
    <row r="39" ht="20.25" customHeight="1" spans="1:23">
      <c r="A39" s="152" t="str">
        <f t="shared" si="0"/>
        <v>       玉溪市住房公积金管理中心</v>
      </c>
      <c r="B39" s="152" t="s">
        <v>217</v>
      </c>
      <c r="C39" s="152" t="s">
        <v>218</v>
      </c>
      <c r="D39" s="152" t="s">
        <v>99</v>
      </c>
      <c r="E39" s="152" t="s">
        <v>216</v>
      </c>
      <c r="F39" s="152" t="s">
        <v>186</v>
      </c>
      <c r="G39" s="152" t="s">
        <v>187</v>
      </c>
      <c r="H39" s="155">
        <v>139000</v>
      </c>
      <c r="I39" s="65">
        <v>139000</v>
      </c>
      <c r="J39" s="65"/>
      <c r="K39" s="152"/>
      <c r="L39" s="65">
        <v>139000</v>
      </c>
      <c r="M39" s="152"/>
      <c r="N39" s="65"/>
      <c r="O39" s="65"/>
      <c r="P39" s="152"/>
      <c r="Q39" s="65"/>
      <c r="R39" s="65"/>
      <c r="S39" s="65"/>
      <c r="T39" s="65"/>
      <c r="U39" s="65"/>
      <c r="V39" s="65"/>
      <c r="W39" s="65"/>
    </row>
    <row r="40" ht="20.25" customHeight="1" spans="1:23">
      <c r="A40" s="152" t="str">
        <f t="shared" si="0"/>
        <v>       玉溪市住房公积金管理中心</v>
      </c>
      <c r="B40" s="152" t="s">
        <v>217</v>
      </c>
      <c r="C40" s="152" t="s">
        <v>218</v>
      </c>
      <c r="D40" s="152" t="s">
        <v>99</v>
      </c>
      <c r="E40" s="152" t="s">
        <v>216</v>
      </c>
      <c r="F40" s="152" t="s">
        <v>188</v>
      </c>
      <c r="G40" s="152" t="s">
        <v>189</v>
      </c>
      <c r="H40" s="155">
        <v>30000</v>
      </c>
      <c r="I40" s="65">
        <v>30000</v>
      </c>
      <c r="J40" s="65"/>
      <c r="K40" s="152"/>
      <c r="L40" s="65">
        <v>30000</v>
      </c>
      <c r="M40" s="152"/>
      <c r="N40" s="65"/>
      <c r="O40" s="65"/>
      <c r="P40" s="152"/>
      <c r="Q40" s="65"/>
      <c r="R40" s="65"/>
      <c r="S40" s="65"/>
      <c r="T40" s="65"/>
      <c r="U40" s="65"/>
      <c r="V40" s="65"/>
      <c r="W40" s="65"/>
    </row>
    <row r="41" ht="20.25" customHeight="1" spans="1:23">
      <c r="A41" s="152" t="str">
        <f t="shared" si="0"/>
        <v>       玉溪市住房公积金管理中心</v>
      </c>
      <c r="B41" s="152" t="s">
        <v>217</v>
      </c>
      <c r="C41" s="152" t="s">
        <v>218</v>
      </c>
      <c r="D41" s="152" t="s">
        <v>99</v>
      </c>
      <c r="E41" s="152" t="s">
        <v>216</v>
      </c>
      <c r="F41" s="152" t="s">
        <v>219</v>
      </c>
      <c r="G41" s="152" t="s">
        <v>220</v>
      </c>
      <c r="H41" s="155">
        <v>226000</v>
      </c>
      <c r="I41" s="65">
        <v>226000</v>
      </c>
      <c r="J41" s="65"/>
      <c r="K41" s="152"/>
      <c r="L41" s="65">
        <v>226000</v>
      </c>
      <c r="M41" s="152"/>
      <c r="N41" s="65"/>
      <c r="O41" s="65"/>
      <c r="P41" s="152"/>
      <c r="Q41" s="65"/>
      <c r="R41" s="65"/>
      <c r="S41" s="65"/>
      <c r="T41" s="65"/>
      <c r="U41" s="65"/>
      <c r="V41" s="65"/>
      <c r="W41" s="65"/>
    </row>
    <row r="42" ht="20.25" customHeight="1" spans="1:23">
      <c r="A42" s="152" t="str">
        <f t="shared" si="0"/>
        <v>       玉溪市住房公积金管理中心</v>
      </c>
      <c r="B42" s="152" t="s">
        <v>217</v>
      </c>
      <c r="C42" s="152" t="s">
        <v>218</v>
      </c>
      <c r="D42" s="152" t="s">
        <v>99</v>
      </c>
      <c r="E42" s="152" t="s">
        <v>216</v>
      </c>
      <c r="F42" s="152" t="s">
        <v>198</v>
      </c>
      <c r="G42" s="152" t="s">
        <v>199</v>
      </c>
      <c r="H42" s="155">
        <v>127000</v>
      </c>
      <c r="I42" s="65">
        <v>127000</v>
      </c>
      <c r="J42" s="65"/>
      <c r="K42" s="152"/>
      <c r="L42" s="65">
        <v>127000</v>
      </c>
      <c r="M42" s="152"/>
      <c r="N42" s="65"/>
      <c r="O42" s="65"/>
      <c r="P42" s="152"/>
      <c r="Q42" s="65"/>
      <c r="R42" s="65"/>
      <c r="S42" s="65"/>
      <c r="T42" s="65"/>
      <c r="U42" s="65"/>
      <c r="V42" s="65"/>
      <c r="W42" s="65"/>
    </row>
    <row r="43" ht="20.25" customHeight="1" spans="1:23">
      <c r="A43" s="152" t="str">
        <f t="shared" si="0"/>
        <v>       玉溪市住房公积金管理中心</v>
      </c>
      <c r="B43" s="152" t="s">
        <v>217</v>
      </c>
      <c r="C43" s="152" t="s">
        <v>218</v>
      </c>
      <c r="D43" s="152" t="s">
        <v>99</v>
      </c>
      <c r="E43" s="152" t="s">
        <v>216</v>
      </c>
      <c r="F43" s="152" t="s">
        <v>221</v>
      </c>
      <c r="G43" s="152" t="s">
        <v>222</v>
      </c>
      <c r="H43" s="155">
        <v>56800</v>
      </c>
      <c r="I43" s="65">
        <v>56800</v>
      </c>
      <c r="J43" s="65"/>
      <c r="K43" s="152"/>
      <c r="L43" s="65">
        <v>56800</v>
      </c>
      <c r="M43" s="152"/>
      <c r="N43" s="65"/>
      <c r="O43" s="65"/>
      <c r="P43" s="152"/>
      <c r="Q43" s="65"/>
      <c r="R43" s="65"/>
      <c r="S43" s="65"/>
      <c r="T43" s="65"/>
      <c r="U43" s="65"/>
      <c r="V43" s="65"/>
      <c r="W43" s="65"/>
    </row>
    <row r="44" ht="20.25" customHeight="1" spans="1:23">
      <c r="A44" s="152" t="str">
        <f t="shared" si="0"/>
        <v>       玉溪市住房公积金管理中心</v>
      </c>
      <c r="B44" s="152" t="s">
        <v>217</v>
      </c>
      <c r="C44" s="152" t="s">
        <v>218</v>
      </c>
      <c r="D44" s="152" t="s">
        <v>99</v>
      </c>
      <c r="E44" s="152" t="s">
        <v>216</v>
      </c>
      <c r="F44" s="152" t="s">
        <v>202</v>
      </c>
      <c r="G44" s="152" t="s">
        <v>203</v>
      </c>
      <c r="H44" s="155">
        <v>554000</v>
      </c>
      <c r="I44" s="65">
        <v>554000</v>
      </c>
      <c r="J44" s="65"/>
      <c r="K44" s="152"/>
      <c r="L44" s="65">
        <v>554000</v>
      </c>
      <c r="M44" s="152"/>
      <c r="N44" s="65"/>
      <c r="O44" s="65"/>
      <c r="P44" s="152"/>
      <c r="Q44" s="65"/>
      <c r="R44" s="65"/>
      <c r="S44" s="65"/>
      <c r="T44" s="65"/>
      <c r="U44" s="65"/>
      <c r="V44" s="65"/>
      <c r="W44" s="65"/>
    </row>
    <row r="45" ht="20.25" customHeight="1" spans="1:23">
      <c r="A45" s="152" t="str">
        <f t="shared" si="0"/>
        <v>       玉溪市住房公积金管理中心</v>
      </c>
      <c r="B45" s="152" t="s">
        <v>217</v>
      </c>
      <c r="C45" s="152" t="s">
        <v>218</v>
      </c>
      <c r="D45" s="152" t="s">
        <v>99</v>
      </c>
      <c r="E45" s="152" t="s">
        <v>216</v>
      </c>
      <c r="F45" s="152" t="s">
        <v>210</v>
      </c>
      <c r="G45" s="152" t="s">
        <v>211</v>
      </c>
      <c r="H45" s="155">
        <v>191000</v>
      </c>
      <c r="I45" s="65">
        <v>191000</v>
      </c>
      <c r="J45" s="65"/>
      <c r="K45" s="152"/>
      <c r="L45" s="65">
        <v>191000</v>
      </c>
      <c r="M45" s="152"/>
      <c r="N45" s="65"/>
      <c r="O45" s="65"/>
      <c r="P45" s="152"/>
      <c r="Q45" s="65"/>
      <c r="R45" s="65"/>
      <c r="S45" s="65"/>
      <c r="T45" s="65"/>
      <c r="U45" s="65"/>
      <c r="V45" s="65"/>
      <c r="W45" s="65"/>
    </row>
    <row r="46" ht="20.25" customHeight="1" spans="1:23">
      <c r="A46" s="152" t="str">
        <f t="shared" si="0"/>
        <v>       玉溪市住房公积金管理中心</v>
      </c>
      <c r="B46" s="152" t="s">
        <v>217</v>
      </c>
      <c r="C46" s="152" t="s">
        <v>218</v>
      </c>
      <c r="D46" s="152" t="s">
        <v>99</v>
      </c>
      <c r="E46" s="152" t="s">
        <v>216</v>
      </c>
      <c r="F46" s="152" t="s">
        <v>212</v>
      </c>
      <c r="G46" s="152" t="s">
        <v>213</v>
      </c>
      <c r="H46" s="155">
        <v>1000</v>
      </c>
      <c r="I46" s="65">
        <v>1000</v>
      </c>
      <c r="J46" s="65"/>
      <c r="K46" s="152"/>
      <c r="L46" s="65">
        <v>1000</v>
      </c>
      <c r="M46" s="152"/>
      <c r="N46" s="65"/>
      <c r="O46" s="65"/>
      <c r="P46" s="152"/>
      <c r="Q46" s="65"/>
      <c r="R46" s="65"/>
      <c r="S46" s="65"/>
      <c r="T46" s="65"/>
      <c r="U46" s="65"/>
      <c r="V46" s="65"/>
      <c r="W46" s="65"/>
    </row>
    <row r="47" ht="20.25" customHeight="1" spans="1:23">
      <c r="A47" s="152" t="str">
        <f t="shared" si="0"/>
        <v>       玉溪市住房公积金管理中心</v>
      </c>
      <c r="B47" s="152" t="s">
        <v>223</v>
      </c>
      <c r="C47" s="152" t="s">
        <v>122</v>
      </c>
      <c r="D47" s="152" t="s">
        <v>82</v>
      </c>
      <c r="E47" s="152" t="s">
        <v>147</v>
      </c>
      <c r="F47" s="152" t="s">
        <v>224</v>
      </c>
      <c r="G47" s="152" t="s">
        <v>122</v>
      </c>
      <c r="H47" s="155">
        <v>10000</v>
      </c>
      <c r="I47" s="65">
        <v>10000</v>
      </c>
      <c r="J47" s="65"/>
      <c r="K47" s="152"/>
      <c r="L47" s="65">
        <v>10000</v>
      </c>
      <c r="M47" s="152"/>
      <c r="N47" s="65"/>
      <c r="O47" s="65"/>
      <c r="P47" s="152"/>
      <c r="Q47" s="65"/>
      <c r="R47" s="65"/>
      <c r="S47" s="65"/>
      <c r="T47" s="65"/>
      <c r="U47" s="65"/>
      <c r="V47" s="65"/>
      <c r="W47" s="65"/>
    </row>
    <row r="48" ht="20.25" customHeight="1" spans="1:23">
      <c r="A48" s="152" t="str">
        <f t="shared" si="0"/>
        <v>       玉溪市住房公积金管理中心</v>
      </c>
      <c r="B48" s="152" t="s">
        <v>225</v>
      </c>
      <c r="C48" s="152" t="s">
        <v>226</v>
      </c>
      <c r="D48" s="152" t="s">
        <v>82</v>
      </c>
      <c r="E48" s="152" t="s">
        <v>147</v>
      </c>
      <c r="F48" s="152" t="s">
        <v>157</v>
      </c>
      <c r="G48" s="152" t="s">
        <v>158</v>
      </c>
      <c r="H48" s="155">
        <v>90000</v>
      </c>
      <c r="I48" s="65">
        <v>90000</v>
      </c>
      <c r="J48" s="65"/>
      <c r="K48" s="152"/>
      <c r="L48" s="65">
        <v>90000</v>
      </c>
      <c r="M48" s="152"/>
      <c r="N48" s="65"/>
      <c r="O48" s="65"/>
      <c r="P48" s="152"/>
      <c r="Q48" s="65"/>
      <c r="R48" s="65"/>
      <c r="S48" s="65"/>
      <c r="T48" s="65"/>
      <c r="U48" s="65"/>
      <c r="V48" s="65"/>
      <c r="W48" s="65"/>
    </row>
    <row r="49" ht="20.25" customHeight="1" spans="1:23">
      <c r="A49" s="152" t="str">
        <f t="shared" si="0"/>
        <v>       玉溪市住房公积金管理中心</v>
      </c>
      <c r="B49" s="152" t="s">
        <v>227</v>
      </c>
      <c r="C49" s="152" t="s">
        <v>228</v>
      </c>
      <c r="D49" s="152" t="s">
        <v>99</v>
      </c>
      <c r="E49" s="152" t="s">
        <v>216</v>
      </c>
      <c r="F49" s="152" t="s">
        <v>229</v>
      </c>
      <c r="G49" s="152" t="s">
        <v>230</v>
      </c>
      <c r="H49" s="155">
        <v>140000</v>
      </c>
      <c r="I49" s="65">
        <v>140000</v>
      </c>
      <c r="J49" s="65">
        <v>35000</v>
      </c>
      <c r="K49" s="152"/>
      <c r="L49" s="65">
        <v>105000</v>
      </c>
      <c r="M49" s="152"/>
      <c r="N49" s="65"/>
      <c r="O49" s="65"/>
      <c r="P49" s="152"/>
      <c r="Q49" s="65"/>
      <c r="R49" s="65"/>
      <c r="S49" s="65"/>
      <c r="T49" s="65"/>
      <c r="U49" s="65"/>
      <c r="V49" s="65"/>
      <c r="W49" s="65"/>
    </row>
    <row r="50" ht="20.25" customHeight="1" spans="1:23">
      <c r="A50" s="152" t="str">
        <f t="shared" si="0"/>
        <v>       玉溪市住房公积金管理中心</v>
      </c>
      <c r="B50" s="152" t="s">
        <v>231</v>
      </c>
      <c r="C50" s="152" t="s">
        <v>232</v>
      </c>
      <c r="D50" s="152" t="s">
        <v>82</v>
      </c>
      <c r="E50" s="152" t="s">
        <v>147</v>
      </c>
      <c r="F50" s="152" t="s">
        <v>152</v>
      </c>
      <c r="G50" s="152" t="s">
        <v>153</v>
      </c>
      <c r="H50" s="155">
        <v>3112200</v>
      </c>
      <c r="I50" s="65">
        <v>3112200</v>
      </c>
      <c r="J50" s="65">
        <v>3112200</v>
      </c>
      <c r="K50" s="152"/>
      <c r="L50" s="65"/>
      <c r="M50" s="152"/>
      <c r="N50" s="65"/>
      <c r="O50" s="65"/>
      <c r="P50" s="152"/>
      <c r="Q50" s="65"/>
      <c r="R50" s="65"/>
      <c r="S50" s="65"/>
      <c r="T50" s="65"/>
      <c r="U50" s="65"/>
      <c r="V50" s="65"/>
      <c r="W50" s="65"/>
    </row>
    <row r="51" ht="20.25" customHeight="1" spans="1:23">
      <c r="A51" s="152" t="str">
        <f t="shared" si="0"/>
        <v>       玉溪市住房公积金管理中心</v>
      </c>
      <c r="B51" s="152" t="s">
        <v>233</v>
      </c>
      <c r="C51" s="152" t="s">
        <v>234</v>
      </c>
      <c r="D51" s="152" t="s">
        <v>82</v>
      </c>
      <c r="E51" s="152" t="s">
        <v>147</v>
      </c>
      <c r="F51" s="152" t="s">
        <v>152</v>
      </c>
      <c r="G51" s="152" t="s">
        <v>153</v>
      </c>
      <c r="H51" s="155">
        <v>1575000</v>
      </c>
      <c r="I51" s="65">
        <v>1575000</v>
      </c>
      <c r="J51" s="65"/>
      <c r="K51" s="152"/>
      <c r="L51" s="65">
        <v>1575000</v>
      </c>
      <c r="M51" s="152"/>
      <c r="N51" s="65"/>
      <c r="O51" s="65"/>
      <c r="P51" s="152"/>
      <c r="Q51" s="65"/>
      <c r="R51" s="65"/>
      <c r="S51" s="65"/>
      <c r="T51" s="65"/>
      <c r="U51" s="65"/>
      <c r="V51" s="65"/>
      <c r="W51" s="65"/>
    </row>
    <row r="52" ht="20.25" customHeight="1" spans="1:23">
      <c r="A52" s="152" t="str">
        <f t="shared" si="0"/>
        <v>       玉溪市住房公积金管理中心</v>
      </c>
      <c r="B52" s="152" t="s">
        <v>235</v>
      </c>
      <c r="C52" s="152" t="s">
        <v>236</v>
      </c>
      <c r="D52" s="152" t="s">
        <v>99</v>
      </c>
      <c r="E52" s="152" t="s">
        <v>216</v>
      </c>
      <c r="F52" s="152" t="s">
        <v>229</v>
      </c>
      <c r="G52" s="152" t="s">
        <v>230</v>
      </c>
      <c r="H52" s="155">
        <v>1099200</v>
      </c>
      <c r="I52" s="65">
        <v>1099200</v>
      </c>
      <c r="J52" s="65">
        <v>274800</v>
      </c>
      <c r="K52" s="152"/>
      <c r="L52" s="65">
        <v>824400</v>
      </c>
      <c r="M52" s="152"/>
      <c r="N52" s="65"/>
      <c r="O52" s="65"/>
      <c r="P52" s="152"/>
      <c r="Q52" s="65"/>
      <c r="R52" s="65"/>
      <c r="S52" s="65"/>
      <c r="T52" s="65"/>
      <c r="U52" s="65"/>
      <c r="V52" s="65"/>
      <c r="W52" s="65"/>
    </row>
    <row r="53" ht="20.25" customHeight="1" spans="1:23">
      <c r="A53" s="152" t="str">
        <f t="shared" si="0"/>
        <v>       玉溪市住房公积金管理中心</v>
      </c>
      <c r="B53" s="152" t="s">
        <v>237</v>
      </c>
      <c r="C53" s="152" t="s">
        <v>238</v>
      </c>
      <c r="D53" s="152" t="s">
        <v>87</v>
      </c>
      <c r="E53" s="152" t="s">
        <v>239</v>
      </c>
      <c r="F53" s="152" t="s">
        <v>240</v>
      </c>
      <c r="G53" s="152" t="s">
        <v>241</v>
      </c>
      <c r="H53" s="155">
        <v>220000</v>
      </c>
      <c r="I53" s="65">
        <v>220000</v>
      </c>
      <c r="J53" s="65"/>
      <c r="K53" s="152"/>
      <c r="L53" s="65">
        <v>220000</v>
      </c>
      <c r="M53" s="152"/>
      <c r="N53" s="65"/>
      <c r="O53" s="65"/>
      <c r="P53" s="152"/>
      <c r="Q53" s="65"/>
      <c r="R53" s="65"/>
      <c r="S53" s="65"/>
      <c r="T53" s="65"/>
      <c r="U53" s="65"/>
      <c r="V53" s="65"/>
      <c r="W53" s="65"/>
    </row>
    <row r="54" ht="20.25" customHeight="1" spans="1:23">
      <c r="A54" s="152" t="str">
        <f t="shared" si="0"/>
        <v>       玉溪市住房公积金管理中心</v>
      </c>
      <c r="B54" s="152" t="s">
        <v>242</v>
      </c>
      <c r="C54" s="152" t="s">
        <v>243</v>
      </c>
      <c r="D54" s="152" t="s">
        <v>82</v>
      </c>
      <c r="E54" s="152" t="s">
        <v>147</v>
      </c>
      <c r="F54" s="152" t="s">
        <v>244</v>
      </c>
      <c r="G54" s="152" t="s">
        <v>243</v>
      </c>
      <c r="H54" s="155">
        <v>311400</v>
      </c>
      <c r="I54" s="65">
        <v>311400</v>
      </c>
      <c r="J54" s="65"/>
      <c r="K54" s="152"/>
      <c r="L54" s="65">
        <v>311400</v>
      </c>
      <c r="M54" s="152"/>
      <c r="N54" s="65"/>
      <c r="O54" s="65"/>
      <c r="P54" s="152"/>
      <c r="Q54" s="65"/>
      <c r="R54" s="65"/>
      <c r="S54" s="65"/>
      <c r="T54" s="65"/>
      <c r="U54" s="65"/>
      <c r="V54" s="65"/>
      <c r="W54" s="65"/>
    </row>
    <row r="55" ht="20.25" customHeight="1" spans="1:23">
      <c r="A55" s="152" t="str">
        <f t="shared" si="0"/>
        <v>       玉溪市住房公积金管理中心</v>
      </c>
      <c r="B55" s="152" t="s">
        <v>245</v>
      </c>
      <c r="C55" s="152" t="s">
        <v>246</v>
      </c>
      <c r="D55" s="152" t="s">
        <v>82</v>
      </c>
      <c r="E55" s="152" t="s">
        <v>147</v>
      </c>
      <c r="F55" s="152" t="s">
        <v>247</v>
      </c>
      <c r="G55" s="152" t="s">
        <v>246</v>
      </c>
      <c r="H55" s="155">
        <v>58800</v>
      </c>
      <c r="I55" s="65">
        <v>58800</v>
      </c>
      <c r="J55" s="65"/>
      <c r="K55" s="152"/>
      <c r="L55" s="65">
        <v>58800</v>
      </c>
      <c r="M55" s="152"/>
      <c r="N55" s="65"/>
      <c r="O55" s="65"/>
      <c r="P55" s="152"/>
      <c r="Q55" s="65"/>
      <c r="R55" s="65"/>
      <c r="S55" s="65"/>
      <c r="T55" s="65"/>
      <c r="U55" s="65"/>
      <c r="V55" s="65"/>
      <c r="W55" s="65"/>
    </row>
    <row r="56" ht="20.25" customHeight="1" spans="1:23">
      <c r="A56" s="154" t="s">
        <v>31</v>
      </c>
      <c r="B56" s="154"/>
      <c r="C56" s="154"/>
      <c r="D56" s="154"/>
      <c r="E56" s="154"/>
      <c r="F56" s="154"/>
      <c r="G56" s="154"/>
      <c r="H56" s="65">
        <v>18590900.31</v>
      </c>
      <c r="I56" s="65">
        <v>18590900.31</v>
      </c>
      <c r="J56" s="65">
        <v>6944431.09</v>
      </c>
      <c r="K56" s="65"/>
      <c r="L56" s="65">
        <v>11646469.22</v>
      </c>
      <c r="M56" s="65"/>
      <c r="N56" s="65"/>
      <c r="O56" s="65"/>
      <c r="P56" s="65"/>
      <c r="Q56" s="65"/>
      <c r="R56" s="65"/>
      <c r="S56" s="65"/>
      <c r="T56" s="65"/>
      <c r="U56" s="65"/>
      <c r="V56" s="65"/>
      <c r="W56" s="65"/>
    </row>
  </sheetData>
  <mergeCells count="17">
    <mergeCell ref="A1:W1"/>
    <mergeCell ref="A2:W2"/>
    <mergeCell ref="A3:V3"/>
    <mergeCell ref="H4:W4"/>
    <mergeCell ref="I5:M5"/>
    <mergeCell ref="N5:P5"/>
    <mergeCell ref="R5:W5"/>
    <mergeCell ref="A56:G56"/>
    <mergeCell ref="A4:A6"/>
    <mergeCell ref="B4:B6"/>
    <mergeCell ref="C4:C6"/>
    <mergeCell ref="D4:D6"/>
    <mergeCell ref="E4:E6"/>
    <mergeCell ref="F4:F6"/>
    <mergeCell ref="G4:G6"/>
    <mergeCell ref="H5:H6"/>
    <mergeCell ref="Q5:Q6"/>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4"/>
  <sheetViews>
    <sheetView showZeros="0" topLeftCell="B1" workbookViewId="0">
      <selection activeCell="C8" sqref="C8"/>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33"/>
      <c r="E1" s="147"/>
      <c r="F1" s="147"/>
      <c r="G1" s="147"/>
      <c r="H1" s="147"/>
      <c r="K1" s="133"/>
      <c r="N1" s="133"/>
      <c r="O1" s="133"/>
      <c r="P1" s="133"/>
      <c r="U1" s="149"/>
      <c r="W1" s="139" t="s">
        <v>248</v>
      </c>
    </row>
    <row r="2" ht="27.75" customHeight="1" spans="1:23">
      <c r="A2" s="33" t="s">
        <v>249</v>
      </c>
      <c r="B2" s="33"/>
      <c r="C2" s="33"/>
      <c r="D2" s="33"/>
      <c r="E2" s="33"/>
      <c r="F2" s="33"/>
      <c r="G2" s="33"/>
      <c r="H2" s="33"/>
      <c r="I2" s="33"/>
      <c r="J2" s="33"/>
      <c r="K2" s="33"/>
      <c r="L2" s="33"/>
      <c r="M2" s="33"/>
      <c r="N2" s="33"/>
      <c r="O2" s="33"/>
      <c r="P2" s="33"/>
      <c r="Q2" s="33"/>
      <c r="R2" s="33"/>
      <c r="S2" s="33"/>
      <c r="T2" s="33"/>
      <c r="U2" s="33"/>
      <c r="V2" s="33"/>
      <c r="W2" s="33"/>
    </row>
    <row r="3" ht="13.5" customHeight="1" spans="1:23">
      <c r="A3" s="4" t="s">
        <v>2</v>
      </c>
      <c r="B3" s="144" t="str">
        <f>"单位名称："&amp;"全部"</f>
        <v>单位名称：全部</v>
      </c>
      <c r="C3" s="144"/>
      <c r="D3" s="144"/>
      <c r="E3" s="144"/>
      <c r="F3" s="144"/>
      <c r="G3" s="144"/>
      <c r="H3" s="144"/>
      <c r="I3" s="144"/>
      <c r="J3" s="23"/>
      <c r="K3" s="23"/>
      <c r="L3" s="23"/>
      <c r="M3" s="23"/>
      <c r="N3" s="23"/>
      <c r="O3" s="23"/>
      <c r="P3" s="23"/>
      <c r="Q3" s="23"/>
      <c r="U3" s="149"/>
      <c r="W3" s="140" t="s">
        <v>3</v>
      </c>
    </row>
    <row r="4" ht="21.75" customHeight="1" spans="1:23">
      <c r="A4" s="6" t="s">
        <v>250</v>
      </c>
      <c r="B4" s="6" t="s">
        <v>127</v>
      </c>
      <c r="C4" s="6" t="s">
        <v>128</v>
      </c>
      <c r="D4" s="6" t="s">
        <v>251</v>
      </c>
      <c r="E4" s="7" t="s">
        <v>129</v>
      </c>
      <c r="F4" s="7" t="s">
        <v>130</v>
      </c>
      <c r="G4" s="7" t="s">
        <v>131</v>
      </c>
      <c r="H4" s="7" t="s">
        <v>132</v>
      </c>
      <c r="I4" s="12" t="s">
        <v>31</v>
      </c>
      <c r="J4" s="12" t="s">
        <v>252</v>
      </c>
      <c r="K4" s="12"/>
      <c r="L4" s="12"/>
      <c r="M4" s="12"/>
      <c r="N4" s="12" t="s">
        <v>134</v>
      </c>
      <c r="O4" s="12"/>
      <c r="P4" s="12"/>
      <c r="Q4" s="7" t="s">
        <v>37</v>
      </c>
      <c r="R4" s="25" t="s">
        <v>253</v>
      </c>
      <c r="S4" s="26"/>
      <c r="T4" s="26"/>
      <c r="U4" s="26"/>
      <c r="V4" s="26"/>
      <c r="W4" s="27"/>
    </row>
    <row r="5" ht="21.75" customHeight="1" spans="1:23">
      <c r="A5" s="8"/>
      <c r="B5" s="8"/>
      <c r="C5" s="8"/>
      <c r="D5" s="8"/>
      <c r="E5" s="9"/>
      <c r="F5" s="9"/>
      <c r="G5" s="9"/>
      <c r="H5" s="9"/>
      <c r="I5" s="12"/>
      <c r="J5" s="148" t="s">
        <v>34</v>
      </c>
      <c r="K5" s="148"/>
      <c r="L5" s="148" t="s">
        <v>35</v>
      </c>
      <c r="M5" s="148" t="s">
        <v>36</v>
      </c>
      <c r="N5" s="7" t="s">
        <v>34</v>
      </c>
      <c r="O5" s="7" t="s">
        <v>35</v>
      </c>
      <c r="P5" s="7" t="s">
        <v>36</v>
      </c>
      <c r="Q5" s="9"/>
      <c r="R5" s="7" t="s">
        <v>33</v>
      </c>
      <c r="S5" s="7" t="s">
        <v>40</v>
      </c>
      <c r="T5" s="7" t="s">
        <v>140</v>
      </c>
      <c r="U5" s="7" t="s">
        <v>42</v>
      </c>
      <c r="V5" s="7" t="s">
        <v>43</v>
      </c>
      <c r="W5" s="7" t="s">
        <v>44</v>
      </c>
    </row>
    <row r="6" ht="40.5" customHeight="1" spans="1:23">
      <c r="A6" s="10"/>
      <c r="B6" s="10"/>
      <c r="C6" s="10"/>
      <c r="D6" s="10"/>
      <c r="E6" s="11"/>
      <c r="F6" s="11"/>
      <c r="G6" s="11"/>
      <c r="H6" s="11"/>
      <c r="I6" s="12"/>
      <c r="J6" s="148" t="s">
        <v>33</v>
      </c>
      <c r="K6" s="148" t="s">
        <v>254</v>
      </c>
      <c r="L6" s="148"/>
      <c r="M6" s="148"/>
      <c r="N6" s="11"/>
      <c r="O6" s="11"/>
      <c r="P6" s="11"/>
      <c r="Q6" s="11"/>
      <c r="R6" s="11"/>
      <c r="S6" s="11"/>
      <c r="T6" s="11"/>
      <c r="U6" s="29"/>
      <c r="V6" s="11"/>
      <c r="W6" s="11"/>
    </row>
    <row r="7" ht="15" customHeight="1" spans="1:23">
      <c r="A7" s="145">
        <v>1</v>
      </c>
      <c r="B7" s="145">
        <v>2</v>
      </c>
      <c r="C7" s="145">
        <v>3</v>
      </c>
      <c r="D7" s="145">
        <v>4</v>
      </c>
      <c r="E7" s="145">
        <v>5</v>
      </c>
      <c r="F7" s="145">
        <v>6</v>
      </c>
      <c r="G7" s="145">
        <v>7</v>
      </c>
      <c r="H7" s="145">
        <v>8</v>
      </c>
      <c r="I7" s="145">
        <v>9</v>
      </c>
      <c r="J7" s="145">
        <v>10</v>
      </c>
      <c r="K7" s="145">
        <v>11</v>
      </c>
      <c r="L7" s="145">
        <v>12</v>
      </c>
      <c r="M7" s="145">
        <v>13</v>
      </c>
      <c r="N7" s="145">
        <v>14</v>
      </c>
      <c r="O7" s="145">
        <v>15</v>
      </c>
      <c r="P7" s="145">
        <v>16</v>
      </c>
      <c r="Q7" s="145">
        <v>17</v>
      </c>
      <c r="R7" s="145">
        <v>18</v>
      </c>
      <c r="S7" s="145">
        <v>19</v>
      </c>
      <c r="T7" s="145">
        <v>20</v>
      </c>
      <c r="U7" s="145">
        <v>21</v>
      </c>
      <c r="V7" s="145">
        <v>22</v>
      </c>
      <c r="W7" s="145">
        <v>23</v>
      </c>
    </row>
    <row r="8" ht="32.9" customHeight="1" spans="1:23">
      <c r="A8" s="18"/>
      <c r="B8" s="146"/>
      <c r="C8" s="18" t="s">
        <v>255</v>
      </c>
      <c r="D8" s="18"/>
      <c r="E8" s="18"/>
      <c r="F8" s="18"/>
      <c r="G8" s="18"/>
      <c r="H8" s="18"/>
      <c r="I8" s="48">
        <v>2250814</v>
      </c>
      <c r="J8" s="48">
        <v>2250814</v>
      </c>
      <c r="K8" s="48">
        <v>2250814</v>
      </c>
      <c r="L8" s="48"/>
      <c r="M8" s="48"/>
      <c r="N8" s="48"/>
      <c r="O8" s="48"/>
      <c r="P8" s="48"/>
      <c r="Q8" s="48"/>
      <c r="R8" s="48"/>
      <c r="S8" s="48"/>
      <c r="T8" s="48"/>
      <c r="U8" s="48"/>
      <c r="V8" s="48"/>
      <c r="W8" s="48"/>
    </row>
    <row r="9" ht="32.9" customHeight="1" spans="1:23">
      <c r="A9" s="18" t="s">
        <v>256</v>
      </c>
      <c r="B9" s="146" t="s">
        <v>257</v>
      </c>
      <c r="C9" s="18" t="s">
        <v>255</v>
      </c>
      <c r="D9" s="18" t="s">
        <v>65</v>
      </c>
      <c r="E9" s="18" t="s">
        <v>99</v>
      </c>
      <c r="F9" s="18" t="s">
        <v>216</v>
      </c>
      <c r="G9" s="18" t="s">
        <v>194</v>
      </c>
      <c r="H9" s="18" t="s">
        <v>195</v>
      </c>
      <c r="I9" s="48">
        <v>40000</v>
      </c>
      <c r="J9" s="48">
        <v>40000</v>
      </c>
      <c r="K9" s="48">
        <v>40000</v>
      </c>
      <c r="L9" s="48"/>
      <c r="M9" s="48"/>
      <c r="N9" s="48"/>
      <c r="O9" s="48"/>
      <c r="P9" s="48"/>
      <c r="Q9" s="48"/>
      <c r="R9" s="48"/>
      <c r="S9" s="48"/>
      <c r="T9" s="48"/>
      <c r="U9" s="48"/>
      <c r="V9" s="48"/>
      <c r="W9" s="48"/>
    </row>
    <row r="10" ht="32.9" customHeight="1" spans="1:23">
      <c r="A10" s="18" t="s">
        <v>256</v>
      </c>
      <c r="B10" s="146" t="s">
        <v>257</v>
      </c>
      <c r="C10" s="18" t="s">
        <v>255</v>
      </c>
      <c r="D10" s="18" t="s">
        <v>65</v>
      </c>
      <c r="E10" s="18" t="s">
        <v>99</v>
      </c>
      <c r="F10" s="18" t="s">
        <v>216</v>
      </c>
      <c r="G10" s="18" t="s">
        <v>196</v>
      </c>
      <c r="H10" s="18" t="s">
        <v>197</v>
      </c>
      <c r="I10" s="48">
        <v>30000</v>
      </c>
      <c r="J10" s="48">
        <v>30000</v>
      </c>
      <c r="K10" s="48">
        <v>30000</v>
      </c>
      <c r="L10" s="48"/>
      <c r="M10" s="48"/>
      <c r="N10" s="48"/>
      <c r="O10" s="48"/>
      <c r="P10" s="48"/>
      <c r="Q10" s="48"/>
      <c r="R10" s="48"/>
      <c r="S10" s="48"/>
      <c r="T10" s="48"/>
      <c r="U10" s="48"/>
      <c r="V10" s="48"/>
      <c r="W10" s="48"/>
    </row>
    <row r="11" ht="32.9" customHeight="1" spans="1:23">
      <c r="A11" s="18" t="s">
        <v>256</v>
      </c>
      <c r="B11" s="146" t="s">
        <v>257</v>
      </c>
      <c r="C11" s="18" t="s">
        <v>255</v>
      </c>
      <c r="D11" s="18" t="s">
        <v>65</v>
      </c>
      <c r="E11" s="18" t="s">
        <v>99</v>
      </c>
      <c r="F11" s="18" t="s">
        <v>216</v>
      </c>
      <c r="G11" s="18" t="s">
        <v>198</v>
      </c>
      <c r="H11" s="18" t="s">
        <v>199</v>
      </c>
      <c r="I11" s="48">
        <v>1718000</v>
      </c>
      <c r="J11" s="48">
        <v>1718000</v>
      </c>
      <c r="K11" s="48">
        <v>1718000</v>
      </c>
      <c r="L11" s="48"/>
      <c r="M11" s="48"/>
      <c r="N11" s="48"/>
      <c r="O11" s="48"/>
      <c r="P11" s="48"/>
      <c r="Q11" s="48"/>
      <c r="R11" s="48"/>
      <c r="S11" s="48"/>
      <c r="T11" s="48"/>
      <c r="U11" s="48"/>
      <c r="V11" s="48"/>
      <c r="W11" s="48"/>
    </row>
    <row r="12" ht="32.9" customHeight="1" spans="1:23">
      <c r="A12" s="18" t="s">
        <v>256</v>
      </c>
      <c r="B12" s="146" t="s">
        <v>257</v>
      </c>
      <c r="C12" s="18" t="s">
        <v>255</v>
      </c>
      <c r="D12" s="18" t="s">
        <v>65</v>
      </c>
      <c r="E12" s="18" t="s">
        <v>99</v>
      </c>
      <c r="F12" s="18" t="s">
        <v>216</v>
      </c>
      <c r="G12" s="18" t="s">
        <v>244</v>
      </c>
      <c r="H12" s="18" t="s">
        <v>243</v>
      </c>
      <c r="I12" s="48">
        <v>392814</v>
      </c>
      <c r="J12" s="48">
        <v>392814</v>
      </c>
      <c r="K12" s="48">
        <v>392814</v>
      </c>
      <c r="L12" s="48"/>
      <c r="M12" s="48"/>
      <c r="N12" s="48"/>
      <c r="O12" s="48"/>
      <c r="P12" s="48"/>
      <c r="Q12" s="48"/>
      <c r="R12" s="48"/>
      <c r="S12" s="48"/>
      <c r="T12" s="48"/>
      <c r="U12" s="48"/>
      <c r="V12" s="48"/>
      <c r="W12" s="48"/>
    </row>
    <row r="13" ht="32.9" customHeight="1" spans="1:23">
      <c r="A13" s="18" t="s">
        <v>256</v>
      </c>
      <c r="B13" s="146" t="s">
        <v>257</v>
      </c>
      <c r="C13" s="18" t="s">
        <v>255</v>
      </c>
      <c r="D13" s="18" t="s">
        <v>65</v>
      </c>
      <c r="E13" s="18" t="s">
        <v>99</v>
      </c>
      <c r="F13" s="18" t="s">
        <v>216</v>
      </c>
      <c r="G13" s="18" t="s">
        <v>202</v>
      </c>
      <c r="H13" s="18" t="s">
        <v>203</v>
      </c>
      <c r="I13" s="48">
        <v>70000</v>
      </c>
      <c r="J13" s="48">
        <v>70000</v>
      </c>
      <c r="K13" s="48">
        <v>70000</v>
      </c>
      <c r="L13" s="48"/>
      <c r="M13" s="48"/>
      <c r="N13" s="48"/>
      <c r="O13" s="48"/>
      <c r="P13" s="48"/>
      <c r="Q13" s="48"/>
      <c r="R13" s="48"/>
      <c r="S13" s="48"/>
      <c r="T13" s="48"/>
      <c r="U13" s="48"/>
      <c r="V13" s="48"/>
      <c r="W13" s="48"/>
    </row>
    <row r="14" ht="18.75" customHeight="1" spans="1:23">
      <c r="A14" s="43" t="s">
        <v>258</v>
      </c>
      <c r="B14" s="44"/>
      <c r="C14" s="44"/>
      <c r="D14" s="44"/>
      <c r="E14" s="44"/>
      <c r="F14" s="44"/>
      <c r="G14" s="44"/>
      <c r="H14" s="49"/>
      <c r="I14" s="48">
        <v>2250814</v>
      </c>
      <c r="J14" s="48">
        <v>2250814</v>
      </c>
      <c r="K14" s="48">
        <v>2250814</v>
      </c>
      <c r="L14" s="48"/>
      <c r="M14" s="48"/>
      <c r="N14" s="48"/>
      <c r="O14" s="48"/>
      <c r="P14" s="48"/>
      <c r="Q14" s="48"/>
      <c r="R14" s="48"/>
      <c r="S14" s="48"/>
      <c r="T14" s="48"/>
      <c r="U14" s="48"/>
      <c r="V14" s="48"/>
      <c r="W14" s="48"/>
    </row>
  </sheetData>
  <mergeCells count="28">
    <mergeCell ref="A2:W2"/>
    <mergeCell ref="A3:I3"/>
    <mergeCell ref="J4:M4"/>
    <mergeCell ref="N4:P4"/>
    <mergeCell ref="R4:W4"/>
    <mergeCell ref="J5:K5"/>
    <mergeCell ref="A14:H14"/>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1"/>
  <sheetViews>
    <sheetView showZeros="0" workbookViewId="0">
      <selection activeCell="H20" sqref="H20"/>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0:10">
      <c r="J1" s="143" t="s">
        <v>259</v>
      </c>
    </row>
    <row r="2" ht="28.5" customHeight="1" spans="1:10">
      <c r="A2" s="141" t="s">
        <v>260</v>
      </c>
      <c r="B2" s="33"/>
      <c r="C2" s="33"/>
      <c r="D2" s="33"/>
      <c r="E2" s="33"/>
      <c r="F2" s="101"/>
      <c r="G2" s="33"/>
      <c r="H2" s="101"/>
      <c r="I2" s="101"/>
      <c r="J2" s="33"/>
    </row>
    <row r="3" ht="15" customHeight="1" spans="1:1">
      <c r="A3" s="4" t="s">
        <v>2</v>
      </c>
    </row>
    <row r="4" ht="14.25" customHeight="1" spans="1:10">
      <c r="A4" s="68" t="s">
        <v>261</v>
      </c>
      <c r="B4" s="68" t="s">
        <v>262</v>
      </c>
      <c r="C4" s="68" t="s">
        <v>263</v>
      </c>
      <c r="D4" s="68" t="s">
        <v>264</v>
      </c>
      <c r="E4" s="68" t="s">
        <v>265</v>
      </c>
      <c r="F4" s="55" t="s">
        <v>266</v>
      </c>
      <c r="G4" s="68" t="s">
        <v>267</v>
      </c>
      <c r="H4" s="55" t="s">
        <v>268</v>
      </c>
      <c r="I4" s="55" t="s">
        <v>269</v>
      </c>
      <c r="J4" s="68" t="s">
        <v>270</v>
      </c>
    </row>
    <row r="5" ht="14.25" customHeight="1" spans="1:10">
      <c r="A5" s="68">
        <v>1</v>
      </c>
      <c r="B5" s="68">
        <v>2</v>
      </c>
      <c r="C5" s="68">
        <v>3</v>
      </c>
      <c r="D5" s="68">
        <v>4</v>
      </c>
      <c r="E5" s="68">
        <v>5</v>
      </c>
      <c r="F5" s="55">
        <v>6</v>
      </c>
      <c r="G5" s="68">
        <v>7</v>
      </c>
      <c r="H5" s="55">
        <v>8</v>
      </c>
      <c r="I5" s="55">
        <v>9</v>
      </c>
      <c r="J5" s="68">
        <v>10</v>
      </c>
    </row>
    <row r="6" ht="15" customHeight="1" spans="1:10">
      <c r="A6" s="41" t="s">
        <v>65</v>
      </c>
      <c r="B6" s="69"/>
      <c r="C6" s="69"/>
      <c r="D6" s="69"/>
      <c r="E6" s="71"/>
      <c r="F6" s="72"/>
      <c r="G6" s="71"/>
      <c r="H6" s="72"/>
      <c r="I6" s="72"/>
      <c r="J6" s="71"/>
    </row>
    <row r="7" ht="33.75" customHeight="1" spans="1:10">
      <c r="A7" s="142" t="s">
        <v>65</v>
      </c>
      <c r="B7" s="42"/>
      <c r="C7" s="42"/>
      <c r="D7" s="42"/>
      <c r="E7" s="41"/>
      <c r="F7" s="42"/>
      <c r="G7" s="41"/>
      <c r="H7" s="42"/>
      <c r="I7" s="42"/>
      <c r="J7" s="41"/>
    </row>
    <row r="8" ht="33.75" customHeight="1" spans="1:10">
      <c r="A8" s="41" t="s">
        <v>255</v>
      </c>
      <c r="B8" s="42" t="s">
        <v>271</v>
      </c>
      <c r="C8" s="42" t="s">
        <v>272</v>
      </c>
      <c r="D8" s="42" t="s">
        <v>273</v>
      </c>
      <c r="E8" s="41" t="s">
        <v>274</v>
      </c>
      <c r="F8" s="42" t="s">
        <v>275</v>
      </c>
      <c r="G8" s="41" t="s">
        <v>276</v>
      </c>
      <c r="H8" s="42" t="s">
        <v>277</v>
      </c>
      <c r="I8" s="42" t="s">
        <v>278</v>
      </c>
      <c r="J8" s="41" t="s">
        <v>274</v>
      </c>
    </row>
    <row r="9" ht="33.75" customHeight="1" spans="1:10">
      <c r="A9" s="41" t="s">
        <v>255</v>
      </c>
      <c r="B9" s="42" t="s">
        <v>271</v>
      </c>
      <c r="C9" s="42" t="s">
        <v>272</v>
      </c>
      <c r="D9" s="42" t="s">
        <v>273</v>
      </c>
      <c r="E9" s="41" t="s">
        <v>279</v>
      </c>
      <c r="F9" s="42" t="s">
        <v>275</v>
      </c>
      <c r="G9" s="41" t="s">
        <v>51</v>
      </c>
      <c r="H9" s="42" t="s">
        <v>280</v>
      </c>
      <c r="I9" s="42" t="s">
        <v>278</v>
      </c>
      <c r="J9" s="41" t="s">
        <v>279</v>
      </c>
    </row>
    <row r="10" ht="33.75" customHeight="1" spans="1:10">
      <c r="A10" s="41" t="s">
        <v>255</v>
      </c>
      <c r="B10" s="42" t="s">
        <v>271</v>
      </c>
      <c r="C10" s="42" t="s">
        <v>272</v>
      </c>
      <c r="D10" s="42" t="s">
        <v>273</v>
      </c>
      <c r="E10" s="41" t="s">
        <v>281</v>
      </c>
      <c r="F10" s="42" t="s">
        <v>275</v>
      </c>
      <c r="G10" s="41" t="s">
        <v>49</v>
      </c>
      <c r="H10" s="42" t="s">
        <v>282</v>
      </c>
      <c r="I10" s="42" t="s">
        <v>278</v>
      </c>
      <c r="J10" s="41" t="s">
        <v>281</v>
      </c>
    </row>
    <row r="11" ht="33.75" customHeight="1" spans="1:10">
      <c r="A11" s="41" t="s">
        <v>255</v>
      </c>
      <c r="B11" s="42" t="s">
        <v>271</v>
      </c>
      <c r="C11" s="42" t="s">
        <v>272</v>
      </c>
      <c r="D11" s="42" t="s">
        <v>273</v>
      </c>
      <c r="E11" s="41" t="s">
        <v>283</v>
      </c>
      <c r="F11" s="42" t="s">
        <v>275</v>
      </c>
      <c r="G11" s="41" t="s">
        <v>284</v>
      </c>
      <c r="H11" s="42" t="s">
        <v>280</v>
      </c>
      <c r="I11" s="42" t="s">
        <v>278</v>
      </c>
      <c r="J11" s="41" t="s">
        <v>283</v>
      </c>
    </row>
    <row r="12" ht="33.75" customHeight="1" spans="1:10">
      <c r="A12" s="41" t="s">
        <v>255</v>
      </c>
      <c r="B12" s="42" t="s">
        <v>271</v>
      </c>
      <c r="C12" s="42" t="s">
        <v>272</v>
      </c>
      <c r="D12" s="42" t="s">
        <v>273</v>
      </c>
      <c r="E12" s="41" t="s">
        <v>285</v>
      </c>
      <c r="F12" s="42" t="s">
        <v>275</v>
      </c>
      <c r="G12" s="41" t="s">
        <v>286</v>
      </c>
      <c r="H12" s="42" t="s">
        <v>277</v>
      </c>
      <c r="I12" s="42" t="s">
        <v>278</v>
      </c>
      <c r="J12" s="41" t="s">
        <v>285</v>
      </c>
    </row>
    <row r="13" ht="33.75" customHeight="1" spans="1:10">
      <c r="A13" s="41" t="s">
        <v>255</v>
      </c>
      <c r="B13" s="42" t="s">
        <v>271</v>
      </c>
      <c r="C13" s="42" t="s">
        <v>272</v>
      </c>
      <c r="D13" s="42" t="s">
        <v>273</v>
      </c>
      <c r="E13" s="41" t="s">
        <v>287</v>
      </c>
      <c r="F13" s="42" t="s">
        <v>275</v>
      </c>
      <c r="G13" s="41" t="s">
        <v>54</v>
      </c>
      <c r="H13" s="42" t="s">
        <v>277</v>
      </c>
      <c r="I13" s="42" t="s">
        <v>278</v>
      </c>
      <c r="J13" s="41" t="s">
        <v>287</v>
      </c>
    </row>
    <row r="14" ht="33.75" customHeight="1" spans="1:10">
      <c r="A14" s="41" t="s">
        <v>255</v>
      </c>
      <c r="B14" s="42" t="s">
        <v>271</v>
      </c>
      <c r="C14" s="42" t="s">
        <v>272</v>
      </c>
      <c r="D14" s="42" t="s">
        <v>288</v>
      </c>
      <c r="E14" s="41" t="s">
        <v>289</v>
      </c>
      <c r="F14" s="42" t="s">
        <v>275</v>
      </c>
      <c r="G14" s="41" t="s">
        <v>290</v>
      </c>
      <c r="H14" s="42" t="s">
        <v>291</v>
      </c>
      <c r="I14" s="42" t="s">
        <v>278</v>
      </c>
      <c r="J14" s="41" t="s">
        <v>289</v>
      </c>
    </row>
    <row r="15" ht="33.75" customHeight="1" spans="1:10">
      <c r="A15" s="41" t="s">
        <v>255</v>
      </c>
      <c r="B15" s="42" t="s">
        <v>271</v>
      </c>
      <c r="C15" s="42" t="s">
        <v>272</v>
      </c>
      <c r="D15" s="42" t="s">
        <v>288</v>
      </c>
      <c r="E15" s="41" t="s">
        <v>292</v>
      </c>
      <c r="F15" s="42" t="s">
        <v>275</v>
      </c>
      <c r="G15" s="41" t="s">
        <v>293</v>
      </c>
      <c r="H15" s="42" t="s">
        <v>294</v>
      </c>
      <c r="I15" s="42" t="s">
        <v>295</v>
      </c>
      <c r="J15" s="41" t="s">
        <v>292</v>
      </c>
    </row>
    <row r="16" ht="33.75" customHeight="1" spans="1:10">
      <c r="A16" s="41" t="s">
        <v>255</v>
      </c>
      <c r="B16" s="42" t="s">
        <v>271</v>
      </c>
      <c r="C16" s="42" t="s">
        <v>272</v>
      </c>
      <c r="D16" s="42" t="s">
        <v>288</v>
      </c>
      <c r="E16" s="41" t="s">
        <v>296</v>
      </c>
      <c r="F16" s="42" t="s">
        <v>275</v>
      </c>
      <c r="G16" s="41" t="s">
        <v>293</v>
      </c>
      <c r="H16" s="42" t="s">
        <v>294</v>
      </c>
      <c r="I16" s="42" t="s">
        <v>295</v>
      </c>
      <c r="J16" s="41" t="s">
        <v>296</v>
      </c>
    </row>
    <row r="17" ht="33.75" customHeight="1" spans="1:10">
      <c r="A17" s="41" t="s">
        <v>255</v>
      </c>
      <c r="B17" s="42" t="s">
        <v>271</v>
      </c>
      <c r="C17" s="42" t="s">
        <v>272</v>
      </c>
      <c r="D17" s="42" t="s">
        <v>297</v>
      </c>
      <c r="E17" s="41" t="s">
        <v>298</v>
      </c>
      <c r="F17" s="42" t="s">
        <v>299</v>
      </c>
      <c r="G17" s="41" t="s">
        <v>300</v>
      </c>
      <c r="H17" s="42" t="s">
        <v>301</v>
      </c>
      <c r="I17" s="42" t="s">
        <v>278</v>
      </c>
      <c r="J17" s="41" t="s">
        <v>298</v>
      </c>
    </row>
    <row r="18" ht="33.75" customHeight="1" spans="1:10">
      <c r="A18" s="41" t="s">
        <v>255</v>
      </c>
      <c r="B18" s="42" t="s">
        <v>271</v>
      </c>
      <c r="C18" s="42" t="s">
        <v>302</v>
      </c>
      <c r="D18" s="42" t="s">
        <v>303</v>
      </c>
      <c r="E18" s="41" t="s">
        <v>304</v>
      </c>
      <c r="F18" s="42" t="s">
        <v>275</v>
      </c>
      <c r="G18" s="41" t="s">
        <v>305</v>
      </c>
      <c r="H18" s="42" t="s">
        <v>277</v>
      </c>
      <c r="I18" s="42" t="s">
        <v>278</v>
      </c>
      <c r="J18" s="41" t="s">
        <v>304</v>
      </c>
    </row>
    <row r="19" ht="33.75" customHeight="1" spans="1:10">
      <c r="A19" s="41" t="s">
        <v>255</v>
      </c>
      <c r="B19" s="42" t="s">
        <v>271</v>
      </c>
      <c r="C19" s="42" t="s">
        <v>302</v>
      </c>
      <c r="D19" s="42" t="s">
        <v>303</v>
      </c>
      <c r="E19" s="41" t="s">
        <v>306</v>
      </c>
      <c r="F19" s="42" t="s">
        <v>275</v>
      </c>
      <c r="G19" s="41" t="s">
        <v>307</v>
      </c>
      <c r="H19" s="42" t="s">
        <v>280</v>
      </c>
      <c r="I19" s="42" t="s">
        <v>278</v>
      </c>
      <c r="J19" s="41" t="s">
        <v>306</v>
      </c>
    </row>
    <row r="20" ht="33.75" customHeight="1" spans="1:10">
      <c r="A20" s="41" t="s">
        <v>255</v>
      </c>
      <c r="B20" s="42" t="s">
        <v>271</v>
      </c>
      <c r="C20" s="42" t="s">
        <v>302</v>
      </c>
      <c r="D20" s="42" t="s">
        <v>308</v>
      </c>
      <c r="E20" s="41" t="s">
        <v>309</v>
      </c>
      <c r="F20" s="42" t="s">
        <v>275</v>
      </c>
      <c r="G20" s="41" t="s">
        <v>310</v>
      </c>
      <c r="H20" s="42" t="s">
        <v>311</v>
      </c>
      <c r="I20" s="42" t="s">
        <v>278</v>
      </c>
      <c r="J20" s="41" t="s">
        <v>309</v>
      </c>
    </row>
    <row r="21" ht="33.75" customHeight="1" spans="1:10">
      <c r="A21" s="41" t="s">
        <v>255</v>
      </c>
      <c r="B21" s="42" t="s">
        <v>271</v>
      </c>
      <c r="C21" s="42" t="s">
        <v>312</v>
      </c>
      <c r="D21" s="42" t="s">
        <v>313</v>
      </c>
      <c r="E21" s="41" t="s">
        <v>314</v>
      </c>
      <c r="F21" s="42" t="s">
        <v>275</v>
      </c>
      <c r="G21" s="41" t="s">
        <v>315</v>
      </c>
      <c r="H21" s="42" t="s">
        <v>294</v>
      </c>
      <c r="I21" s="42" t="s">
        <v>278</v>
      </c>
      <c r="J21" s="41" t="s">
        <v>314</v>
      </c>
    </row>
  </sheetData>
  <mergeCells count="4">
    <mergeCell ref="A2:J2"/>
    <mergeCell ref="A3:H3"/>
    <mergeCell ref="A8:A21"/>
    <mergeCell ref="B8:B21"/>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A3" sqref="A3:E3"/>
    </sheetView>
  </sheetViews>
  <sheetFormatPr defaultColWidth="9.14166666666667" defaultRowHeight="14.25" customHeight="1" outlineLevelRow="7" outlineLevelCol="5"/>
  <cols>
    <col min="1" max="1" width="29.0333333333333" customWidth="1"/>
    <col min="2" max="2" width="28.6" customWidth="1"/>
    <col min="3" max="3" width="31.6" customWidth="1"/>
    <col min="4" max="6" width="33.45" customWidth="1"/>
  </cols>
  <sheetData>
    <row r="1" ht="15.75" customHeight="1" spans="2:6">
      <c r="B1" s="133"/>
      <c r="F1" s="139" t="s">
        <v>316</v>
      </c>
    </row>
    <row r="2" ht="28.5" customHeight="1" spans="1:6">
      <c r="A2" s="33" t="s">
        <v>317</v>
      </c>
      <c r="B2" s="33"/>
      <c r="C2" s="33"/>
      <c r="D2" s="33"/>
      <c r="E2" s="33"/>
      <c r="F2" s="33"/>
    </row>
    <row r="3" ht="15" customHeight="1" spans="1:6">
      <c r="A3" s="134" t="s">
        <v>2</v>
      </c>
      <c r="B3" s="135"/>
      <c r="C3" s="135"/>
      <c r="D3" s="75"/>
      <c r="E3" s="75"/>
      <c r="F3" s="140" t="s">
        <v>318</v>
      </c>
    </row>
    <row r="4" ht="18.75" customHeight="1" spans="1:6">
      <c r="A4" s="35" t="s">
        <v>126</v>
      </c>
      <c r="B4" s="35" t="s">
        <v>69</v>
      </c>
      <c r="C4" s="35" t="s">
        <v>70</v>
      </c>
      <c r="D4" s="45" t="s">
        <v>319</v>
      </c>
      <c r="E4" s="40"/>
      <c r="F4" s="40"/>
    </row>
    <row r="5" ht="30" customHeight="1" spans="1:6">
      <c r="A5" s="47"/>
      <c r="B5" s="47"/>
      <c r="C5" s="47"/>
      <c r="D5" s="45" t="s">
        <v>31</v>
      </c>
      <c r="E5" s="40" t="s">
        <v>73</v>
      </c>
      <c r="F5" s="40" t="s">
        <v>74</v>
      </c>
    </row>
    <row r="6" ht="16.5" customHeight="1" spans="1:6">
      <c r="A6" s="40">
        <v>1</v>
      </c>
      <c r="B6" s="40">
        <v>2</v>
      </c>
      <c r="C6" s="40">
        <v>3</v>
      </c>
      <c r="D6" s="40">
        <v>4</v>
      </c>
      <c r="E6" s="40">
        <v>5</v>
      </c>
      <c r="F6" s="40">
        <v>6</v>
      </c>
    </row>
    <row r="7" ht="20.25" customHeight="1" spans="1:6">
      <c r="A7" s="41"/>
      <c r="B7" s="41"/>
      <c r="C7" s="41"/>
      <c r="D7" s="30"/>
      <c r="E7" s="138"/>
      <c r="F7" s="138"/>
    </row>
    <row r="8" ht="17.25" customHeight="1" spans="1:6">
      <c r="A8" s="136" t="s">
        <v>258</v>
      </c>
      <c r="B8" s="137"/>
      <c r="C8" s="137" t="s">
        <v>258</v>
      </c>
      <c r="D8" s="138"/>
      <c r="E8" s="138"/>
      <c r="F8" s="138"/>
    </row>
  </sheetData>
  <mergeCells count="7">
    <mergeCell ref="A2:F2"/>
    <mergeCell ref="A3:E3"/>
    <mergeCell ref="D4:F4"/>
    <mergeCell ref="A8:C8"/>
    <mergeCell ref="A4:A5"/>
    <mergeCell ref="B4:B5"/>
    <mergeCell ref="C4:C5"/>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5"/>
  <sheetViews>
    <sheetView showZeros="0" workbookViewId="0">
      <selection activeCell="A10" sqref="$A10:$XFD10"/>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31" t="s">
        <v>320</v>
      </c>
      <c r="B1" s="31"/>
      <c r="C1" s="31"/>
      <c r="D1" s="31"/>
      <c r="E1" s="31"/>
      <c r="F1" s="31"/>
      <c r="G1" s="31"/>
      <c r="H1" s="31"/>
      <c r="I1" s="31"/>
      <c r="J1" s="31"/>
      <c r="K1" s="31"/>
      <c r="L1" s="31"/>
      <c r="M1" s="31"/>
      <c r="N1" s="31"/>
      <c r="O1" s="50"/>
      <c r="P1" s="50"/>
      <c r="Q1" s="31"/>
    </row>
    <row r="2" ht="27.75" customHeight="1" spans="1:17">
      <c r="A2" s="73" t="s">
        <v>321</v>
      </c>
      <c r="B2" s="33"/>
      <c r="C2" s="33"/>
      <c r="D2" s="33"/>
      <c r="E2" s="33"/>
      <c r="F2" s="33"/>
      <c r="G2" s="33"/>
      <c r="H2" s="33"/>
      <c r="I2" s="33"/>
      <c r="J2" s="33"/>
      <c r="K2" s="101"/>
      <c r="L2" s="33"/>
      <c r="M2" s="33"/>
      <c r="N2" s="33"/>
      <c r="O2" s="101"/>
      <c r="P2" s="101"/>
      <c r="Q2" s="33"/>
    </row>
    <row r="3" ht="18.75" customHeight="1" spans="1:17">
      <c r="A3" s="111" t="s">
        <v>2</v>
      </c>
      <c r="B3" s="23"/>
      <c r="C3" s="23"/>
      <c r="D3" s="23"/>
      <c r="E3" s="23"/>
      <c r="F3" s="23"/>
      <c r="G3" s="23"/>
      <c r="H3" s="23"/>
      <c r="I3" s="23"/>
      <c r="J3" s="23"/>
      <c r="O3" s="79"/>
      <c r="P3" s="79"/>
      <c r="Q3" s="131" t="s">
        <v>3</v>
      </c>
    </row>
    <row r="4" ht="15.75" customHeight="1" spans="1:17">
      <c r="A4" s="35" t="s">
        <v>322</v>
      </c>
      <c r="B4" s="112" t="s">
        <v>323</v>
      </c>
      <c r="C4" s="112" t="s">
        <v>324</v>
      </c>
      <c r="D4" s="112" t="s">
        <v>325</v>
      </c>
      <c r="E4" s="112" t="s">
        <v>326</v>
      </c>
      <c r="F4" s="112" t="s">
        <v>327</v>
      </c>
      <c r="G4" s="118" t="s">
        <v>133</v>
      </c>
      <c r="H4" s="118"/>
      <c r="I4" s="118"/>
      <c r="J4" s="118"/>
      <c r="K4" s="123"/>
      <c r="L4" s="118"/>
      <c r="M4" s="118"/>
      <c r="N4" s="118"/>
      <c r="O4" s="127"/>
      <c r="P4" s="123"/>
      <c r="Q4" s="132"/>
    </row>
    <row r="5" ht="17.25" customHeight="1" spans="1:17">
      <c r="A5" s="37"/>
      <c r="B5" s="113"/>
      <c r="C5" s="113"/>
      <c r="D5" s="113"/>
      <c r="E5" s="113"/>
      <c r="F5" s="113"/>
      <c r="G5" s="113" t="s">
        <v>31</v>
      </c>
      <c r="H5" s="113" t="s">
        <v>34</v>
      </c>
      <c r="I5" s="113" t="s">
        <v>328</v>
      </c>
      <c r="J5" s="113" t="s">
        <v>329</v>
      </c>
      <c r="K5" s="124" t="s">
        <v>330</v>
      </c>
      <c r="L5" s="125" t="s">
        <v>331</v>
      </c>
      <c r="M5" s="125"/>
      <c r="N5" s="125"/>
      <c r="O5" s="128"/>
      <c r="P5" s="129"/>
      <c r="Q5" s="114"/>
    </row>
    <row r="6" ht="54" customHeight="1" spans="1:17">
      <c r="A6" s="39"/>
      <c r="B6" s="114"/>
      <c r="C6" s="114"/>
      <c r="D6" s="114"/>
      <c r="E6" s="114"/>
      <c r="F6" s="114"/>
      <c r="G6" s="114"/>
      <c r="H6" s="114" t="s">
        <v>33</v>
      </c>
      <c r="I6" s="114"/>
      <c r="J6" s="114"/>
      <c r="K6" s="126"/>
      <c r="L6" s="114" t="s">
        <v>33</v>
      </c>
      <c r="M6" s="114" t="s">
        <v>40</v>
      </c>
      <c r="N6" s="114" t="s">
        <v>140</v>
      </c>
      <c r="O6" s="130" t="s">
        <v>42</v>
      </c>
      <c r="P6" s="126" t="s">
        <v>43</v>
      </c>
      <c r="Q6" s="114" t="s">
        <v>44</v>
      </c>
    </row>
    <row r="7" ht="15" customHeight="1" spans="1:17">
      <c r="A7" s="47">
        <v>1</v>
      </c>
      <c r="B7" s="115">
        <v>2</v>
      </c>
      <c r="C7" s="115">
        <v>3</v>
      </c>
      <c r="D7" s="115">
        <v>4</v>
      </c>
      <c r="E7" s="115">
        <v>5</v>
      </c>
      <c r="F7" s="115">
        <v>6</v>
      </c>
      <c r="G7" s="119">
        <v>7</v>
      </c>
      <c r="H7" s="119">
        <v>8</v>
      </c>
      <c r="I7" s="119">
        <v>9</v>
      </c>
      <c r="J7" s="119">
        <v>10</v>
      </c>
      <c r="K7" s="119">
        <v>11</v>
      </c>
      <c r="L7" s="119">
        <v>12</v>
      </c>
      <c r="M7" s="119">
        <v>13</v>
      </c>
      <c r="N7" s="119">
        <v>14</v>
      </c>
      <c r="O7" s="119">
        <v>15</v>
      </c>
      <c r="P7" s="119">
        <v>16</v>
      </c>
      <c r="Q7" s="119">
        <v>17</v>
      </c>
    </row>
    <row r="8" ht="21" customHeight="1" spans="1:17">
      <c r="A8" s="90" t="s">
        <v>65</v>
      </c>
      <c r="B8" s="91"/>
      <c r="C8" s="91"/>
      <c r="D8" s="91"/>
      <c r="E8" s="120"/>
      <c r="F8" s="121">
        <v>538800</v>
      </c>
      <c r="G8" s="48">
        <v>538800</v>
      </c>
      <c r="H8" s="48">
        <v>538800</v>
      </c>
      <c r="I8" s="48"/>
      <c r="J8" s="48"/>
      <c r="K8" s="48"/>
      <c r="L8" s="48"/>
      <c r="M8" s="48"/>
      <c r="N8" s="48"/>
      <c r="O8" s="48"/>
      <c r="P8" s="48"/>
      <c r="Q8" s="48"/>
    </row>
    <row r="9" ht="21" customHeight="1" spans="1:17">
      <c r="A9" s="116" t="s">
        <v>65</v>
      </c>
      <c r="B9" s="91"/>
      <c r="C9" s="91"/>
      <c r="D9" s="117"/>
      <c r="E9" s="122"/>
      <c r="F9" s="121">
        <v>538800</v>
      </c>
      <c r="G9" s="48">
        <v>538800</v>
      </c>
      <c r="H9" s="48">
        <v>538800</v>
      </c>
      <c r="I9" s="48"/>
      <c r="J9" s="48"/>
      <c r="K9" s="48"/>
      <c r="L9" s="48"/>
      <c r="M9" s="48"/>
      <c r="N9" s="48"/>
      <c r="O9" s="48"/>
      <c r="P9" s="48"/>
      <c r="Q9" s="48"/>
    </row>
    <row r="10" ht="28" customHeight="1" spans="1:17">
      <c r="A10" s="90" t="str">
        <f>"      "&amp;"玉溪市住房公积金管理中心互联网信息系统扩建及运维保障项目经费"</f>
        <v>      玉溪市住房公积金管理中心互联网信息系统扩建及运维保障项目经费</v>
      </c>
      <c r="B10" s="91" t="s">
        <v>332</v>
      </c>
      <c r="C10" s="91" t="str">
        <f>"C16040000"&amp;"  "&amp;"云计算服务"</f>
        <v>C16040000  云计算服务</v>
      </c>
      <c r="D10" s="117" t="s">
        <v>333</v>
      </c>
      <c r="E10" s="122">
        <v>1</v>
      </c>
      <c r="F10" s="30">
        <v>500000</v>
      </c>
      <c r="G10" s="48">
        <v>500000</v>
      </c>
      <c r="H10" s="48">
        <v>500000</v>
      </c>
      <c r="I10" s="48"/>
      <c r="J10" s="48"/>
      <c r="K10" s="48"/>
      <c r="L10" s="48"/>
      <c r="M10" s="48"/>
      <c r="N10" s="48"/>
      <c r="O10" s="48"/>
      <c r="P10" s="48"/>
      <c r="Q10" s="48"/>
    </row>
    <row r="11" ht="21" customHeight="1" spans="1:17">
      <c r="A11" s="90" t="str">
        <f>"      "&amp;"物业管理费"</f>
        <v>      物业管理费</v>
      </c>
      <c r="B11" s="91" t="s">
        <v>334</v>
      </c>
      <c r="C11" s="91" t="str">
        <f>"C21040001"&amp;"  "&amp;"物业管理服务"</f>
        <v>C21040001  物业管理服务</v>
      </c>
      <c r="D11" s="117" t="s">
        <v>335</v>
      </c>
      <c r="E11" s="122">
        <v>1</v>
      </c>
      <c r="F11" s="30">
        <v>14700</v>
      </c>
      <c r="G11" s="48">
        <v>14700</v>
      </c>
      <c r="H11" s="48">
        <v>14700</v>
      </c>
      <c r="I11" s="48"/>
      <c r="J11" s="48"/>
      <c r="K11" s="48"/>
      <c r="L11" s="48"/>
      <c r="M11" s="48"/>
      <c r="N11" s="48"/>
      <c r="O11" s="48"/>
      <c r="P11" s="48"/>
      <c r="Q11" s="48"/>
    </row>
    <row r="12" ht="21" customHeight="1" spans="1:17">
      <c r="A12" s="90" t="str">
        <f>"      "&amp;"物业管理费"</f>
        <v>      物业管理费</v>
      </c>
      <c r="B12" s="91" t="s">
        <v>336</v>
      </c>
      <c r="C12" s="91" t="str">
        <f>"C21040001"&amp;"  "&amp;"物业管理服务"</f>
        <v>C21040001  物业管理服务</v>
      </c>
      <c r="D12" s="117" t="s">
        <v>335</v>
      </c>
      <c r="E12" s="122">
        <v>1</v>
      </c>
      <c r="F12" s="30">
        <v>12000</v>
      </c>
      <c r="G12" s="48">
        <v>12000</v>
      </c>
      <c r="H12" s="48">
        <v>12000</v>
      </c>
      <c r="I12" s="48"/>
      <c r="J12" s="48"/>
      <c r="K12" s="48"/>
      <c r="L12" s="48"/>
      <c r="M12" s="48"/>
      <c r="N12" s="48"/>
      <c r="O12" s="48"/>
      <c r="P12" s="48"/>
      <c r="Q12" s="48"/>
    </row>
    <row r="13" ht="21" customHeight="1" spans="1:17">
      <c r="A13" s="90" t="str">
        <f>"      "&amp;"物业管理费"</f>
        <v>      物业管理费</v>
      </c>
      <c r="B13" s="91" t="s">
        <v>337</v>
      </c>
      <c r="C13" s="91" t="str">
        <f>"C21040001"&amp;"  "&amp;"物业管理服务"</f>
        <v>C21040001  物业管理服务</v>
      </c>
      <c r="D13" s="117" t="s">
        <v>335</v>
      </c>
      <c r="E13" s="122">
        <v>1</v>
      </c>
      <c r="F13" s="30">
        <v>9100</v>
      </c>
      <c r="G13" s="48">
        <v>9100</v>
      </c>
      <c r="H13" s="48">
        <v>9100</v>
      </c>
      <c r="I13" s="48"/>
      <c r="J13" s="48"/>
      <c r="K13" s="48"/>
      <c r="L13" s="48"/>
      <c r="M13" s="48"/>
      <c r="N13" s="48"/>
      <c r="O13" s="48"/>
      <c r="P13" s="48"/>
      <c r="Q13" s="48"/>
    </row>
    <row r="14" ht="21" customHeight="1" spans="1:17">
      <c r="A14" s="90" t="str">
        <f>"      "&amp;"物业管理费"</f>
        <v>      物业管理费</v>
      </c>
      <c r="B14" s="91" t="s">
        <v>338</v>
      </c>
      <c r="C14" s="91" t="str">
        <f>"C21040001"&amp;"  "&amp;"物业管理服务"</f>
        <v>C21040001  物业管理服务</v>
      </c>
      <c r="D14" s="117" t="s">
        <v>335</v>
      </c>
      <c r="E14" s="122">
        <v>1</v>
      </c>
      <c r="F14" s="30">
        <v>3000</v>
      </c>
      <c r="G14" s="48">
        <v>3000</v>
      </c>
      <c r="H14" s="48">
        <v>3000</v>
      </c>
      <c r="I14" s="48"/>
      <c r="J14" s="48"/>
      <c r="K14" s="48"/>
      <c r="L14" s="48"/>
      <c r="M14" s="48"/>
      <c r="N14" s="48"/>
      <c r="O14" s="48"/>
      <c r="P14" s="48"/>
      <c r="Q14" s="48"/>
    </row>
    <row r="15" ht="21" customHeight="1" spans="1:17">
      <c r="A15" s="92" t="s">
        <v>258</v>
      </c>
      <c r="B15" s="93"/>
      <c r="C15" s="93"/>
      <c r="D15" s="93"/>
      <c r="E15" s="120"/>
      <c r="F15" s="121">
        <v>538800</v>
      </c>
      <c r="G15" s="48">
        <v>538800</v>
      </c>
      <c r="H15" s="48">
        <v>538800</v>
      </c>
      <c r="I15" s="48"/>
      <c r="J15" s="48"/>
      <c r="K15" s="48"/>
      <c r="L15" s="48"/>
      <c r="M15" s="48"/>
      <c r="N15" s="48"/>
      <c r="O15" s="48"/>
      <c r="P15" s="48"/>
      <c r="Q15" s="48"/>
    </row>
  </sheetData>
  <mergeCells count="17">
    <mergeCell ref="A1:Q1"/>
    <mergeCell ref="A2:Q2"/>
    <mergeCell ref="A3:E3"/>
    <mergeCell ref="G4:Q4"/>
    <mergeCell ref="L5:Q5"/>
    <mergeCell ref="A15:E15"/>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topLeftCell="B1" workbookViewId="0">
      <selection activeCell="A3" sqref="A3:C3"/>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80" t="s">
        <v>339</v>
      </c>
      <c r="B1" s="80"/>
      <c r="C1" s="80"/>
      <c r="D1" s="80"/>
      <c r="E1" s="80"/>
      <c r="F1" s="80"/>
      <c r="G1" s="80"/>
      <c r="H1" s="95"/>
      <c r="I1" s="80"/>
      <c r="J1" s="80"/>
      <c r="K1" s="80"/>
      <c r="L1" s="100"/>
      <c r="M1" s="95"/>
      <c r="N1" s="106"/>
    </row>
    <row r="2" ht="27.75" customHeight="1" spans="1:14">
      <c r="A2" s="73" t="s">
        <v>340</v>
      </c>
      <c r="B2" s="81"/>
      <c r="C2" s="81"/>
      <c r="D2" s="81"/>
      <c r="E2" s="81"/>
      <c r="F2" s="81"/>
      <c r="G2" s="81"/>
      <c r="H2" s="96"/>
      <c r="I2" s="81"/>
      <c r="J2" s="81"/>
      <c r="K2" s="81"/>
      <c r="L2" s="101"/>
      <c r="M2" s="96"/>
      <c r="N2" s="81"/>
    </row>
    <row r="3" ht="18.75" customHeight="1" spans="1:14">
      <c r="A3" s="74" t="s">
        <v>2</v>
      </c>
      <c r="B3" s="75"/>
      <c r="C3" s="75"/>
      <c r="D3" s="75"/>
      <c r="E3" s="75"/>
      <c r="F3" s="75"/>
      <c r="G3" s="75"/>
      <c r="H3" s="97"/>
      <c r="I3" s="78"/>
      <c r="J3" s="78"/>
      <c r="K3" s="78"/>
      <c r="L3" s="79"/>
      <c r="M3" s="107"/>
      <c r="N3" s="108" t="s">
        <v>3</v>
      </c>
    </row>
    <row r="4" ht="15.75" customHeight="1" spans="1:14">
      <c r="A4" s="82" t="s">
        <v>322</v>
      </c>
      <c r="B4" s="83" t="s">
        <v>341</v>
      </c>
      <c r="C4" s="83" t="s">
        <v>342</v>
      </c>
      <c r="D4" s="84" t="s">
        <v>133</v>
      </c>
      <c r="E4" s="84"/>
      <c r="F4" s="84"/>
      <c r="G4" s="84"/>
      <c r="H4" s="98"/>
      <c r="I4" s="84"/>
      <c r="J4" s="84"/>
      <c r="K4" s="84"/>
      <c r="L4" s="102"/>
      <c r="M4" s="98"/>
      <c r="N4" s="109"/>
    </row>
    <row r="5" ht="17.25" customHeight="1" spans="1:14">
      <c r="A5" s="85"/>
      <c r="B5" s="86"/>
      <c r="C5" s="86"/>
      <c r="D5" s="86" t="s">
        <v>31</v>
      </c>
      <c r="E5" s="86" t="s">
        <v>34</v>
      </c>
      <c r="F5" s="86" t="s">
        <v>328</v>
      </c>
      <c r="G5" s="86" t="s">
        <v>329</v>
      </c>
      <c r="H5" s="99" t="s">
        <v>330</v>
      </c>
      <c r="I5" s="103" t="s">
        <v>331</v>
      </c>
      <c r="J5" s="103"/>
      <c r="K5" s="103"/>
      <c r="L5" s="104"/>
      <c r="M5" s="110"/>
      <c r="N5" s="88"/>
    </row>
    <row r="6" ht="54" customHeight="1" spans="1:14">
      <c r="A6" s="87"/>
      <c r="B6" s="88"/>
      <c r="C6" s="88"/>
      <c r="D6" s="88"/>
      <c r="E6" s="88"/>
      <c r="F6" s="88"/>
      <c r="G6" s="88"/>
      <c r="H6" s="89"/>
      <c r="I6" s="88" t="s">
        <v>33</v>
      </c>
      <c r="J6" s="88" t="s">
        <v>40</v>
      </c>
      <c r="K6" s="88" t="s">
        <v>140</v>
      </c>
      <c r="L6" s="105" t="s">
        <v>42</v>
      </c>
      <c r="M6" s="89" t="s">
        <v>43</v>
      </c>
      <c r="N6" s="88" t="s">
        <v>44</v>
      </c>
    </row>
    <row r="7" ht="15" customHeight="1" spans="1:14">
      <c r="A7" s="87">
        <v>1</v>
      </c>
      <c r="B7" s="88">
        <v>2</v>
      </c>
      <c r="C7" s="88">
        <v>3</v>
      </c>
      <c r="D7" s="89">
        <v>4</v>
      </c>
      <c r="E7" s="89">
        <v>5</v>
      </c>
      <c r="F7" s="89">
        <v>6</v>
      </c>
      <c r="G7" s="89">
        <v>7</v>
      </c>
      <c r="H7" s="89">
        <v>8</v>
      </c>
      <c r="I7" s="89">
        <v>9</v>
      </c>
      <c r="J7" s="89">
        <v>10</v>
      </c>
      <c r="K7" s="89">
        <v>11</v>
      </c>
      <c r="L7" s="89">
        <v>12</v>
      </c>
      <c r="M7" s="89">
        <v>13</v>
      </c>
      <c r="N7" s="89">
        <v>14</v>
      </c>
    </row>
    <row r="8" ht="21" customHeight="1" spans="1:14">
      <c r="A8" s="90"/>
      <c r="B8" s="91"/>
      <c r="C8" s="91"/>
      <c r="D8" s="48"/>
      <c r="E8" s="48"/>
      <c r="F8" s="48"/>
      <c r="G8" s="48"/>
      <c r="H8" s="48"/>
      <c r="I8" s="48"/>
      <c r="J8" s="48"/>
      <c r="K8" s="48"/>
      <c r="L8" s="48"/>
      <c r="M8" s="48"/>
      <c r="N8" s="48"/>
    </row>
    <row r="9" ht="21" customHeight="1" spans="1:14">
      <c r="A9" s="90"/>
      <c r="B9" s="91"/>
      <c r="C9" s="91"/>
      <c r="D9" s="48"/>
      <c r="E9" s="48"/>
      <c r="F9" s="48"/>
      <c r="G9" s="48"/>
      <c r="H9" s="48"/>
      <c r="I9" s="48"/>
      <c r="J9" s="48"/>
      <c r="K9" s="48"/>
      <c r="L9" s="48"/>
      <c r="M9" s="48"/>
      <c r="N9" s="48"/>
    </row>
    <row r="10" ht="21" customHeight="1" spans="1:14">
      <c r="A10" s="92" t="s">
        <v>258</v>
      </c>
      <c r="B10" s="93"/>
      <c r="C10" s="94"/>
      <c r="D10" s="48"/>
      <c r="E10" s="48"/>
      <c r="F10" s="48"/>
      <c r="G10" s="48"/>
      <c r="H10" s="48"/>
      <c r="I10" s="48"/>
      <c r="J10" s="48"/>
      <c r="K10" s="48"/>
      <c r="L10" s="48"/>
      <c r="M10" s="48"/>
      <c r="N10" s="48"/>
    </row>
  </sheetData>
  <mergeCells count="14">
    <mergeCell ref="A1:N1"/>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9"/>
  <sheetViews>
    <sheetView showZeros="0" topLeftCell="B1" workbookViewId="0">
      <selection activeCell="A3" sqref="A3:I3"/>
    </sheetView>
  </sheetViews>
  <sheetFormatPr defaultColWidth="9.14166666666667" defaultRowHeight="14.25" customHeight="1"/>
  <cols>
    <col min="1" max="1" width="76.275" customWidth="1"/>
    <col min="2" max="13" width="17.175" customWidth="1"/>
    <col min="14" max="14" width="17.0333333333333" customWidth="1"/>
  </cols>
  <sheetData>
    <row r="1" ht="13.5" customHeight="1" spans="1:14">
      <c r="A1" s="31" t="s">
        <v>343</v>
      </c>
      <c r="B1" s="31"/>
      <c r="C1" s="31"/>
      <c r="D1" s="31"/>
      <c r="E1" s="31"/>
      <c r="F1" s="31"/>
      <c r="G1" s="31"/>
      <c r="H1" s="31"/>
      <c r="I1" s="31"/>
      <c r="J1" s="31"/>
      <c r="K1" s="31"/>
      <c r="L1" s="31"/>
      <c r="M1" s="31"/>
      <c r="N1" s="50"/>
    </row>
    <row r="2" ht="27.75" customHeight="1" spans="1:14">
      <c r="A2" s="73" t="s">
        <v>344</v>
      </c>
      <c r="B2" s="33"/>
      <c r="C2" s="33"/>
      <c r="D2" s="33"/>
      <c r="E2" s="33"/>
      <c r="F2" s="33"/>
      <c r="G2" s="33"/>
      <c r="H2" s="33"/>
      <c r="I2" s="33"/>
      <c r="J2" s="33"/>
      <c r="K2" s="33"/>
      <c r="L2" s="33"/>
      <c r="M2" s="33"/>
      <c r="N2" s="33"/>
    </row>
    <row r="3" ht="18" customHeight="1" spans="1:14">
      <c r="A3" s="74" t="s">
        <v>2</v>
      </c>
      <c r="B3" s="75"/>
      <c r="C3" s="75"/>
      <c r="D3" s="76"/>
      <c r="E3" s="78"/>
      <c r="F3" s="78"/>
      <c r="G3" s="78"/>
      <c r="H3" s="78"/>
      <c r="I3" s="78"/>
      <c r="N3" s="79" t="s">
        <v>3</v>
      </c>
    </row>
    <row r="4" ht="19.5" customHeight="1" spans="1:14">
      <c r="A4" s="45" t="s">
        <v>345</v>
      </c>
      <c r="B4" s="52" t="s">
        <v>133</v>
      </c>
      <c r="C4" s="53"/>
      <c r="D4" s="53"/>
      <c r="E4" s="52" t="s">
        <v>346</v>
      </c>
      <c r="F4" s="53"/>
      <c r="G4" s="53"/>
      <c r="H4" s="53"/>
      <c r="I4" s="53"/>
      <c r="J4" s="53"/>
      <c r="K4" s="53"/>
      <c r="L4" s="53"/>
      <c r="M4" s="53"/>
      <c r="N4" s="53"/>
    </row>
    <row r="5" ht="40.5" customHeight="1" spans="1:14">
      <c r="A5" s="47"/>
      <c r="B5" s="46" t="s">
        <v>31</v>
      </c>
      <c r="C5" s="35" t="s">
        <v>34</v>
      </c>
      <c r="D5" s="77" t="s">
        <v>347</v>
      </c>
      <c r="E5" s="40" t="s">
        <v>348</v>
      </c>
      <c r="F5" s="40" t="s">
        <v>349</v>
      </c>
      <c r="G5" s="40" t="s">
        <v>350</v>
      </c>
      <c r="H5" s="40" t="s">
        <v>351</v>
      </c>
      <c r="I5" s="40" t="s">
        <v>352</v>
      </c>
      <c r="J5" s="40" t="s">
        <v>353</v>
      </c>
      <c r="K5" s="40" t="s">
        <v>354</v>
      </c>
      <c r="L5" s="40" t="s">
        <v>355</v>
      </c>
      <c r="M5" s="40" t="s">
        <v>356</v>
      </c>
      <c r="N5" s="40" t="s">
        <v>357</v>
      </c>
    </row>
    <row r="6" ht="19.5" customHeight="1" spans="1:14">
      <c r="A6" s="40">
        <v>1</v>
      </c>
      <c r="B6" s="40">
        <v>2</v>
      </c>
      <c r="C6" s="40">
        <v>3</v>
      </c>
      <c r="D6" s="52">
        <v>4</v>
      </c>
      <c r="E6" s="40">
        <v>5</v>
      </c>
      <c r="F6" s="40">
        <v>6</v>
      </c>
      <c r="G6" s="40">
        <v>7</v>
      </c>
      <c r="H6" s="52">
        <v>8</v>
      </c>
      <c r="I6" s="40">
        <v>9</v>
      </c>
      <c r="J6" s="40">
        <v>10</v>
      </c>
      <c r="K6" s="40">
        <v>11</v>
      </c>
      <c r="L6" s="52">
        <v>12</v>
      </c>
      <c r="M6" s="40">
        <v>13</v>
      </c>
      <c r="N6" s="40">
        <v>14</v>
      </c>
    </row>
    <row r="7" ht="20.25" customHeight="1" spans="1:14">
      <c r="A7" s="41"/>
      <c r="B7" s="48"/>
      <c r="C7" s="48"/>
      <c r="D7" s="48"/>
      <c r="E7" s="48"/>
      <c r="F7" s="48"/>
      <c r="G7" s="48"/>
      <c r="H7" s="48"/>
      <c r="I7" s="48"/>
      <c r="J7" s="48"/>
      <c r="K7" s="48"/>
      <c r="L7" s="48"/>
      <c r="M7" s="48"/>
      <c r="N7" s="48"/>
    </row>
    <row r="8" ht="20.25" customHeight="1" spans="1:14">
      <c r="A8" s="41"/>
      <c r="B8" s="48"/>
      <c r="C8" s="48"/>
      <c r="D8" s="48"/>
      <c r="E8" s="48"/>
      <c r="F8" s="48"/>
      <c r="G8" s="48"/>
      <c r="H8" s="48"/>
      <c r="I8" s="48"/>
      <c r="J8" s="48"/>
      <c r="K8" s="48"/>
      <c r="L8" s="48"/>
      <c r="M8" s="48"/>
      <c r="N8" s="48"/>
    </row>
    <row r="9" ht="20.25" customHeight="1" spans="1:14">
      <c r="A9" s="71" t="s">
        <v>31</v>
      </c>
      <c r="B9" s="48"/>
      <c r="C9" s="48"/>
      <c r="D9" s="48"/>
      <c r="E9" s="48"/>
      <c r="F9" s="48"/>
      <c r="G9" s="48"/>
      <c r="H9" s="48"/>
      <c r="I9" s="48"/>
      <c r="J9" s="48"/>
      <c r="K9" s="48"/>
      <c r="L9" s="48"/>
      <c r="M9" s="48"/>
      <c r="N9" s="48"/>
    </row>
  </sheetData>
  <mergeCells count="6">
    <mergeCell ref="A1:N1"/>
    <mergeCell ref="A2:N2"/>
    <mergeCell ref="A3:I3"/>
    <mergeCell ref="B4:D4"/>
    <mergeCell ref="E4:N4"/>
    <mergeCell ref="A4:A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
  <sheetViews>
    <sheetView showZeros="0" workbookViewId="0">
      <selection activeCell="A3" sqref="A3:H3"/>
    </sheetView>
  </sheetViews>
  <sheetFormatPr defaultColWidth="9.14166666666667" defaultRowHeight="12" customHeight="1" outlineLevelRow="6"/>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31" t="s">
        <v>358</v>
      </c>
      <c r="B1" s="31"/>
      <c r="C1" s="31"/>
      <c r="D1" s="31"/>
      <c r="E1" s="31"/>
      <c r="F1" s="31"/>
      <c r="G1" s="31"/>
      <c r="H1" s="31"/>
      <c r="I1" s="31"/>
      <c r="J1" s="50"/>
    </row>
    <row r="2" ht="28.5" customHeight="1" spans="1:10">
      <c r="A2" s="66" t="s">
        <v>359</v>
      </c>
      <c r="B2" s="67"/>
      <c r="C2" s="67"/>
      <c r="D2" s="67"/>
      <c r="E2" s="67"/>
      <c r="F2" s="70"/>
      <c r="G2" s="67"/>
      <c r="H2" s="70"/>
      <c r="I2" s="70"/>
      <c r="J2" s="67"/>
    </row>
    <row r="3" ht="15" customHeight="1" spans="1:1">
      <c r="A3" s="4" t="s">
        <v>2</v>
      </c>
    </row>
    <row r="4" ht="14.25" customHeight="1" spans="1:10">
      <c r="A4" s="68" t="s">
        <v>261</v>
      </c>
      <c r="B4" s="68" t="s">
        <v>262</v>
      </c>
      <c r="C4" s="68" t="s">
        <v>263</v>
      </c>
      <c r="D4" s="68" t="s">
        <v>264</v>
      </c>
      <c r="E4" s="68" t="s">
        <v>265</v>
      </c>
      <c r="F4" s="55" t="s">
        <v>266</v>
      </c>
      <c r="G4" s="68" t="s">
        <v>267</v>
      </c>
      <c r="H4" s="55" t="s">
        <v>268</v>
      </c>
      <c r="I4" s="55" t="s">
        <v>269</v>
      </c>
      <c r="J4" s="68" t="s">
        <v>270</v>
      </c>
    </row>
    <row r="5" ht="14.25" customHeight="1" spans="1:10">
      <c r="A5" s="68">
        <v>1</v>
      </c>
      <c r="B5" s="68">
        <v>2</v>
      </c>
      <c r="C5" s="68">
        <v>3</v>
      </c>
      <c r="D5" s="68">
        <v>4</v>
      </c>
      <c r="E5" s="68">
        <v>5</v>
      </c>
      <c r="F5" s="55">
        <v>6</v>
      </c>
      <c r="G5" s="68">
        <v>7</v>
      </c>
      <c r="H5" s="55">
        <v>8</v>
      </c>
      <c r="I5" s="55">
        <v>9</v>
      </c>
      <c r="J5" s="68">
        <v>10</v>
      </c>
    </row>
    <row r="6" ht="15" customHeight="1" spans="1:10">
      <c r="A6" s="41"/>
      <c r="B6" s="69"/>
      <c r="C6" s="69"/>
      <c r="D6" s="69"/>
      <c r="E6" s="71"/>
      <c r="F6" s="72"/>
      <c r="G6" s="71"/>
      <c r="H6" s="72"/>
      <c r="I6" s="72"/>
      <c r="J6" s="71"/>
    </row>
    <row r="7" ht="33.75" customHeight="1" spans="1:10">
      <c r="A7" s="41"/>
      <c r="B7" s="42"/>
      <c r="C7" s="42"/>
      <c r="D7" s="42"/>
      <c r="E7" s="41"/>
      <c r="F7" s="42"/>
      <c r="G7" s="41"/>
      <c r="H7" s="42"/>
      <c r="I7" s="42"/>
      <c r="J7" s="41"/>
    </row>
  </sheetData>
  <mergeCells count="3">
    <mergeCell ref="A1:J1"/>
    <mergeCell ref="A2:J2"/>
    <mergeCell ref="A3:H3"/>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selection activeCell="C4" sqref="C4:C5"/>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6" t="s">
        <v>360</v>
      </c>
      <c r="B1" s="56"/>
      <c r="C1" s="56"/>
      <c r="D1" s="56"/>
      <c r="E1" s="56"/>
      <c r="F1" s="56"/>
      <c r="G1" s="56"/>
      <c r="H1" s="56" t="s">
        <v>360</v>
      </c>
    </row>
    <row r="2" ht="28.5" customHeight="1" spans="1:8">
      <c r="A2" s="57" t="s">
        <v>361</v>
      </c>
      <c r="B2" s="57"/>
      <c r="C2" s="57"/>
      <c r="D2" s="57"/>
      <c r="E2" s="57"/>
      <c r="F2" s="57"/>
      <c r="G2" s="57"/>
      <c r="H2" s="57"/>
    </row>
    <row r="3" ht="18.75" customHeight="1" spans="1:8">
      <c r="A3" s="58" t="s">
        <v>2</v>
      </c>
      <c r="B3" s="58"/>
      <c r="C3" s="58"/>
      <c r="D3" s="58"/>
      <c r="E3" s="58"/>
      <c r="F3" s="58"/>
      <c r="G3" s="58"/>
      <c r="H3" s="58"/>
    </row>
    <row r="4" ht="18.75" customHeight="1" spans="1:8">
      <c r="A4" s="59" t="s">
        <v>126</v>
      </c>
      <c r="B4" s="59" t="s">
        <v>362</v>
      </c>
      <c r="C4" s="59" t="s">
        <v>363</v>
      </c>
      <c r="D4" s="59" t="s">
        <v>364</v>
      </c>
      <c r="E4" s="59" t="s">
        <v>365</v>
      </c>
      <c r="F4" s="59" t="s">
        <v>366</v>
      </c>
      <c r="G4" s="59"/>
      <c r="H4" s="59"/>
    </row>
    <row r="5" ht="18.75" customHeight="1" spans="1:8">
      <c r="A5" s="59"/>
      <c r="B5" s="59"/>
      <c r="C5" s="59"/>
      <c r="D5" s="59"/>
      <c r="E5" s="59"/>
      <c r="F5" s="59" t="s">
        <v>326</v>
      </c>
      <c r="G5" s="59" t="s">
        <v>367</v>
      </c>
      <c r="H5" s="59" t="s">
        <v>368</v>
      </c>
    </row>
    <row r="6" ht="18.75" customHeight="1" spans="1:8">
      <c r="A6" s="60" t="s">
        <v>45</v>
      </c>
      <c r="B6" s="60" t="s">
        <v>46</v>
      </c>
      <c r="C6" s="60" t="s">
        <v>47</v>
      </c>
      <c r="D6" s="60" t="s">
        <v>48</v>
      </c>
      <c r="E6" s="60" t="s">
        <v>49</v>
      </c>
      <c r="F6" s="60" t="s">
        <v>50</v>
      </c>
      <c r="G6" s="60" t="s">
        <v>51</v>
      </c>
      <c r="H6" s="60" t="s">
        <v>52</v>
      </c>
    </row>
    <row r="7" ht="18" customHeight="1" spans="1:8">
      <c r="A7" s="61" t="s">
        <v>65</v>
      </c>
      <c r="B7" s="61"/>
      <c r="C7" s="61"/>
      <c r="D7" s="61"/>
      <c r="E7" s="63"/>
      <c r="F7" s="64">
        <v>4</v>
      </c>
      <c r="G7" s="65">
        <v>3000</v>
      </c>
      <c r="H7" s="65">
        <v>7000</v>
      </c>
    </row>
    <row r="8" ht="18" customHeight="1" spans="1:8">
      <c r="A8" s="62" t="s">
        <v>65</v>
      </c>
      <c r="B8" s="61" t="s">
        <v>369</v>
      </c>
      <c r="C8" s="61" t="s">
        <v>370</v>
      </c>
      <c r="D8" s="61" t="s">
        <v>371</v>
      </c>
      <c r="E8" s="63" t="s">
        <v>372</v>
      </c>
      <c r="F8" s="64">
        <v>1</v>
      </c>
      <c r="G8" s="65">
        <v>1000</v>
      </c>
      <c r="H8" s="65">
        <v>1000</v>
      </c>
    </row>
    <row r="9" ht="18" customHeight="1" spans="1:8">
      <c r="A9" s="62" t="s">
        <v>65</v>
      </c>
      <c r="B9" s="61" t="s">
        <v>373</v>
      </c>
      <c r="C9" s="61" t="s">
        <v>374</v>
      </c>
      <c r="D9" s="61" t="s">
        <v>375</v>
      </c>
      <c r="E9" s="63" t="s">
        <v>280</v>
      </c>
      <c r="F9" s="64">
        <v>3</v>
      </c>
      <c r="G9" s="65">
        <v>2000</v>
      </c>
      <c r="H9" s="65">
        <v>6000</v>
      </c>
    </row>
    <row r="10" ht="18" customHeight="1" spans="1:8">
      <c r="A10" s="63" t="s">
        <v>31</v>
      </c>
      <c r="B10" s="63"/>
      <c r="C10" s="63"/>
      <c r="D10" s="63"/>
      <c r="E10" s="63"/>
      <c r="F10" s="64">
        <v>4</v>
      </c>
      <c r="G10" s="65">
        <f>SUM(G7:G9)</f>
        <v>6000</v>
      </c>
      <c r="H10" s="65">
        <v>7000</v>
      </c>
    </row>
  </sheetData>
  <mergeCells count="10">
    <mergeCell ref="A1:H1"/>
    <mergeCell ref="A2:H2"/>
    <mergeCell ref="A3:H3"/>
    <mergeCell ref="F4:H4"/>
    <mergeCell ref="A10:E10"/>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selection activeCell="A3" sqref="A3:G3"/>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1:11">
      <c r="A1" s="31" t="s">
        <v>376</v>
      </c>
      <c r="B1" s="31"/>
      <c r="C1" s="31"/>
      <c r="D1" s="32"/>
      <c r="E1" s="32"/>
      <c r="F1" s="32"/>
      <c r="G1" s="32"/>
      <c r="H1" s="31"/>
      <c r="I1" s="31"/>
      <c r="J1" s="31"/>
      <c r="K1" s="50"/>
    </row>
    <row r="2" ht="28.5" customHeight="1" spans="1:11">
      <c r="A2" s="33" t="s">
        <v>377</v>
      </c>
      <c r="B2" s="33"/>
      <c r="C2" s="33"/>
      <c r="D2" s="33"/>
      <c r="E2" s="33"/>
      <c r="F2" s="33"/>
      <c r="G2" s="33"/>
      <c r="H2" s="33"/>
      <c r="I2" s="33"/>
      <c r="J2" s="33"/>
      <c r="K2" s="33"/>
    </row>
    <row r="3" ht="13.5" customHeight="1" spans="1:11">
      <c r="A3" s="4" t="s">
        <v>2</v>
      </c>
      <c r="B3" s="5"/>
      <c r="C3" s="5"/>
      <c r="D3" s="5"/>
      <c r="E3" s="5"/>
      <c r="F3" s="5"/>
      <c r="G3" s="5"/>
      <c r="H3" s="23"/>
      <c r="I3" s="23"/>
      <c r="J3" s="23"/>
      <c r="K3" s="51" t="s">
        <v>3</v>
      </c>
    </row>
    <row r="4" ht="21.75" customHeight="1" spans="1:11">
      <c r="A4" s="34" t="s">
        <v>250</v>
      </c>
      <c r="B4" s="34" t="s">
        <v>128</v>
      </c>
      <c r="C4" s="34" t="s">
        <v>251</v>
      </c>
      <c r="D4" s="35" t="s">
        <v>129</v>
      </c>
      <c r="E4" s="35" t="s">
        <v>130</v>
      </c>
      <c r="F4" s="35" t="s">
        <v>131</v>
      </c>
      <c r="G4" s="35" t="s">
        <v>132</v>
      </c>
      <c r="H4" s="45" t="s">
        <v>31</v>
      </c>
      <c r="I4" s="52" t="s">
        <v>378</v>
      </c>
      <c r="J4" s="53"/>
      <c r="K4" s="54"/>
    </row>
    <row r="5" ht="21.75" customHeight="1" spans="1:11">
      <c r="A5" s="36"/>
      <c r="B5" s="36"/>
      <c r="C5" s="36"/>
      <c r="D5" s="37"/>
      <c r="E5" s="37"/>
      <c r="F5" s="37"/>
      <c r="G5" s="37"/>
      <c r="H5" s="46"/>
      <c r="I5" s="35" t="s">
        <v>34</v>
      </c>
      <c r="J5" s="35" t="s">
        <v>35</v>
      </c>
      <c r="K5" s="35" t="s">
        <v>36</v>
      </c>
    </row>
    <row r="6" ht="40.5" customHeight="1" spans="1:11">
      <c r="A6" s="38"/>
      <c r="B6" s="38"/>
      <c r="C6" s="38"/>
      <c r="D6" s="39"/>
      <c r="E6" s="39"/>
      <c r="F6" s="39"/>
      <c r="G6" s="39"/>
      <c r="H6" s="47"/>
      <c r="I6" s="39" t="s">
        <v>33</v>
      </c>
      <c r="J6" s="39"/>
      <c r="K6" s="39"/>
    </row>
    <row r="7" ht="15" customHeight="1" spans="1:11">
      <c r="A7" s="40">
        <v>1</v>
      </c>
      <c r="B7" s="40">
        <v>2</v>
      </c>
      <c r="C7" s="40">
        <v>3</v>
      </c>
      <c r="D7" s="40">
        <v>4</v>
      </c>
      <c r="E7" s="40">
        <v>5</v>
      </c>
      <c r="F7" s="40">
        <v>6</v>
      </c>
      <c r="G7" s="40">
        <v>7</v>
      </c>
      <c r="H7" s="40">
        <v>8</v>
      </c>
      <c r="I7" s="40">
        <v>9</v>
      </c>
      <c r="J7" s="55">
        <v>10</v>
      </c>
      <c r="K7" s="55">
        <v>11</v>
      </c>
    </row>
    <row r="8" ht="30.65" customHeight="1" spans="1:11">
      <c r="A8" s="41"/>
      <c r="B8" s="42"/>
      <c r="C8" s="41"/>
      <c r="D8" s="41"/>
      <c r="E8" s="41"/>
      <c r="F8" s="41"/>
      <c r="G8" s="41"/>
      <c r="H8" s="48"/>
      <c r="I8" s="48"/>
      <c r="J8" s="48"/>
      <c r="K8" s="48"/>
    </row>
    <row r="9" ht="30.65" customHeight="1" spans="1:11">
      <c r="A9" s="42"/>
      <c r="B9" s="42"/>
      <c r="C9" s="42"/>
      <c r="D9" s="42"/>
      <c r="E9" s="42"/>
      <c r="F9" s="42"/>
      <c r="G9" s="42"/>
      <c r="H9" s="48"/>
      <c r="I9" s="48"/>
      <c r="J9" s="48"/>
      <c r="K9" s="48"/>
    </row>
    <row r="10" ht="18.75" customHeight="1" spans="1:11">
      <c r="A10" s="43" t="s">
        <v>258</v>
      </c>
      <c r="B10" s="44"/>
      <c r="C10" s="44"/>
      <c r="D10" s="44"/>
      <c r="E10" s="44"/>
      <c r="F10" s="44"/>
      <c r="G10" s="49"/>
      <c r="H10" s="48"/>
      <c r="I10" s="48"/>
      <c r="J10" s="48"/>
      <c r="K10" s="48"/>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1"/>
  <sheetViews>
    <sheetView showZeros="0" workbookViewId="0">
      <selection activeCell="A3" sqref="A3:D3"/>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379</v>
      </c>
      <c r="B1" s="1"/>
      <c r="C1" s="1"/>
      <c r="D1" s="2"/>
      <c r="E1" s="1"/>
      <c r="F1" s="1"/>
      <c r="G1" s="22"/>
    </row>
    <row r="2" ht="27.75" customHeight="1" spans="1:7">
      <c r="A2" s="3" t="s">
        <v>380</v>
      </c>
      <c r="B2" s="3"/>
      <c r="C2" s="3"/>
      <c r="D2" s="3"/>
      <c r="E2" s="3"/>
      <c r="F2" s="3"/>
      <c r="G2" s="3"/>
    </row>
    <row r="3" ht="13.5" customHeight="1" spans="1:7">
      <c r="A3" s="4" t="s">
        <v>2</v>
      </c>
      <c r="B3" s="5"/>
      <c r="C3" s="5"/>
      <c r="D3" s="5"/>
      <c r="E3" s="23"/>
      <c r="F3" s="23"/>
      <c r="G3" s="24" t="s">
        <v>3</v>
      </c>
    </row>
    <row r="4" ht="21.75" customHeight="1" spans="1:7">
      <c r="A4" s="6" t="s">
        <v>251</v>
      </c>
      <c r="B4" s="6" t="s">
        <v>250</v>
      </c>
      <c r="C4" s="6" t="s">
        <v>128</v>
      </c>
      <c r="D4" s="7" t="s">
        <v>381</v>
      </c>
      <c r="E4" s="25" t="s">
        <v>34</v>
      </c>
      <c r="F4" s="26"/>
      <c r="G4" s="27"/>
    </row>
    <row r="5" ht="21.75" customHeight="1" spans="1:7">
      <c r="A5" s="8"/>
      <c r="B5" s="8"/>
      <c r="C5" s="8"/>
      <c r="D5" s="9"/>
      <c r="E5" s="28" t="s">
        <v>382</v>
      </c>
      <c r="F5" s="7" t="s">
        <v>383</v>
      </c>
      <c r="G5" s="7" t="s">
        <v>384</v>
      </c>
    </row>
    <row r="6" ht="40.5" customHeight="1" spans="1:7">
      <c r="A6" s="10"/>
      <c r="B6" s="10"/>
      <c r="C6" s="10"/>
      <c r="D6" s="11"/>
      <c r="E6" s="29"/>
      <c r="F6" s="11" t="s">
        <v>33</v>
      </c>
      <c r="G6" s="11"/>
    </row>
    <row r="7" ht="15" customHeight="1" spans="1:7">
      <c r="A7" s="12">
        <v>1</v>
      </c>
      <c r="B7" s="12">
        <v>2</v>
      </c>
      <c r="C7" s="12">
        <v>3</v>
      </c>
      <c r="D7" s="12">
        <v>4</v>
      </c>
      <c r="E7" s="12">
        <v>5</v>
      </c>
      <c r="F7" s="12">
        <v>6</v>
      </c>
      <c r="G7" s="12">
        <v>7</v>
      </c>
    </row>
    <row r="8" ht="21" customHeight="1" spans="1:7">
      <c r="A8" s="13" t="s">
        <v>65</v>
      </c>
      <c r="B8" s="14"/>
      <c r="C8" s="14"/>
      <c r="D8" s="15"/>
      <c r="E8" s="30">
        <v>2250814</v>
      </c>
      <c r="F8" s="30"/>
      <c r="G8" s="30"/>
    </row>
    <row r="9" ht="21" customHeight="1" spans="1:7">
      <c r="A9" s="16" t="s">
        <v>65</v>
      </c>
      <c r="B9" s="13"/>
      <c r="C9" s="13"/>
      <c r="D9" s="17"/>
      <c r="E9" s="30">
        <v>2250814</v>
      </c>
      <c r="F9" s="30"/>
      <c r="G9" s="30"/>
    </row>
    <row r="10" ht="21" customHeight="1" spans="1:7">
      <c r="A10" s="18"/>
      <c r="B10" s="13" t="s">
        <v>385</v>
      </c>
      <c r="C10" s="13" t="s">
        <v>255</v>
      </c>
      <c r="D10" s="17" t="s">
        <v>386</v>
      </c>
      <c r="E10" s="30">
        <v>2250814</v>
      </c>
      <c r="F10" s="30"/>
      <c r="G10" s="30"/>
    </row>
    <row r="11" ht="21" customHeight="1" spans="1:7">
      <c r="A11" s="19" t="s">
        <v>31</v>
      </c>
      <c r="B11" s="20" t="s">
        <v>387</v>
      </c>
      <c r="C11" s="20"/>
      <c r="D11" s="21"/>
      <c r="E11" s="30">
        <v>2250814</v>
      </c>
      <c r="F11" s="30"/>
      <c r="G11" s="30"/>
    </row>
  </sheetData>
  <mergeCells count="12">
    <mergeCell ref="A1:G1"/>
    <mergeCell ref="A2:G2"/>
    <mergeCell ref="A3:D3"/>
    <mergeCell ref="E4:G4"/>
    <mergeCell ref="A11:D11"/>
    <mergeCell ref="A4:A6"/>
    <mergeCell ref="B4:B6"/>
    <mergeCell ref="C4:C6"/>
    <mergeCell ref="D4:D6"/>
    <mergeCell ref="E5:E6"/>
    <mergeCell ref="F5:F6"/>
    <mergeCell ref="G5:G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2025-02-13T17:20:00Z</dcterms:created>
  <dcterms:modified xsi:type="dcterms:W3CDTF">2025-02-20T15:09:36Z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5DF789384A7F45F4807B76624CDD83A3_13</vt:lpwstr>
  </property>
  <property fmtid="{D5CDD505-2E9C-101B-9397-08002B2CF9AE}" pid="3" name="KSOProductBuildVer">
    <vt:lpwstr>2052-11.8.2.10624</vt:lpwstr>
  </property>
</Properties>
</file>