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7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<sst xmlns="http://schemas.openxmlformats.org/spreadsheetml/2006/main" count="626" uniqueCount="292">
  <si>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</si>
  <si>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</si>
  <si>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</si>
  <si>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</si>
  <si>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</si>
  <si>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</si>
  <si>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</si>
  <si>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</si>
  <si>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</si>
  <si>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</si>
  <si>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</si>
  <si>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</si>
  <si>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</si>
  <si>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</si>
  <si>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</si>
  <si>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</si>
  <si>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</si>
  <si>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</si>
  <si>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</si>
  <si>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</si>
  <si>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</si>
  <si>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</si>
  <si>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</si>
  <si>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</si>
  <si>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</si>
  <si>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</si>
  <si>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</si>
  <si>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</si>
  <si>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</si>
  <si>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</si>
  <si>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</si>
  <si>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</si>
  <si>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</si>
  <si>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</si>
  <si>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</si>
  <si>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</si>
  <si>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</si>
  <si>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</si>
  <si>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</si>
  <si>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</si>
  <si>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</si>
  <si>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</si>
  <si>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</si>
  <si>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</si>
  <si>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</si>
  <si>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</si>
  <si>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</si>
  <si>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</si>
  <si>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</si>
  <si>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</si>
  <si>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</si>
  <si>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</si>
  <si>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</si>
  <si>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</si>
  <si>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</si>
  <si>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</si>
  <si>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</si>
  <si>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</si>
  <si>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</si>
  <si>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</si>
  <si>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</si>
  <si>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</si>
  <si>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</si>
  <si>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150007</t>
  </si>
  <si>
    <t>玉溪市12315投诉举报中心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</si>
  <si>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</si>
  <si>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</si>
  <si>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</si>
  <si>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</si>
  <si>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</si>
  <si>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</si>
  <si>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</si>
  <si>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</si>
  <si>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</si>
  <si>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</si>
  <si>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</si>
  <si>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</si>
  <si>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</si>
  <si>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</si>
  <si>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20138</t>
  </si>
  <si>
    <t>2013850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</si>
  <si>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</si>
  <si>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</si>
  <si>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</si>
  <si>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</si>
  <si>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</si>
  <si>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</si>
  <si>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</si>
  <si>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</si>
  <si>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</si>
  <si>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</si>
  <si>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</si>
  <si>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213</t>
  </si>
  <si>
    <t>21308</t>
  </si>
  <si>
    <t>2130804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</si>
  <si>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</si>
  <si>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</si>
  <si>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</si>
  <si>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</si>
  <si>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</si>
  <si>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</si>
  <si>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</si>
  <si>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</si>
  <si>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</si>
  <si>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</si>
  <si>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</si>
  <si>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</si>
  <si>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</si>
  <si>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</si>
  <si>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</si>
  <si>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</si>
  <si>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</si>
  <si>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</si>
  <si>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</si>
  <si>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</si>
  <si>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</si>
  <si>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</si>
  <si>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</si>
  <si>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</si>
  <si>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</si>
  <si>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</si>
  <si>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</si>
  <si>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</si>
  <si>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</si>
  <si>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</si>
  <si>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</si>
  <si>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</si>
  <si>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</si>
  <si>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</si>
  <si>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</si>
  <si>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</si>
  <si>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</si>
  <si>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</si>
  <si>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</si>
  <si>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</si>
  <si>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</si>
  <si>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</si>
  <si>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</si>
  <si>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</si>
  <si>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</si>
  <si>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</si>
  <si>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</si>
  <si>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</si>
  <si>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</si>
  <si>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530400210000000629846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</si>
  <si>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</si>
  <si>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</si>
  <si>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</si>
  <si>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</si>
  <si>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</si>
  <si>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</si>
  <si>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</si>
  <si>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</si>
  <si>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</si>
  <si>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530400210000000629847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</si>
  <si>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</si>
  <si>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</si>
  <si>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</si>
  <si>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</si>
  <si>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</si>
  <si>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</si>
  <si>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</si>
  <si>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</si>
  <si>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</si>
  <si>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</si>
  <si>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</si>
  <si>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</si>
  <si>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</si>
  <si>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530400210000000629849</t>
  </si>
  <si>
    <t>住房公积金</t>
  </si>
  <si>
    <t>30113</t>
  </si>
  <si>
    <t>530400210000000629850</t>
  </si>
  <si>
    <t>对个人和家庭的补助</t>
  </si>
  <si>
    <t>事业单位离退休</t>
  </si>
  <si>
    <t>30305</t>
  </si>
  <si>
    <t>生活补助</t>
  </si>
  <si>
    <t>530400210000000629853</t>
  </si>
  <si>
    <t>工会经费</t>
  </si>
  <si>
    <t>30228</t>
  </si>
  <si>
    <t>530400210000000629856</t>
  </si>
  <si>
    <t>一般公用经费</t>
  </si>
  <si>
    <t>30201</t>
  </si>
  <si>
    <t>办公费</t>
  </si>
  <si>
    <t>30202</t>
  </si>
  <si>
    <t>印刷费</t>
  </si>
  <si>
    <t>30211</t>
  </si>
  <si>
    <t>差旅费</t>
  </si>
  <si>
    <t>30229</t>
  </si>
  <si>
    <t>福利费</t>
  </si>
  <si>
    <t>30299</t>
  </si>
  <si>
    <t>其他商品和服务支出</t>
  </si>
  <si>
    <t>530400231100001190969</t>
  </si>
  <si>
    <t>残疾人就业保障金</t>
  </si>
  <si>
    <t>530400241100002101695</t>
  </si>
  <si>
    <t>编外临聘人员经费</t>
  </si>
  <si>
    <t>30199</t>
  </si>
  <si>
    <t>其他工资福利支出</t>
  </si>
  <si>
    <t>530400241100002357638</t>
  </si>
  <si>
    <t>工作业务经费</t>
  </si>
  <si>
    <t>530400241100002381643</t>
  </si>
  <si>
    <t>奖励性绩效工资（工资部分）经费</t>
  </si>
  <si>
    <t>530400241100002381801</t>
  </si>
  <si>
    <t>奖励性绩效工资（高于部分）经费</t>
  </si>
  <si>
    <t>530400251100003581906</t>
  </si>
  <si>
    <t>工作业务（接待费）经费</t>
  </si>
  <si>
    <t>30217</t>
  </si>
  <si>
    <t>530400251100003582372</t>
  </si>
  <si>
    <t>职业年金记实经费</t>
  </si>
  <si>
    <t>机关事业单位职业年金缴费支出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</si>
  <si>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</si>
  <si>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</si>
  <si>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</si>
  <si>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</si>
  <si>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</si>
  <si>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</si>
  <si>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</si>
  <si>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</si>
  <si>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</si>
  <si>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中央、省级创业担保贷款奖补资金</t>
  </si>
  <si>
    <t>事业发展类</t>
  </si>
  <si>
    <t>530400231100002284064</t>
  </si>
  <si>
    <t>创业担保贷款贴息及奖补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</si>
  <si>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</si>
  <si>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</si>
  <si>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</si>
  <si>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</si>
  <si>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</si>
  <si>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</si>
  <si>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</si>
  <si>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</si>
  <si>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</si>
  <si>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</si>
  <si>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</si>
  <si>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</si>
  <si>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</si>
  <si>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本单位无此事项，此表为空。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</si>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</sst>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8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1" fillId="11" borderId="16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6" borderId="20" applyNumberFormat="0" applyAlignment="0" applyProtection="0">
      <alignment vertical="center"/>
    </xf>
    <xf numFmtId="0" fontId="39" fillId="16" borderId="15" applyNumberFormat="0" applyAlignment="0" applyProtection="0">
      <alignment vertical="center"/>
    </xf>
    <xf numFmtId="0" fontId="40" fillId="17" borderId="2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5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80" fontId="13" fillId="0" borderId="7">
      <alignment horizontal="right" vertical="center"/>
    </xf>
  </cellStyleXfs>
  <cellXfs count="174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8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8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righ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178" fontId="13" fillId="0" borderId="7" xfId="53" applyNumberFormat="1" applyFont="1" applyBorder="1" applyAlignment="1">
      <alignment horizontal="right" vertical="center" wrapText="1"/>
    </xf>
    <xf numFmtId="49" fontId="13" fillId="0" borderId="4" xfId="53" applyNumberFormat="1" applyFont="1" applyBorder="1">
      <alignment horizontal="left" vertical="center" wrapText="1"/>
    </xf>
    <xf numFmtId="49" fontId="13" fillId="0" borderId="6" xfId="53" applyNumberFormat="1" applyFont="1" applyBorder="1">
      <alignment horizontal="lef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3" fillId="0" borderId="11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8" fontId="13" fillId="0" borderId="7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left" vertical="center"/>
    </xf>
    <xf numFmtId="178" fontId="13" fillId="0" borderId="7" xfId="54" applyNumberFormat="1" applyFont="1" applyBorder="1">
      <alignment horizontal="right" vertical="center"/>
    </xf>
    <xf numFmtId="178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1" t="s">
        <v>0</v>
      </c>
      <c r="B2" s="166"/>
      <c r="C2" s="166"/>
      <c r="D2" s="166"/>
    </row>
    <row r="3" ht="28.5" customHeight="1" spans="1:4">
      <c r="A3" s="167" t="s">
        <v>1</v>
      </c>
      <c r="B3" s="167"/>
      <c r="C3" s="167"/>
      <c r="D3" s="167"/>
    </row>
    <row r="4" ht="18.75" customHeight="1" spans="1:4">
      <c r="A4" s="153" t="str">
        <f>"单位名称："&amp;"玉溪市12315投诉举报中心"</f>
        <v>单位名称：玉溪市12315投诉举报中心</v>
      </c>
      <c r="B4" s="153"/>
      <c r="C4" s="153"/>
      <c r="D4" s="151" t="s">
        <v>2</v>
      </c>
    </row>
    <row r="5" ht="18.75" customHeight="1" spans="1:4">
      <c r="A5" s="154" t="s">
        <v>3</v>
      </c>
      <c r="B5" s="154"/>
      <c r="C5" s="154" t="s">
        <v>4</v>
      </c>
      <c r="D5" s="154"/>
    </row>
    <row r="6" ht="18.75" customHeight="1" spans="1:4">
      <c r="A6" s="154" t="s">
        <v>5</v>
      </c>
      <c r="B6" s="154" t="s">
        <v>6</v>
      </c>
      <c r="C6" s="154" t="s">
        <v>7</v>
      </c>
      <c r="D6" s="154" t="s">
        <v>6</v>
      </c>
    </row>
    <row r="7" ht="18.75" customHeight="1" spans="1:4">
      <c r="A7" s="153" t="s">
        <v>8</v>
      </c>
      <c r="B7" s="171">
        <v>2235990.62</v>
      </c>
      <c r="C7" s="172" t="str">
        <f>"一"&amp;"、"&amp;"一般公共服务支出"</f>
        <v>一、一般公共服务支出</v>
      </c>
      <c r="D7" s="171">
        <v>1583996.39</v>
      </c>
    </row>
    <row r="8" ht="18.75" customHeight="1" spans="1:4">
      <c r="A8" s="153" t="s">
        <v>9</v>
      </c>
      <c r="B8" s="171"/>
      <c r="C8" s="172" t="str">
        <f>"二"&amp;"、"&amp;"社会保障和就业支出"</f>
        <v>二、社会保障和就业支出</v>
      </c>
      <c r="D8" s="171">
        <v>368587.2</v>
      </c>
    </row>
    <row r="9" ht="18.75" customHeight="1" spans="1:4">
      <c r="A9" s="153" t="s">
        <v>10</v>
      </c>
      <c r="B9" s="171"/>
      <c r="C9" s="172" t="str">
        <f>"三"&amp;"、"&amp;"卫生健康支出"</f>
        <v>三、卫生健康支出</v>
      </c>
      <c r="D9" s="171">
        <v>133167.03</v>
      </c>
    </row>
    <row r="10" ht="18.75" customHeight="1" spans="1:4">
      <c r="A10" s="153" t="s">
        <v>11</v>
      </c>
      <c r="B10" s="171"/>
      <c r="C10" s="172" t="str">
        <f>"一"&amp;"、"&amp;"农林水支出"</f>
        <v>一、农林水支出</v>
      </c>
      <c r="D10" s="171">
        <v>6406.53</v>
      </c>
    </row>
    <row r="11" ht="18.75" customHeight="1" spans="1:4">
      <c r="A11" s="153" t="s">
        <v>12</v>
      </c>
      <c r="B11" s="171"/>
      <c r="C11" s="172" t="str">
        <f>"四"&amp;"、"&amp;"住房保障支出"</f>
        <v>四、住房保障支出</v>
      </c>
      <c r="D11" s="171">
        <v>150240</v>
      </c>
    </row>
    <row r="12" ht="18.75" customHeight="1" spans="1:4">
      <c r="A12" s="153" t="s">
        <v>13</v>
      </c>
      <c r="B12" s="171"/>
      <c r="C12" s="153"/>
      <c r="D12" s="153"/>
    </row>
    <row r="13" ht="18.75" customHeight="1" spans="1:4">
      <c r="A13" s="153" t="s">
        <v>14</v>
      </c>
      <c r="B13" s="171"/>
      <c r="C13" s="153"/>
      <c r="D13" s="153"/>
    </row>
    <row r="14" ht="18.75" customHeight="1" spans="1:4">
      <c r="A14" s="153" t="s">
        <v>15</v>
      </c>
      <c r="B14" s="171"/>
      <c r="C14" s="153"/>
      <c r="D14" s="153"/>
    </row>
    <row r="15" ht="18.75" customHeight="1" spans="1:4">
      <c r="A15" s="153" t="s">
        <v>16</v>
      </c>
      <c r="B15" s="171"/>
      <c r="C15" s="153"/>
      <c r="D15" s="153"/>
    </row>
    <row r="16" ht="18.75" customHeight="1" spans="1:4">
      <c r="A16" s="153" t="s">
        <v>17</v>
      </c>
      <c r="B16" s="171"/>
      <c r="C16" s="153"/>
      <c r="D16" s="153"/>
    </row>
    <row r="17" ht="18.75" customHeight="1" spans="1:4">
      <c r="A17" s="173" t="s">
        <v>18</v>
      </c>
      <c r="B17" s="171">
        <v>2235990.62</v>
      </c>
      <c r="C17" s="173" t="s">
        <v>19</v>
      </c>
      <c r="D17" s="171">
        <v>2242397.15</v>
      </c>
    </row>
    <row r="18" ht="18.75" customHeight="1" spans="1:4">
      <c r="A18" s="168" t="s">
        <v>20</v>
      </c>
      <c r="B18" s="153"/>
      <c r="C18" s="168" t="s">
        <v>21</v>
      </c>
      <c r="D18" s="153"/>
    </row>
    <row r="19" ht="18.75" customHeight="1" spans="1:4">
      <c r="A19" s="62" t="s">
        <v>22</v>
      </c>
      <c r="B19" s="171">
        <v>6406.53</v>
      </c>
      <c r="C19" s="62" t="s">
        <v>22</v>
      </c>
      <c r="D19" s="171"/>
    </row>
    <row r="20" ht="18.75" customHeight="1" spans="1:4">
      <c r="A20" s="62" t="s">
        <v>23</v>
      </c>
      <c r="B20" s="171"/>
      <c r="C20" s="62" t="s">
        <v>23</v>
      </c>
      <c r="D20" s="171"/>
    </row>
    <row r="21" ht="18.75" customHeight="1" spans="1:4">
      <c r="A21" s="173" t="s">
        <v>24</v>
      </c>
      <c r="B21" s="171">
        <v>2242397.15</v>
      </c>
      <c r="C21" s="173" t="s">
        <v>25</v>
      </c>
      <c r="D21" s="171">
        <v>2242397.15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8.85" defaultRowHeight="15" customHeight="1"/>
  <cols>
    <col min="1" max="1" width="9.625" customWidth="1"/>
    <col min="2" max="2" width="21.25" customWidth="1"/>
    <col min="3" max="3" width="12.75" customWidth="1"/>
    <col min="4" max="4" width="12.625" customWidth="1"/>
    <col min="5" max="5" width="13" customWidth="1"/>
    <col min="6" max="6" width="8.5" customWidth="1"/>
    <col min="7" max="7" width="8" customWidth="1"/>
    <col min="8" max="8" width="7.25" customWidth="1"/>
    <col min="9" max="9" width="7" customWidth="1"/>
    <col min="10" max="10" width="4.75" customWidth="1"/>
    <col min="11" max="11" width="8" customWidth="1"/>
    <col min="12" max="12" width="5.75" customWidth="1"/>
    <col min="13" max="13" width="7.875" customWidth="1"/>
    <col min="14" max="14" width="8.375" customWidth="1"/>
    <col min="15" max="15" width="9.5" customWidth="1"/>
    <col min="16" max="16" width="7" customWidth="1"/>
    <col min="17" max="18" width="8" customWidth="1"/>
    <col min="19" max="19" width="9.125" customWidth="1"/>
  </cols>
  <sheetData>
    <row r="1" customHeight="1" spans="1:19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customHeight="1" spans="1:19">
      <c r="A2" s="162" t="s">
        <v>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ht="28.5" customHeight="1" spans="1:19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ht="20.25" customHeight="1" spans="1:19">
      <c r="A4" s="153" t="str">
        <f>"单位名称："&amp;"玉溪市12315投诉举报中心"</f>
        <v>单位名称：玉溪市12315投诉举报中心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63"/>
      <c r="M4" s="163"/>
      <c r="N4" s="163"/>
      <c r="O4" s="163"/>
      <c r="P4" s="163"/>
      <c r="Q4" s="163"/>
      <c r="R4" s="163"/>
      <c r="S4" s="163" t="s">
        <v>2</v>
      </c>
    </row>
    <row r="5" ht="27" customHeight="1" spans="1:19">
      <c r="A5" s="154" t="s">
        <v>28</v>
      </c>
      <c r="B5" s="154" t="s">
        <v>29</v>
      </c>
      <c r="C5" s="154" t="s">
        <v>30</v>
      </c>
      <c r="D5" s="154" t="s">
        <v>31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 t="s">
        <v>20</v>
      </c>
      <c r="P5" s="154"/>
      <c r="Q5" s="154"/>
      <c r="R5" s="154"/>
      <c r="S5" s="154"/>
    </row>
    <row r="6" ht="27" customHeight="1" spans="1:19">
      <c r="A6" s="154"/>
      <c r="B6" s="154"/>
      <c r="C6" s="154"/>
      <c r="D6" s="154" t="s">
        <v>32</v>
      </c>
      <c r="E6" s="154" t="s">
        <v>33</v>
      </c>
      <c r="F6" s="154" t="s">
        <v>34</v>
      </c>
      <c r="G6" s="154" t="s">
        <v>35</v>
      </c>
      <c r="H6" s="154" t="s">
        <v>36</v>
      </c>
      <c r="I6" s="154" t="s">
        <v>37</v>
      </c>
      <c r="J6" s="154"/>
      <c r="K6" s="154"/>
      <c r="L6" s="154"/>
      <c r="M6" s="154"/>
      <c r="N6" s="154"/>
      <c r="O6" s="154" t="s">
        <v>32</v>
      </c>
      <c r="P6" s="154" t="s">
        <v>33</v>
      </c>
      <c r="Q6" s="154" t="s">
        <v>34</v>
      </c>
      <c r="R6" s="154" t="s">
        <v>35</v>
      </c>
      <c r="S6" s="154" t="s">
        <v>38</v>
      </c>
    </row>
    <row r="7" ht="51" customHeight="1" spans="1:19">
      <c r="A7" s="154"/>
      <c r="B7" s="154"/>
      <c r="C7" s="154"/>
      <c r="D7" s="154"/>
      <c r="E7" s="154"/>
      <c r="F7" s="154"/>
      <c r="G7" s="154"/>
      <c r="H7" s="154"/>
      <c r="I7" s="154" t="s">
        <v>32</v>
      </c>
      <c r="J7" s="154" t="s">
        <v>39</v>
      </c>
      <c r="K7" s="154" t="s">
        <v>40</v>
      </c>
      <c r="L7" s="154" t="s">
        <v>41</v>
      </c>
      <c r="M7" s="154" t="s">
        <v>42</v>
      </c>
      <c r="N7" s="154" t="s">
        <v>43</v>
      </c>
      <c r="O7" s="154"/>
      <c r="P7" s="154"/>
      <c r="Q7" s="154"/>
      <c r="R7" s="154"/>
      <c r="S7" s="154"/>
    </row>
    <row r="8" ht="20.25" customHeight="1" spans="1:19">
      <c r="A8" s="161" t="s">
        <v>44</v>
      </c>
      <c r="B8" s="161" t="s">
        <v>45</v>
      </c>
      <c r="C8" s="161" t="s">
        <v>46</v>
      </c>
      <c r="D8" s="161" t="s">
        <v>47</v>
      </c>
      <c r="E8" s="161" t="s">
        <v>48</v>
      </c>
      <c r="F8" s="161" t="s">
        <v>49</v>
      </c>
      <c r="G8" s="161" t="s">
        <v>50</v>
      </c>
      <c r="H8" s="161" t="s">
        <v>51</v>
      </c>
      <c r="I8" s="161" t="s">
        <v>52</v>
      </c>
      <c r="J8" s="161" t="s">
        <v>53</v>
      </c>
      <c r="K8" s="161" t="s">
        <v>54</v>
      </c>
      <c r="L8" s="161" t="s">
        <v>55</v>
      </c>
      <c r="M8" s="161" t="s">
        <v>56</v>
      </c>
      <c r="N8" s="161" t="s">
        <v>57</v>
      </c>
      <c r="O8" s="161" t="s">
        <v>58</v>
      </c>
      <c r="P8" s="161" t="s">
        <v>59</v>
      </c>
      <c r="Q8" s="161" t="s">
        <v>60</v>
      </c>
      <c r="R8" s="161" t="s">
        <v>61</v>
      </c>
      <c r="S8" s="161" t="s">
        <v>62</v>
      </c>
    </row>
    <row r="9" ht="20.25" customHeight="1" spans="1:19">
      <c r="A9" s="153" t="s">
        <v>63</v>
      </c>
      <c r="B9" s="153" t="s">
        <v>64</v>
      </c>
      <c r="C9" s="158">
        <v>2242397.15</v>
      </c>
      <c r="D9" s="158">
        <v>2235990.62</v>
      </c>
      <c r="E9" s="65">
        <v>2235990.62</v>
      </c>
      <c r="F9" s="65"/>
      <c r="G9" s="65"/>
      <c r="H9" s="65"/>
      <c r="I9" s="65"/>
      <c r="J9" s="65"/>
      <c r="K9" s="65"/>
      <c r="L9" s="65"/>
      <c r="M9" s="65"/>
      <c r="N9" s="65"/>
      <c r="O9" s="158">
        <v>6406.53</v>
      </c>
      <c r="P9" s="158">
        <v>6406.53</v>
      </c>
      <c r="Q9" s="158"/>
      <c r="R9" s="158"/>
      <c r="S9" s="158"/>
    </row>
    <row r="10" ht="20.25" customHeight="1" spans="1:19">
      <c r="A10" s="156" t="s">
        <v>30</v>
      </c>
      <c r="B10" s="153"/>
      <c r="C10" s="158">
        <v>2242397.15</v>
      </c>
      <c r="D10" s="158">
        <v>2235990.62</v>
      </c>
      <c r="E10" s="158">
        <v>2235990.62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>
        <v>6406.53</v>
      </c>
      <c r="P10" s="158">
        <v>6406.53</v>
      </c>
      <c r="Q10" s="158"/>
      <c r="R10" s="158"/>
      <c r="S10" s="158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pane ySplit="1" topLeftCell="A2" activePane="bottomLeft" state="frozen"/>
      <selection/>
      <selection pane="bottomLeft" activeCell="K1" sqref="A$1:O$1048576"/>
    </sheetView>
  </sheetViews>
  <sheetFormatPr defaultColWidth="8.85" defaultRowHeight="15" customHeight="1"/>
  <cols>
    <col min="1" max="1" width="17.8416666666667" customWidth="1"/>
    <col min="2" max="2" width="44.75" customWidth="1"/>
    <col min="3" max="5" width="12.875" customWidth="1"/>
    <col min="6" max="6" width="11.375" customWidth="1"/>
    <col min="7" max="8" width="8.5" customWidth="1"/>
    <col min="9" max="9" width="6.25" customWidth="1"/>
    <col min="10" max="10" width="7" customWidth="1"/>
    <col min="11" max="11" width="7.625" customWidth="1"/>
    <col min="12" max="12" width="11.125" customWidth="1"/>
    <col min="13" max="13" width="8.375" customWidth="1"/>
    <col min="14" max="14" width="7.5" customWidth="1"/>
    <col min="15" max="15" width="10.625" customWidth="1"/>
  </cols>
  <sheetData>
    <row r="1" customHeight="1" spans="1:1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customHeight="1" spans="1:15">
      <c r="A2" s="162" t="s">
        <v>65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ht="28.5" customHeight="1" spans="1:15">
      <c r="A3" s="152" t="s">
        <v>66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4" ht="20.25" customHeight="1" spans="1:15">
      <c r="A4" s="153" t="str">
        <f>"单位名称："&amp;"玉溪市12315投诉举报中心"</f>
        <v>单位名称：玉溪市12315投诉举报中心</v>
      </c>
      <c r="B4" s="153"/>
      <c r="C4" s="153"/>
      <c r="D4" s="153"/>
      <c r="E4" s="153"/>
      <c r="F4" s="153"/>
      <c r="G4" s="153"/>
      <c r="H4" s="153"/>
      <c r="I4" s="153"/>
      <c r="J4" s="163"/>
      <c r="K4" s="163"/>
      <c r="L4" s="163"/>
      <c r="M4" s="163"/>
      <c r="N4" s="163"/>
      <c r="O4" s="163" t="s">
        <v>2</v>
      </c>
    </row>
    <row r="5" ht="27" customHeight="1" spans="1:15">
      <c r="A5" s="154" t="s">
        <v>67</v>
      </c>
      <c r="B5" s="154" t="s">
        <v>68</v>
      </c>
      <c r="C5" s="154" t="s">
        <v>30</v>
      </c>
      <c r="D5" s="154" t="s">
        <v>33</v>
      </c>
      <c r="E5" s="154"/>
      <c r="F5" s="154"/>
      <c r="G5" s="154" t="s">
        <v>34</v>
      </c>
      <c r="H5" s="154" t="s">
        <v>35</v>
      </c>
      <c r="I5" s="154" t="s">
        <v>69</v>
      </c>
      <c r="J5" s="154" t="s">
        <v>70</v>
      </c>
      <c r="K5" s="154"/>
      <c r="L5" s="154"/>
      <c r="M5" s="154"/>
      <c r="N5" s="154"/>
      <c r="O5" s="154"/>
    </row>
    <row r="6" ht="27" customHeight="1" spans="1:15">
      <c r="A6" s="154"/>
      <c r="B6" s="154"/>
      <c r="C6" s="154"/>
      <c r="D6" s="154" t="s">
        <v>32</v>
      </c>
      <c r="E6" s="154" t="s">
        <v>71</v>
      </c>
      <c r="F6" s="154" t="s">
        <v>72</v>
      </c>
      <c r="G6" s="154"/>
      <c r="H6" s="154"/>
      <c r="I6" s="154"/>
      <c r="J6" s="154" t="s">
        <v>32</v>
      </c>
      <c r="K6" s="154" t="s">
        <v>73</v>
      </c>
      <c r="L6" s="154" t="s">
        <v>74</v>
      </c>
      <c r="M6" s="154" t="s">
        <v>75</v>
      </c>
      <c r="N6" s="154" t="s">
        <v>76</v>
      </c>
      <c r="O6" s="154" t="s">
        <v>77</v>
      </c>
    </row>
    <row r="7" ht="20.25" customHeight="1" spans="1:15">
      <c r="A7" s="161" t="s">
        <v>44</v>
      </c>
      <c r="B7" s="161" t="s">
        <v>45</v>
      </c>
      <c r="C7" s="161" t="s">
        <v>46</v>
      </c>
      <c r="D7" s="161" t="s">
        <v>47</v>
      </c>
      <c r="E7" s="161" t="s">
        <v>48</v>
      </c>
      <c r="F7" s="161" t="s">
        <v>49</v>
      </c>
      <c r="G7" s="161" t="s">
        <v>50</v>
      </c>
      <c r="H7" s="161" t="s">
        <v>51</v>
      </c>
      <c r="I7" s="161" t="s">
        <v>52</v>
      </c>
      <c r="J7" s="161" t="s">
        <v>53</v>
      </c>
      <c r="K7" s="161" t="s">
        <v>54</v>
      </c>
      <c r="L7" s="161" t="s">
        <v>55</v>
      </c>
      <c r="M7" s="161" t="s">
        <v>56</v>
      </c>
      <c r="N7" s="161" t="s">
        <v>57</v>
      </c>
      <c r="O7" s="161" t="s">
        <v>58</v>
      </c>
    </row>
    <row r="8" ht="20.25" customHeight="1" spans="1:15">
      <c r="A8" s="153" t="s">
        <v>78</v>
      </c>
      <c r="B8" s="153" t="str">
        <f>"        "&amp;"一般公共服务支出"</f>
        <v>        一般公共服务支出</v>
      </c>
      <c r="C8" s="65">
        <v>1583996.39</v>
      </c>
      <c r="D8" s="65">
        <v>1583996.39</v>
      </c>
      <c r="E8" s="65">
        <v>1583996.39</v>
      </c>
      <c r="F8" s="65"/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64" t="s">
        <v>79</v>
      </c>
      <c r="B9" s="164" t="str">
        <f>"        "&amp;"市场监督管理事务"</f>
        <v>        市场监督管理事务</v>
      </c>
      <c r="C9" s="65">
        <v>1583996.39</v>
      </c>
      <c r="D9" s="65">
        <v>1583996.39</v>
      </c>
      <c r="E9" s="65">
        <v>1583996.39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65" t="s">
        <v>80</v>
      </c>
      <c r="B10" s="165" t="str">
        <f>"        "&amp;"事业运行"</f>
        <v>        事业运行</v>
      </c>
      <c r="C10" s="65">
        <v>1583996.39</v>
      </c>
      <c r="D10" s="65">
        <v>1583996.39</v>
      </c>
      <c r="E10" s="65">
        <v>1583996.39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53" t="s">
        <v>81</v>
      </c>
      <c r="B11" s="153" t="str">
        <f>"        "&amp;"社会保障和就业支出"</f>
        <v>        社会保障和就业支出</v>
      </c>
      <c r="C11" s="65">
        <v>368587.2</v>
      </c>
      <c r="D11" s="65">
        <v>368587.2</v>
      </c>
      <c r="E11" s="65">
        <v>368587.2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64" t="s">
        <v>82</v>
      </c>
      <c r="B12" s="164" t="str">
        <f>"        "&amp;"行政事业单位养老支出"</f>
        <v>        行政事业单位养老支出</v>
      </c>
      <c r="C12" s="65">
        <v>368587.2</v>
      </c>
      <c r="D12" s="65">
        <v>368587.2</v>
      </c>
      <c r="E12" s="65">
        <v>368587.2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65" t="s">
        <v>83</v>
      </c>
      <c r="B13" s="165" t="str">
        <f>"        "&amp;"事业单位离退休"</f>
        <v>        事业单位离退休</v>
      </c>
      <c r="C13" s="65">
        <v>81000</v>
      </c>
      <c r="D13" s="65">
        <v>81000</v>
      </c>
      <c r="E13" s="65">
        <v>81000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65" t="s">
        <v>84</v>
      </c>
      <c r="B14" s="165" t="str">
        <f>"        "&amp;"机关事业单位基本养老保险缴费支出"</f>
        <v>        机关事业单位基本养老保险缴费支出</v>
      </c>
      <c r="C14" s="65">
        <v>137587.2</v>
      </c>
      <c r="D14" s="65">
        <v>137587.2</v>
      </c>
      <c r="E14" s="65">
        <v>137587.2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65" t="s">
        <v>85</v>
      </c>
      <c r="B15" s="165" t="str">
        <f>"        "&amp;"机关事业单位职业年金缴费支出"</f>
        <v>        机关事业单位职业年金缴费支出</v>
      </c>
      <c r="C15" s="65">
        <v>150000</v>
      </c>
      <c r="D15" s="65">
        <v>150000</v>
      </c>
      <c r="E15" s="65">
        <v>150000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53" t="s">
        <v>86</v>
      </c>
      <c r="B16" s="153" t="str">
        <f>"        "&amp;"卫生健康支出"</f>
        <v>        卫生健康支出</v>
      </c>
      <c r="C16" s="65">
        <v>133167.03</v>
      </c>
      <c r="D16" s="65">
        <v>133167.03</v>
      </c>
      <c r="E16" s="65">
        <v>133167.03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64" t="s">
        <v>87</v>
      </c>
      <c r="B17" s="164" t="str">
        <f>"        "&amp;"行政事业单位医疗"</f>
        <v>        行政事业单位医疗</v>
      </c>
      <c r="C17" s="65">
        <v>133167.03</v>
      </c>
      <c r="D17" s="65">
        <v>133167.03</v>
      </c>
      <c r="E17" s="65">
        <v>133167.03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65" t="s">
        <v>88</v>
      </c>
      <c r="B18" s="165" t="str">
        <f>"        "&amp;"行政单位医疗"</f>
        <v>        行政单位医疗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5" t="s">
        <v>89</v>
      </c>
      <c r="B19" s="165" t="str">
        <f>"        "&amp;"事业单位医疗"</f>
        <v>        事业单位医疗</v>
      </c>
      <c r="C19" s="65">
        <v>71373.36</v>
      </c>
      <c r="D19" s="65">
        <v>71373.36</v>
      </c>
      <c r="E19" s="65">
        <v>71373.36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65" t="s">
        <v>90</v>
      </c>
      <c r="B20" s="165" t="str">
        <f>"        "&amp;"公务员医疗补助"</f>
        <v>        公务员医疗补助</v>
      </c>
      <c r="C20" s="65">
        <v>53796</v>
      </c>
      <c r="D20" s="65">
        <v>53796</v>
      </c>
      <c r="E20" s="65">
        <v>53796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65" t="s">
        <v>91</v>
      </c>
      <c r="B21" s="165" t="str">
        <f>"        "&amp;"其他行政事业单位医疗支出"</f>
        <v>        其他行政事业单位医疗支出</v>
      </c>
      <c r="C21" s="65">
        <v>7997.67</v>
      </c>
      <c r="D21" s="65">
        <v>7997.67</v>
      </c>
      <c r="E21" s="65">
        <v>7997.67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53" t="s">
        <v>92</v>
      </c>
      <c r="B22" s="153" t="str">
        <f>"        "&amp;"农林水支出"</f>
        <v>        农林水支出</v>
      </c>
      <c r="C22" s="65">
        <v>6406.53</v>
      </c>
      <c r="D22" s="65">
        <v>6406.53</v>
      </c>
      <c r="E22" s="65"/>
      <c r="F22" s="65">
        <v>6406.53</v>
      </c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64" t="s">
        <v>93</v>
      </c>
      <c r="B23" s="164" t="str">
        <f>"        "&amp;"普惠金融发展支出"</f>
        <v>        普惠金融发展支出</v>
      </c>
      <c r="C23" s="65">
        <v>6406.53</v>
      </c>
      <c r="D23" s="65">
        <v>6406.53</v>
      </c>
      <c r="E23" s="65"/>
      <c r="F23" s="65">
        <v>6406.53</v>
      </c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65" t="s">
        <v>94</v>
      </c>
      <c r="B24" s="165" t="str">
        <f>"        "&amp;"创业担保贷款贴息及奖补"</f>
        <v>        创业担保贷款贴息及奖补</v>
      </c>
      <c r="C24" s="65">
        <v>6406.53</v>
      </c>
      <c r="D24" s="65">
        <v>6406.53</v>
      </c>
      <c r="E24" s="65"/>
      <c r="F24" s="65">
        <v>6406.53</v>
      </c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53" t="s">
        <v>95</v>
      </c>
      <c r="B25" s="153" t="str">
        <f>"        "&amp;"住房保障支出"</f>
        <v>        住房保障支出</v>
      </c>
      <c r="C25" s="65">
        <v>150240</v>
      </c>
      <c r="D25" s="65">
        <v>150240</v>
      </c>
      <c r="E25" s="65">
        <v>150240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ht="20.25" customHeight="1" spans="1:15">
      <c r="A26" s="164" t="s">
        <v>96</v>
      </c>
      <c r="B26" s="164" t="str">
        <f>"        "&amp;"住房改革支出"</f>
        <v>        住房改革支出</v>
      </c>
      <c r="C26" s="65">
        <v>150240</v>
      </c>
      <c r="D26" s="65">
        <v>150240</v>
      </c>
      <c r="E26" s="65">
        <v>150240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ht="20.25" customHeight="1" spans="1:15">
      <c r="A27" s="165" t="s">
        <v>97</v>
      </c>
      <c r="B27" s="165" t="str">
        <f>"        "&amp;"住房公积金"</f>
        <v>        住房公积金</v>
      </c>
      <c r="C27" s="65">
        <v>147804</v>
      </c>
      <c r="D27" s="65">
        <v>147804</v>
      </c>
      <c r="E27" s="65">
        <v>147804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ht="20.25" customHeight="1" spans="1:15">
      <c r="A28" s="165" t="s">
        <v>98</v>
      </c>
      <c r="B28" s="165" t="str">
        <f>"        "&amp;"购房补贴"</f>
        <v>        购房补贴</v>
      </c>
      <c r="C28" s="65">
        <v>2436</v>
      </c>
      <c r="D28" s="65">
        <v>2436</v>
      </c>
      <c r="E28" s="65">
        <v>2436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ht="20.25" customHeight="1" spans="1:15">
      <c r="A29" s="156" t="s">
        <v>30</v>
      </c>
      <c r="B29" s="153"/>
      <c r="C29" s="158">
        <v>2242397.15</v>
      </c>
      <c r="D29" s="158">
        <v>2242397.15</v>
      </c>
      <c r="E29" s="158">
        <v>2235990.62</v>
      </c>
      <c r="F29" s="158">
        <v>6406.53</v>
      </c>
      <c r="G29" s="158"/>
      <c r="H29" s="158"/>
      <c r="I29" s="158"/>
      <c r="J29" s="158"/>
      <c r="K29" s="158"/>
      <c r="L29" s="158"/>
      <c r="M29" s="158"/>
      <c r="N29" s="158"/>
      <c r="O29" s="158"/>
    </row>
  </sheetData>
  <mergeCells count="12">
    <mergeCell ref="A2:O2"/>
    <mergeCell ref="A3:O3"/>
    <mergeCell ref="A4:N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1" t="s">
        <v>99</v>
      </c>
      <c r="B2" s="166"/>
      <c r="C2" s="166"/>
      <c r="D2" s="166"/>
    </row>
    <row r="3" ht="28.5" customHeight="1" spans="1:4">
      <c r="A3" s="167" t="s">
        <v>100</v>
      </c>
      <c r="B3" s="167"/>
      <c r="C3" s="167"/>
      <c r="D3" s="167"/>
    </row>
    <row r="4" ht="18.75" customHeight="1" spans="1:4">
      <c r="A4" s="153" t="str">
        <f>"单位名称："&amp;"玉溪市12315投诉举报中心"</f>
        <v>单位名称：玉溪市12315投诉举报中心</v>
      </c>
      <c r="B4" s="153"/>
      <c r="C4" s="153"/>
      <c r="D4" s="151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101</v>
      </c>
      <c r="D6" s="60" t="s">
        <v>6</v>
      </c>
    </row>
    <row r="7" ht="18.75" customHeight="1" spans="1:4">
      <c r="A7" s="168" t="s">
        <v>102</v>
      </c>
      <c r="B7" s="169"/>
      <c r="C7" s="170" t="s">
        <v>103</v>
      </c>
      <c r="D7" s="169"/>
    </row>
    <row r="8" ht="18.75" customHeight="1" spans="1:4">
      <c r="A8" s="153" t="s">
        <v>104</v>
      </c>
      <c r="B8" s="171">
        <v>2235990.62</v>
      </c>
      <c r="C8" s="172" t="str">
        <f>"（一）"&amp;"一般公共服务支出"</f>
        <v>（一）一般公共服务支出</v>
      </c>
      <c r="D8" s="171">
        <v>1583996.39</v>
      </c>
    </row>
    <row r="9" ht="18.75" customHeight="1" spans="1:4">
      <c r="A9" s="153" t="s">
        <v>105</v>
      </c>
      <c r="B9" s="171"/>
      <c r="C9" s="172" t="str">
        <f>"（二）"&amp;"社会保障和就业支出"</f>
        <v>（二）社会保障和就业支出</v>
      </c>
      <c r="D9" s="171">
        <v>368587.2</v>
      </c>
    </row>
    <row r="10" ht="18.75" customHeight="1" spans="1:4">
      <c r="A10" s="153" t="s">
        <v>106</v>
      </c>
      <c r="B10" s="171"/>
      <c r="C10" s="172" t="str">
        <f>"（三）"&amp;"卫生健康支出"</f>
        <v>（三）卫生健康支出</v>
      </c>
      <c r="D10" s="171">
        <v>133167.03</v>
      </c>
    </row>
    <row r="11" ht="18.75" customHeight="1" spans="1:4">
      <c r="A11" s="153" t="s">
        <v>107</v>
      </c>
      <c r="B11" s="171"/>
      <c r="C11" s="172" t="str">
        <f>"（一）"&amp;"农林水支出"</f>
        <v>（一）农林水支出</v>
      </c>
      <c r="D11" s="171">
        <v>6406.53</v>
      </c>
    </row>
    <row r="12" ht="18.75" customHeight="1" spans="1:4">
      <c r="A12" s="62" t="s">
        <v>104</v>
      </c>
      <c r="B12" s="171">
        <v>6406.53</v>
      </c>
      <c r="C12" s="172" t="str">
        <f>"（四）"&amp;"住房保障支出"</f>
        <v>（四）住房保障支出</v>
      </c>
      <c r="D12" s="171">
        <v>150240</v>
      </c>
    </row>
    <row r="13" ht="18.75" customHeight="1" spans="1:4">
      <c r="A13" s="62" t="s">
        <v>105</v>
      </c>
      <c r="B13" s="171"/>
      <c r="C13" s="153"/>
      <c r="D13" s="153"/>
    </row>
    <row r="14" ht="18.75" customHeight="1" spans="1:4">
      <c r="A14" s="62" t="s">
        <v>106</v>
      </c>
      <c r="B14" s="171"/>
      <c r="C14" s="153"/>
      <c r="D14" s="153"/>
    </row>
    <row r="15" ht="18.75" customHeight="1" spans="1:4">
      <c r="A15" s="153"/>
      <c r="B15" s="153"/>
      <c r="C15" s="153" t="s">
        <v>108</v>
      </c>
      <c r="D15" s="153"/>
    </row>
    <row r="16" ht="18.75" customHeight="1" spans="1:4">
      <c r="A16" s="173" t="s">
        <v>24</v>
      </c>
      <c r="B16" s="171">
        <v>2242397.15</v>
      </c>
      <c r="C16" s="173" t="s">
        <v>25</v>
      </c>
      <c r="D16" s="171">
        <v>2242397.15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B1" sqref="A$1:G$1048576"/>
    </sheetView>
  </sheetViews>
  <sheetFormatPr defaultColWidth="8.85" defaultRowHeight="15" customHeight="1" outlineLevelCol="6"/>
  <cols>
    <col min="1" max="1" width="17.8416666666667" customWidth="1"/>
    <col min="2" max="2" width="47.375" customWidth="1"/>
    <col min="3" max="6" width="15.75" customWidth="1"/>
    <col min="7" max="7" width="17.75" customWidth="1"/>
  </cols>
  <sheetData>
    <row r="1" customHeight="1" spans="1:7">
      <c r="A1" s="150"/>
      <c r="B1" s="150"/>
      <c r="C1" s="150"/>
      <c r="D1" s="150"/>
      <c r="E1" s="150"/>
      <c r="F1" s="150"/>
      <c r="G1" s="150"/>
    </row>
    <row r="2" customHeight="1" spans="1:7">
      <c r="A2" s="162" t="s">
        <v>109</v>
      </c>
      <c r="B2" s="162"/>
      <c r="C2" s="162"/>
      <c r="D2" s="162"/>
      <c r="E2" s="162"/>
      <c r="F2" s="162"/>
      <c r="G2" s="162"/>
    </row>
    <row r="3" ht="28.5" customHeight="1" spans="1:7">
      <c r="A3" s="152" t="s">
        <v>110</v>
      </c>
      <c r="B3" s="152"/>
      <c r="C3" s="152"/>
      <c r="D3" s="152"/>
      <c r="E3" s="152"/>
      <c r="F3" s="152"/>
      <c r="G3" s="152"/>
    </row>
    <row r="4" ht="20.25" customHeight="1" spans="1:7">
      <c r="A4" s="153" t="str">
        <f>"单位名称："&amp;"玉溪市12315投诉举报中心"</f>
        <v>单位名称：玉溪市12315投诉举报中心</v>
      </c>
      <c r="B4" s="153"/>
      <c r="C4" s="153"/>
      <c r="D4" s="153"/>
      <c r="E4" s="153"/>
      <c r="F4" s="153"/>
      <c r="G4" s="163" t="s">
        <v>2</v>
      </c>
    </row>
    <row r="5" ht="27" customHeight="1" spans="1:7">
      <c r="A5" s="154" t="s">
        <v>111</v>
      </c>
      <c r="B5" s="154"/>
      <c r="C5" s="154" t="s">
        <v>30</v>
      </c>
      <c r="D5" s="154" t="s">
        <v>33</v>
      </c>
      <c r="E5" s="154"/>
      <c r="F5" s="154"/>
      <c r="G5" s="154" t="s">
        <v>72</v>
      </c>
    </row>
    <row r="6" ht="27" customHeight="1" spans="1:7">
      <c r="A6" s="154" t="s">
        <v>67</v>
      </c>
      <c r="B6" s="154" t="s">
        <v>68</v>
      </c>
      <c r="C6" s="154"/>
      <c r="D6" s="154" t="s">
        <v>32</v>
      </c>
      <c r="E6" s="154" t="s">
        <v>112</v>
      </c>
      <c r="F6" s="154" t="s">
        <v>113</v>
      </c>
      <c r="G6" s="154"/>
    </row>
    <row r="7" ht="20.25" customHeight="1" spans="1:7">
      <c r="A7" s="161" t="s">
        <v>44</v>
      </c>
      <c r="B7" s="161" t="s">
        <v>45</v>
      </c>
      <c r="C7" s="161" t="s">
        <v>46</v>
      </c>
      <c r="D7" s="161" t="s">
        <v>47</v>
      </c>
      <c r="E7" s="161" t="s">
        <v>48</v>
      </c>
      <c r="F7" s="161" t="s">
        <v>49</v>
      </c>
      <c r="G7" s="161">
        <v>7</v>
      </c>
    </row>
    <row r="8" ht="20.25" customHeight="1" spans="1:7">
      <c r="A8" s="153" t="s">
        <v>78</v>
      </c>
      <c r="B8" s="153" t="str">
        <f>"        "&amp;"一般公共服务支出"</f>
        <v>        一般公共服务支出</v>
      </c>
      <c r="C8" s="65">
        <v>1583996.39</v>
      </c>
      <c r="D8" s="158">
        <v>1583996.39</v>
      </c>
      <c r="E8" s="65">
        <v>1453046.87</v>
      </c>
      <c r="F8" s="65">
        <v>130949.52</v>
      </c>
      <c r="G8" s="65"/>
    </row>
    <row r="9" ht="20.25" customHeight="1" spans="1:7">
      <c r="A9" s="164" t="s">
        <v>79</v>
      </c>
      <c r="B9" s="164" t="str">
        <f>"        "&amp;"市场监督管理事务"</f>
        <v>        市场监督管理事务</v>
      </c>
      <c r="C9" s="65">
        <v>1583996.39</v>
      </c>
      <c r="D9" s="158">
        <v>1583996.39</v>
      </c>
      <c r="E9" s="65">
        <v>1453046.87</v>
      </c>
      <c r="F9" s="65">
        <v>130949.52</v>
      </c>
      <c r="G9" s="65"/>
    </row>
    <row r="10" ht="20.25" customHeight="1" spans="1:7">
      <c r="A10" s="165" t="s">
        <v>80</v>
      </c>
      <c r="B10" s="165" t="str">
        <f>"        "&amp;"事业运行"</f>
        <v>        事业运行</v>
      </c>
      <c r="C10" s="65">
        <v>1583996.39</v>
      </c>
      <c r="D10" s="158">
        <v>1583996.39</v>
      </c>
      <c r="E10" s="65">
        <v>1453046.87</v>
      </c>
      <c r="F10" s="65">
        <v>130949.52</v>
      </c>
      <c r="G10" s="65"/>
    </row>
    <row r="11" ht="20.25" customHeight="1" spans="1:7">
      <c r="A11" s="153" t="s">
        <v>81</v>
      </c>
      <c r="B11" s="153" t="str">
        <f>"        "&amp;"社会保障和就业支出"</f>
        <v>        社会保障和就业支出</v>
      </c>
      <c r="C11" s="65">
        <v>368587.2</v>
      </c>
      <c r="D11" s="158">
        <v>368587.2</v>
      </c>
      <c r="E11" s="65">
        <v>366787.2</v>
      </c>
      <c r="F11" s="65">
        <v>1800</v>
      </c>
      <c r="G11" s="65"/>
    </row>
    <row r="12" ht="20.25" customHeight="1" spans="1:7">
      <c r="A12" s="164" t="s">
        <v>82</v>
      </c>
      <c r="B12" s="164" t="str">
        <f>"        "&amp;"行政事业单位养老支出"</f>
        <v>        行政事业单位养老支出</v>
      </c>
      <c r="C12" s="65">
        <v>368587.2</v>
      </c>
      <c r="D12" s="158">
        <v>368587.2</v>
      </c>
      <c r="E12" s="65">
        <v>366787.2</v>
      </c>
      <c r="F12" s="65">
        <v>1800</v>
      </c>
      <c r="G12" s="65"/>
    </row>
    <row r="13" ht="20.25" customHeight="1" spans="1:7">
      <c r="A13" s="165" t="s">
        <v>83</v>
      </c>
      <c r="B13" s="165" t="str">
        <f>"        "&amp;"事业单位离退休"</f>
        <v>        事业单位离退休</v>
      </c>
      <c r="C13" s="65">
        <v>81000</v>
      </c>
      <c r="D13" s="158">
        <v>81000</v>
      </c>
      <c r="E13" s="65">
        <v>79200</v>
      </c>
      <c r="F13" s="65">
        <v>1800</v>
      </c>
      <c r="G13" s="65"/>
    </row>
    <row r="14" ht="20.25" customHeight="1" spans="1:7">
      <c r="A14" s="165" t="s">
        <v>84</v>
      </c>
      <c r="B14" s="165" t="str">
        <f>"        "&amp;"机关事业单位基本养老保险缴费支出"</f>
        <v>        机关事业单位基本养老保险缴费支出</v>
      </c>
      <c r="C14" s="65">
        <v>137587.2</v>
      </c>
      <c r="D14" s="158">
        <v>137587.2</v>
      </c>
      <c r="E14" s="65">
        <v>137587.2</v>
      </c>
      <c r="F14" s="65"/>
      <c r="G14" s="65"/>
    </row>
    <row r="15" ht="20.25" customHeight="1" spans="1:7">
      <c r="A15" s="165" t="s">
        <v>85</v>
      </c>
      <c r="B15" s="165" t="str">
        <f>"        "&amp;"机关事业单位职业年金缴费支出"</f>
        <v>        机关事业单位职业年金缴费支出</v>
      </c>
      <c r="C15" s="65">
        <v>150000</v>
      </c>
      <c r="D15" s="158">
        <v>150000</v>
      </c>
      <c r="E15" s="65">
        <v>150000</v>
      </c>
      <c r="F15" s="65"/>
      <c r="G15" s="65"/>
    </row>
    <row r="16" ht="20.25" customHeight="1" spans="1:7">
      <c r="A16" s="153" t="s">
        <v>86</v>
      </c>
      <c r="B16" s="153" t="str">
        <f>"        "&amp;"卫生健康支出"</f>
        <v>        卫生健康支出</v>
      </c>
      <c r="C16" s="65">
        <v>133167.03</v>
      </c>
      <c r="D16" s="158">
        <v>133167.03</v>
      </c>
      <c r="E16" s="65">
        <v>133167.03</v>
      </c>
      <c r="F16" s="65"/>
      <c r="G16" s="65"/>
    </row>
    <row r="17" ht="20.25" customHeight="1" spans="1:7">
      <c r="A17" s="164" t="s">
        <v>87</v>
      </c>
      <c r="B17" s="164" t="str">
        <f>"        "&amp;"行政事业单位医疗"</f>
        <v>        行政事业单位医疗</v>
      </c>
      <c r="C17" s="65">
        <v>133167.03</v>
      </c>
      <c r="D17" s="158">
        <v>133167.03</v>
      </c>
      <c r="E17" s="65">
        <v>133167.03</v>
      </c>
      <c r="F17" s="65"/>
      <c r="G17" s="65"/>
    </row>
    <row r="18" ht="20.25" customHeight="1" spans="1:7">
      <c r="A18" s="165" t="s">
        <v>89</v>
      </c>
      <c r="B18" s="165" t="str">
        <f>"        "&amp;"事业单位医疗"</f>
        <v>        事业单位医疗</v>
      </c>
      <c r="C18" s="65">
        <v>71373.36</v>
      </c>
      <c r="D18" s="158">
        <v>71373.36</v>
      </c>
      <c r="E18" s="65">
        <v>71373.36</v>
      </c>
      <c r="F18" s="65"/>
      <c r="G18" s="65"/>
    </row>
    <row r="19" ht="20.25" customHeight="1" spans="1:7">
      <c r="A19" s="165" t="s">
        <v>90</v>
      </c>
      <c r="B19" s="165" t="str">
        <f>"        "&amp;"公务员医疗补助"</f>
        <v>        公务员医疗补助</v>
      </c>
      <c r="C19" s="65">
        <v>53796</v>
      </c>
      <c r="D19" s="158">
        <v>53796</v>
      </c>
      <c r="E19" s="65">
        <v>53796</v>
      </c>
      <c r="F19" s="65"/>
      <c r="G19" s="65"/>
    </row>
    <row r="20" ht="20.25" customHeight="1" spans="1:7">
      <c r="A20" s="165" t="s">
        <v>91</v>
      </c>
      <c r="B20" s="165" t="str">
        <f>"        "&amp;"其他行政事业单位医疗支出"</f>
        <v>        其他行政事业单位医疗支出</v>
      </c>
      <c r="C20" s="65">
        <v>7997.67</v>
      </c>
      <c r="D20" s="158">
        <v>7997.67</v>
      </c>
      <c r="E20" s="65">
        <v>7997.67</v>
      </c>
      <c r="F20" s="65"/>
      <c r="G20" s="65"/>
    </row>
    <row r="21" ht="20.25" customHeight="1" spans="1:7">
      <c r="A21" s="153" t="s">
        <v>92</v>
      </c>
      <c r="B21" s="153" t="str">
        <f>"        "&amp;"农林水支出"</f>
        <v>        农林水支出</v>
      </c>
      <c r="C21" s="65">
        <v>6406.53</v>
      </c>
      <c r="D21" s="158"/>
      <c r="E21" s="65"/>
      <c r="F21" s="65"/>
      <c r="G21" s="65">
        <v>6406.53</v>
      </c>
    </row>
    <row r="22" ht="20.25" customHeight="1" spans="1:7">
      <c r="A22" s="164" t="s">
        <v>93</v>
      </c>
      <c r="B22" s="164" t="str">
        <f>"        "&amp;"普惠金融发展支出"</f>
        <v>        普惠金融发展支出</v>
      </c>
      <c r="C22" s="65">
        <v>6406.53</v>
      </c>
      <c r="D22" s="158"/>
      <c r="E22" s="65"/>
      <c r="F22" s="65"/>
      <c r="G22" s="65">
        <v>6406.53</v>
      </c>
    </row>
    <row r="23" ht="20.25" customHeight="1" spans="1:7">
      <c r="A23" s="165" t="s">
        <v>94</v>
      </c>
      <c r="B23" s="165" t="str">
        <f>"        "&amp;"创业担保贷款贴息及奖补"</f>
        <v>        创业担保贷款贴息及奖补</v>
      </c>
      <c r="C23" s="65">
        <v>6406.53</v>
      </c>
      <c r="D23" s="158"/>
      <c r="E23" s="65"/>
      <c r="F23" s="65"/>
      <c r="G23" s="65">
        <v>6406.53</v>
      </c>
    </row>
    <row r="24" ht="20.25" customHeight="1" spans="1:7">
      <c r="A24" s="153" t="s">
        <v>95</v>
      </c>
      <c r="B24" s="153" t="str">
        <f>"        "&amp;"住房保障支出"</f>
        <v>        住房保障支出</v>
      </c>
      <c r="C24" s="65">
        <v>150240</v>
      </c>
      <c r="D24" s="158">
        <v>150240</v>
      </c>
      <c r="E24" s="65">
        <v>150240</v>
      </c>
      <c r="F24" s="65"/>
      <c r="G24" s="65"/>
    </row>
    <row r="25" ht="20.25" customHeight="1" spans="1:7">
      <c r="A25" s="164" t="s">
        <v>96</v>
      </c>
      <c r="B25" s="164" t="str">
        <f>"        "&amp;"住房改革支出"</f>
        <v>        住房改革支出</v>
      </c>
      <c r="C25" s="65">
        <v>150240</v>
      </c>
      <c r="D25" s="158">
        <v>150240</v>
      </c>
      <c r="E25" s="65">
        <v>150240</v>
      </c>
      <c r="F25" s="65"/>
      <c r="G25" s="65"/>
    </row>
    <row r="26" ht="20.25" customHeight="1" spans="1:7">
      <c r="A26" s="165" t="s">
        <v>97</v>
      </c>
      <c r="B26" s="165" t="str">
        <f>"        "&amp;"住房公积金"</f>
        <v>        住房公积金</v>
      </c>
      <c r="C26" s="65">
        <v>147804</v>
      </c>
      <c r="D26" s="158">
        <v>147804</v>
      </c>
      <c r="E26" s="65">
        <v>147804</v>
      </c>
      <c r="F26" s="65"/>
      <c r="G26" s="65"/>
    </row>
    <row r="27" ht="20.25" customHeight="1" spans="1:7">
      <c r="A27" s="165" t="s">
        <v>98</v>
      </c>
      <c r="B27" s="165" t="str">
        <f>"        "&amp;"购房补贴"</f>
        <v>        购房补贴</v>
      </c>
      <c r="C27" s="65">
        <v>2436</v>
      </c>
      <c r="D27" s="158">
        <v>2436</v>
      </c>
      <c r="E27" s="65">
        <v>2436</v>
      </c>
      <c r="F27" s="65"/>
      <c r="G27" s="65"/>
    </row>
    <row r="28" ht="20.25" customHeight="1" spans="1:7">
      <c r="A28" s="156" t="s">
        <v>30</v>
      </c>
      <c r="B28" s="153"/>
      <c r="C28" s="158">
        <v>2242397.15</v>
      </c>
      <c r="D28" s="158">
        <v>2235990.62</v>
      </c>
      <c r="E28" s="158">
        <v>2103241.1</v>
      </c>
      <c r="F28" s="158">
        <v>132749.52</v>
      </c>
      <c r="G28" s="158">
        <v>6406.53</v>
      </c>
    </row>
  </sheetData>
  <mergeCells count="8">
    <mergeCell ref="A2:G2"/>
    <mergeCell ref="A3:G3"/>
    <mergeCell ref="A4:F4"/>
    <mergeCell ref="A5:B5"/>
    <mergeCell ref="D5:F5"/>
    <mergeCell ref="A28:B28"/>
    <mergeCell ref="C5:C6"/>
    <mergeCell ref="G5:G6"/>
  </mergeCells>
  <printOptions horizontalCentered="1"/>
  <pageMargins left="0.751388888888889" right="0.751388888888889" top="1" bottom="1" header="0.5" footer="0.5"/>
  <pageSetup paperSize="9" scale="77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" sqref="A$1:F$1048576"/>
    </sheetView>
  </sheetViews>
  <sheetFormatPr defaultColWidth="8.85" defaultRowHeight="15" customHeight="1" outlineLevelRow="7" outlineLevelCol="5"/>
  <cols>
    <col min="1" max="1" width="20.875" customWidth="1"/>
    <col min="2" max="2" width="19.75" customWidth="1"/>
    <col min="3" max="3" width="15.75" customWidth="1"/>
    <col min="4" max="6" width="25.1333333333333" customWidth="1"/>
  </cols>
  <sheetData>
    <row r="1" customHeight="1" spans="1:6">
      <c r="A1" s="150"/>
      <c r="B1" s="150"/>
      <c r="C1" s="150"/>
      <c r="D1" s="150"/>
      <c r="E1" s="150"/>
      <c r="F1" s="150"/>
    </row>
    <row r="2" customHeight="1" spans="1:6">
      <c r="A2" s="151" t="s">
        <v>114</v>
      </c>
      <c r="B2" s="151"/>
      <c r="C2" s="151"/>
      <c r="D2" s="151"/>
      <c r="E2" s="151"/>
      <c r="F2" s="151"/>
    </row>
    <row r="3" ht="28.5" customHeight="1" spans="1:6">
      <c r="A3" s="152" t="s">
        <v>115</v>
      </c>
      <c r="B3" s="152"/>
      <c r="C3" s="152"/>
      <c r="D3" s="152"/>
      <c r="E3" s="152"/>
      <c r="F3" s="152"/>
    </row>
    <row r="4" ht="20.25" customHeight="1" spans="1:6">
      <c r="A4" s="153" t="str">
        <f>"单位名称："&amp;"玉溪市12315投诉举报中心"</f>
        <v>单位名称：玉溪市12315投诉举报中心</v>
      </c>
      <c r="B4" s="153"/>
      <c r="C4" s="153"/>
      <c r="D4" s="153"/>
      <c r="E4" s="153"/>
      <c r="F4" s="151" t="s">
        <v>2</v>
      </c>
    </row>
    <row r="5" ht="20.25" customHeight="1" spans="1:6">
      <c r="A5" s="154" t="s">
        <v>116</v>
      </c>
      <c r="B5" s="154" t="s">
        <v>117</v>
      </c>
      <c r="C5" s="154" t="s">
        <v>118</v>
      </c>
      <c r="D5" s="154"/>
      <c r="E5" s="154"/>
      <c r="F5" s="154"/>
    </row>
    <row r="6" ht="35.25" customHeight="1" spans="1:6">
      <c r="A6" s="154"/>
      <c r="B6" s="154"/>
      <c r="C6" s="154" t="s">
        <v>32</v>
      </c>
      <c r="D6" s="154" t="s">
        <v>119</v>
      </c>
      <c r="E6" s="154" t="s">
        <v>120</v>
      </c>
      <c r="F6" s="154" t="s">
        <v>121</v>
      </c>
    </row>
    <row r="7" ht="20.25" customHeight="1" spans="1:6">
      <c r="A7" s="161" t="s">
        <v>44</v>
      </c>
      <c r="B7" s="161">
        <v>2</v>
      </c>
      <c r="C7" s="161">
        <v>3</v>
      </c>
      <c r="D7" s="161">
        <v>4</v>
      </c>
      <c r="E7" s="161">
        <v>5</v>
      </c>
      <c r="F7" s="161">
        <v>6</v>
      </c>
    </row>
    <row r="8" ht="20.25" customHeight="1" spans="1:6">
      <c r="A8" s="65">
        <v>5000</v>
      </c>
      <c r="B8" s="65"/>
      <c r="C8" s="65"/>
      <c r="D8" s="65"/>
      <c r="E8" s="158"/>
      <c r="F8" s="65">
        <v>5000</v>
      </c>
    </row>
  </sheetData>
  <mergeCells count="6">
    <mergeCell ref="A2:F2"/>
    <mergeCell ref="A3:F3"/>
    <mergeCell ref="A4:E4"/>
    <mergeCell ref="C5:E5"/>
    <mergeCell ref="A5:A6"/>
    <mergeCell ref="B5:B6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topLeftCell="D1" workbookViewId="0">
      <pane ySplit="1" topLeftCell="A2" activePane="bottomLeft" state="frozen"/>
      <selection/>
      <selection pane="bottomLeft" activeCell="C1" sqref="A$1:W$1048576"/>
    </sheetView>
  </sheetViews>
  <sheetFormatPr defaultColWidth="8.85" defaultRowHeight="15" customHeight="1"/>
  <cols>
    <col min="1" max="1" width="25.375" customWidth="1"/>
    <col min="2" max="2" width="19" customWidth="1"/>
    <col min="3" max="3" width="18.875" customWidth="1"/>
    <col min="4" max="4" width="11.1333333333333" customWidth="1"/>
    <col min="5" max="5" width="16.375" customWidth="1"/>
    <col min="6" max="6" width="11.1333333333333" customWidth="1"/>
    <col min="7" max="7" width="18" customWidth="1"/>
    <col min="8" max="8" width="12.75" customWidth="1"/>
    <col min="9" max="9" width="11.5" customWidth="1"/>
    <col min="10" max="10" width="11.625" customWidth="1"/>
    <col min="11" max="11" width="8.375" customWidth="1"/>
    <col min="12" max="12" width="12.125" customWidth="1"/>
    <col min="13" max="13" width="9.625" customWidth="1"/>
    <col min="14" max="14" width="8.125" customWidth="1"/>
    <col min="15" max="15" width="8.375" customWidth="1"/>
    <col min="16" max="16" width="7.75" customWidth="1"/>
    <col min="17" max="17" width="8.25" customWidth="1"/>
    <col min="18" max="18" width="6.25" customWidth="1"/>
    <col min="19" max="19" width="7.75" customWidth="1"/>
    <col min="20" max="20" width="9.875" customWidth="1"/>
    <col min="21" max="21" width="6.125" customWidth="1"/>
    <col min="22" max="22" width="7.625" customWidth="1"/>
    <col min="23" max="23" width="9" customWidth="1"/>
  </cols>
  <sheetData>
    <row r="1" customHeight="1" spans="1:2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customHeight="1" spans="1:23">
      <c r="A2" s="151" t="s">
        <v>122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28.5" customHeight="1" spans="1:23">
      <c r="A3" s="152" t="s">
        <v>123</v>
      </c>
      <c r="B3" s="152"/>
      <c r="C3" s="152" t="s">
        <v>124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4" ht="19.5" customHeight="1" spans="1:23">
      <c r="A4" s="153" t="str">
        <f>"单位名称："&amp;"玉溪市12315投诉举报中心"</f>
        <v>单位名称：玉溪市12315投诉举报中心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1"/>
      <c r="S4" s="151"/>
      <c r="T4" s="151"/>
      <c r="U4" s="151"/>
      <c r="V4" s="151"/>
      <c r="W4" s="151" t="s">
        <v>2</v>
      </c>
    </row>
    <row r="5" ht="19.5" customHeight="1" spans="1:23">
      <c r="A5" s="154" t="s">
        <v>125</v>
      </c>
      <c r="B5" s="154" t="s">
        <v>126</v>
      </c>
      <c r="C5" s="154" t="s">
        <v>127</v>
      </c>
      <c r="D5" s="154" t="s">
        <v>128</v>
      </c>
      <c r="E5" s="154" t="s">
        <v>129</v>
      </c>
      <c r="F5" s="154" t="s">
        <v>130</v>
      </c>
      <c r="G5" s="154" t="s">
        <v>131</v>
      </c>
      <c r="H5" s="154" t="s">
        <v>132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</row>
    <row r="6" ht="19.5" customHeight="1" spans="1:23">
      <c r="A6" s="154"/>
      <c r="B6" s="154"/>
      <c r="C6" s="154"/>
      <c r="D6" s="154"/>
      <c r="E6" s="154"/>
      <c r="F6" s="154"/>
      <c r="G6" s="154"/>
      <c r="H6" s="154" t="s">
        <v>30</v>
      </c>
      <c r="I6" s="154" t="s">
        <v>33</v>
      </c>
      <c r="J6" s="154"/>
      <c r="K6" s="154"/>
      <c r="L6" s="154"/>
      <c r="M6" s="154"/>
      <c r="N6" s="154" t="s">
        <v>133</v>
      </c>
      <c r="O6" s="154"/>
      <c r="P6" s="154"/>
      <c r="Q6" s="154" t="s">
        <v>36</v>
      </c>
      <c r="R6" s="154" t="s">
        <v>70</v>
      </c>
      <c r="S6" s="154"/>
      <c r="T6" s="154"/>
      <c r="U6" s="154"/>
      <c r="V6" s="154"/>
      <c r="W6" s="154"/>
    </row>
    <row r="7" ht="41.25" customHeight="1" spans="1:23">
      <c r="A7" s="154"/>
      <c r="B7" s="154"/>
      <c r="C7" s="154"/>
      <c r="D7" s="154"/>
      <c r="E7" s="154"/>
      <c r="F7" s="154"/>
      <c r="G7" s="154"/>
      <c r="H7" s="154"/>
      <c r="I7" s="154" t="s">
        <v>134</v>
      </c>
      <c r="J7" s="154" t="s">
        <v>135</v>
      </c>
      <c r="K7" s="154" t="s">
        <v>136</v>
      </c>
      <c r="L7" s="154" t="s">
        <v>137</v>
      </c>
      <c r="M7" s="154" t="s">
        <v>138</v>
      </c>
      <c r="N7" s="154" t="s">
        <v>33</v>
      </c>
      <c r="O7" s="154" t="s">
        <v>34</v>
      </c>
      <c r="P7" s="154" t="s">
        <v>35</v>
      </c>
      <c r="Q7" s="154"/>
      <c r="R7" s="154" t="s">
        <v>32</v>
      </c>
      <c r="S7" s="154" t="s">
        <v>39</v>
      </c>
      <c r="T7" s="154" t="s">
        <v>139</v>
      </c>
      <c r="U7" s="154" t="s">
        <v>41</v>
      </c>
      <c r="V7" s="154" t="s">
        <v>42</v>
      </c>
      <c r="W7" s="154" t="s">
        <v>43</v>
      </c>
    </row>
    <row r="8" ht="20.25" customHeight="1" spans="1:23">
      <c r="A8" s="155" t="s">
        <v>44</v>
      </c>
      <c r="B8" s="156" t="s">
        <v>45</v>
      </c>
      <c r="C8" s="156" t="s">
        <v>46</v>
      </c>
      <c r="D8" s="156" t="s">
        <v>47</v>
      </c>
      <c r="E8" s="156" t="s">
        <v>48</v>
      </c>
      <c r="F8" s="156" t="s">
        <v>49</v>
      </c>
      <c r="G8" s="156" t="s">
        <v>50</v>
      </c>
      <c r="H8" s="156" t="s">
        <v>51</v>
      </c>
      <c r="I8" s="156" t="s">
        <v>52</v>
      </c>
      <c r="J8" s="156" t="s">
        <v>53</v>
      </c>
      <c r="K8" s="156" t="s">
        <v>54</v>
      </c>
      <c r="L8" s="156" t="s">
        <v>55</v>
      </c>
      <c r="M8" s="156" t="s">
        <v>56</v>
      </c>
      <c r="N8" s="156" t="s">
        <v>57</v>
      </c>
      <c r="O8" s="156" t="s">
        <v>58</v>
      </c>
      <c r="P8" s="156" t="s">
        <v>59</v>
      </c>
      <c r="Q8" s="156" t="s">
        <v>60</v>
      </c>
      <c r="R8" s="156" t="s">
        <v>61</v>
      </c>
      <c r="S8" s="156" t="s">
        <v>62</v>
      </c>
      <c r="T8" s="156" t="s">
        <v>140</v>
      </c>
      <c r="U8" s="156" t="s">
        <v>141</v>
      </c>
      <c r="V8" s="156" t="s">
        <v>142</v>
      </c>
      <c r="W8" s="156" t="s">
        <v>143</v>
      </c>
    </row>
    <row r="9" ht="25" customHeight="1" spans="1:23">
      <c r="A9" s="157" t="s">
        <v>64</v>
      </c>
      <c r="C9" s="153"/>
      <c r="D9" s="153"/>
      <c r="E9" s="153"/>
      <c r="G9" s="153"/>
      <c r="H9" s="158">
        <v>2235990.62</v>
      </c>
      <c r="I9" s="65">
        <v>2235990.62</v>
      </c>
      <c r="J9" s="65">
        <v>980254.03</v>
      </c>
      <c r="K9" s="65"/>
      <c r="L9" s="65">
        <v>1255736.59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25" customHeight="1" spans="1:23">
      <c r="A10" s="157" t="s">
        <v>64</v>
      </c>
      <c r="B10" s="159" t="s">
        <v>144</v>
      </c>
      <c r="C10" s="153" t="s">
        <v>145</v>
      </c>
      <c r="D10" s="153" t="s">
        <v>80</v>
      </c>
      <c r="E10" s="153" t="s">
        <v>146</v>
      </c>
      <c r="F10" s="153" t="s">
        <v>147</v>
      </c>
      <c r="G10" s="153" t="s">
        <v>148</v>
      </c>
      <c r="H10" s="158">
        <v>389880</v>
      </c>
      <c r="I10" s="65">
        <v>389880</v>
      </c>
      <c r="J10" s="65">
        <v>170572.5</v>
      </c>
      <c r="K10" s="65"/>
      <c r="L10" s="65">
        <v>219307.5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5" customHeight="1" spans="1:23">
      <c r="A11" s="160" t="str">
        <f t="shared" ref="A10:A35" si="0">"       "&amp;"玉溪市12315投诉举报中心"</f>
        <v>       玉溪市12315投诉举报中心</v>
      </c>
      <c r="B11" s="153" t="s">
        <v>144</v>
      </c>
      <c r="C11" s="153" t="s">
        <v>145</v>
      </c>
      <c r="D11" s="153" t="s">
        <v>80</v>
      </c>
      <c r="E11" s="153" t="s">
        <v>146</v>
      </c>
      <c r="F11" s="153" t="s">
        <v>149</v>
      </c>
      <c r="G11" s="153" t="s">
        <v>150</v>
      </c>
      <c r="H11" s="158">
        <v>120</v>
      </c>
      <c r="I11" s="65">
        <v>120</v>
      </c>
      <c r="J11" s="65">
        <v>52.5</v>
      </c>
      <c r="K11" s="153"/>
      <c r="L11" s="65">
        <v>67.5</v>
      </c>
      <c r="M11" s="153"/>
      <c r="N11" s="65"/>
      <c r="O11" s="65"/>
      <c r="P11" s="153"/>
      <c r="Q11" s="65"/>
      <c r="R11" s="65"/>
      <c r="S11" s="65"/>
      <c r="T11" s="65"/>
      <c r="U11" s="65"/>
      <c r="V11" s="65"/>
      <c r="W11" s="65"/>
    </row>
    <row r="12" ht="25" customHeight="1" spans="1:23">
      <c r="A12" s="153" t="str">
        <f t="shared" si="0"/>
        <v>       玉溪市12315投诉举报中心</v>
      </c>
      <c r="B12" s="153" t="s">
        <v>144</v>
      </c>
      <c r="C12" s="153" t="s">
        <v>145</v>
      </c>
      <c r="D12" s="153" t="s">
        <v>80</v>
      </c>
      <c r="E12" s="153" t="s">
        <v>146</v>
      </c>
      <c r="F12" s="153" t="s">
        <v>151</v>
      </c>
      <c r="G12" s="153" t="s">
        <v>152</v>
      </c>
      <c r="H12" s="158">
        <v>156000</v>
      </c>
      <c r="I12" s="65">
        <v>156000</v>
      </c>
      <c r="J12" s="65">
        <v>68250</v>
      </c>
      <c r="K12" s="153"/>
      <c r="L12" s="65">
        <v>87750</v>
      </c>
      <c r="M12" s="153"/>
      <c r="N12" s="65"/>
      <c r="O12" s="65"/>
      <c r="P12" s="153"/>
      <c r="Q12" s="65"/>
      <c r="R12" s="65"/>
      <c r="S12" s="65"/>
      <c r="T12" s="65"/>
      <c r="U12" s="65"/>
      <c r="V12" s="65"/>
      <c r="W12" s="65"/>
    </row>
    <row r="13" ht="25" customHeight="1" spans="1:23">
      <c r="A13" s="153" t="str">
        <f t="shared" si="0"/>
        <v>       玉溪市12315投诉举报中心</v>
      </c>
      <c r="B13" s="153" t="s">
        <v>144</v>
      </c>
      <c r="C13" s="153" t="s">
        <v>145</v>
      </c>
      <c r="D13" s="153" t="s">
        <v>98</v>
      </c>
      <c r="E13" s="153" t="s">
        <v>153</v>
      </c>
      <c r="F13" s="153" t="s">
        <v>149</v>
      </c>
      <c r="G13" s="153" t="s">
        <v>150</v>
      </c>
      <c r="H13" s="158">
        <v>2436</v>
      </c>
      <c r="I13" s="65">
        <v>2436</v>
      </c>
      <c r="J13" s="65"/>
      <c r="K13" s="153"/>
      <c r="L13" s="65">
        <v>2436</v>
      </c>
      <c r="M13" s="153"/>
      <c r="N13" s="65"/>
      <c r="O13" s="65"/>
      <c r="P13" s="153"/>
      <c r="Q13" s="65"/>
      <c r="R13" s="65"/>
      <c r="S13" s="65"/>
      <c r="T13" s="65"/>
      <c r="U13" s="65"/>
      <c r="V13" s="65"/>
      <c r="W13" s="65"/>
    </row>
    <row r="14" ht="25" customHeight="1" spans="1:23">
      <c r="A14" s="153" t="str">
        <f t="shared" si="0"/>
        <v>       玉溪市12315投诉举报中心</v>
      </c>
      <c r="B14" s="153" t="s">
        <v>154</v>
      </c>
      <c r="C14" s="153" t="s">
        <v>155</v>
      </c>
      <c r="D14" s="153" t="s">
        <v>80</v>
      </c>
      <c r="E14" s="153" t="s">
        <v>146</v>
      </c>
      <c r="F14" s="153" t="s">
        <v>156</v>
      </c>
      <c r="G14" s="153" t="s">
        <v>157</v>
      </c>
      <c r="H14" s="158">
        <v>6246.87</v>
      </c>
      <c r="I14" s="65">
        <v>6246.87</v>
      </c>
      <c r="J14" s="65">
        <v>1561.72</v>
      </c>
      <c r="K14" s="153"/>
      <c r="L14" s="65">
        <v>4685.15</v>
      </c>
      <c r="M14" s="153"/>
      <c r="N14" s="65"/>
      <c r="O14" s="65"/>
      <c r="P14" s="153"/>
      <c r="Q14" s="65"/>
      <c r="R14" s="65"/>
      <c r="S14" s="65"/>
      <c r="T14" s="65"/>
      <c r="U14" s="65"/>
      <c r="V14" s="65"/>
      <c r="W14" s="65"/>
    </row>
    <row r="15" ht="25" customHeight="1" spans="1:23">
      <c r="A15" s="153" t="str">
        <f t="shared" si="0"/>
        <v>       玉溪市12315投诉举报中心</v>
      </c>
      <c r="B15" s="153" t="s">
        <v>154</v>
      </c>
      <c r="C15" s="153" t="s">
        <v>155</v>
      </c>
      <c r="D15" s="153" t="s">
        <v>84</v>
      </c>
      <c r="E15" s="153" t="s">
        <v>158</v>
      </c>
      <c r="F15" s="153" t="s">
        <v>159</v>
      </c>
      <c r="G15" s="153" t="s">
        <v>160</v>
      </c>
      <c r="H15" s="158">
        <v>137587.2</v>
      </c>
      <c r="I15" s="65">
        <v>137587.2</v>
      </c>
      <c r="J15" s="65">
        <v>34396.8</v>
      </c>
      <c r="K15" s="153"/>
      <c r="L15" s="65">
        <v>103190.4</v>
      </c>
      <c r="M15" s="153"/>
      <c r="N15" s="65"/>
      <c r="O15" s="65"/>
      <c r="P15" s="153"/>
      <c r="Q15" s="65"/>
      <c r="R15" s="65"/>
      <c r="S15" s="65"/>
      <c r="T15" s="65"/>
      <c r="U15" s="65"/>
      <c r="V15" s="65"/>
      <c r="W15" s="65"/>
    </row>
    <row r="16" ht="25" customHeight="1" spans="1:23">
      <c r="A16" s="153" t="str">
        <f t="shared" si="0"/>
        <v>       玉溪市12315投诉举报中心</v>
      </c>
      <c r="B16" s="153" t="s">
        <v>154</v>
      </c>
      <c r="C16" s="153" t="s">
        <v>155</v>
      </c>
      <c r="D16" s="153" t="s">
        <v>89</v>
      </c>
      <c r="E16" s="153" t="s">
        <v>161</v>
      </c>
      <c r="F16" s="153" t="s">
        <v>162</v>
      </c>
      <c r="G16" s="153" t="s">
        <v>163</v>
      </c>
      <c r="H16" s="158">
        <v>71373.36</v>
      </c>
      <c r="I16" s="65">
        <v>71373.36</v>
      </c>
      <c r="J16" s="65">
        <v>17843.34</v>
      </c>
      <c r="K16" s="153"/>
      <c r="L16" s="65">
        <v>53530.02</v>
      </c>
      <c r="M16" s="153"/>
      <c r="N16" s="65"/>
      <c r="O16" s="65"/>
      <c r="P16" s="153"/>
      <c r="Q16" s="65"/>
      <c r="R16" s="65"/>
      <c r="S16" s="65"/>
      <c r="T16" s="65"/>
      <c r="U16" s="65"/>
      <c r="V16" s="65"/>
      <c r="W16" s="65"/>
    </row>
    <row r="17" ht="25" customHeight="1" spans="1:23">
      <c r="A17" s="153" t="str">
        <f t="shared" si="0"/>
        <v>       玉溪市12315投诉举报中心</v>
      </c>
      <c r="B17" s="153" t="s">
        <v>154</v>
      </c>
      <c r="C17" s="153" t="s">
        <v>155</v>
      </c>
      <c r="D17" s="153" t="s">
        <v>90</v>
      </c>
      <c r="E17" s="153" t="s">
        <v>164</v>
      </c>
      <c r="F17" s="153" t="s">
        <v>165</v>
      </c>
      <c r="G17" s="153" t="s">
        <v>166</v>
      </c>
      <c r="H17" s="158">
        <v>53796</v>
      </c>
      <c r="I17" s="65">
        <v>53796</v>
      </c>
      <c r="J17" s="65">
        <v>13449</v>
      </c>
      <c r="K17" s="153"/>
      <c r="L17" s="65">
        <v>40347</v>
      </c>
      <c r="M17" s="153"/>
      <c r="N17" s="65"/>
      <c r="O17" s="65"/>
      <c r="P17" s="153"/>
      <c r="Q17" s="65"/>
      <c r="R17" s="65"/>
      <c r="S17" s="65"/>
      <c r="T17" s="65"/>
      <c r="U17" s="65"/>
      <c r="V17" s="65"/>
      <c r="W17" s="65"/>
    </row>
    <row r="18" ht="25" customHeight="1" spans="1:23">
      <c r="A18" s="153" t="str">
        <f t="shared" si="0"/>
        <v>       玉溪市12315投诉举报中心</v>
      </c>
      <c r="B18" s="153" t="s">
        <v>154</v>
      </c>
      <c r="C18" s="153" t="s">
        <v>155</v>
      </c>
      <c r="D18" s="153" t="s">
        <v>91</v>
      </c>
      <c r="E18" s="153" t="s">
        <v>167</v>
      </c>
      <c r="F18" s="153" t="s">
        <v>156</v>
      </c>
      <c r="G18" s="153" t="s">
        <v>157</v>
      </c>
      <c r="H18" s="158">
        <v>7997.67</v>
      </c>
      <c r="I18" s="65">
        <v>7997.67</v>
      </c>
      <c r="J18" s="65">
        <v>5353.42</v>
      </c>
      <c r="K18" s="153"/>
      <c r="L18" s="65">
        <v>2644.25</v>
      </c>
      <c r="M18" s="153"/>
      <c r="N18" s="65"/>
      <c r="O18" s="65"/>
      <c r="P18" s="153"/>
      <c r="Q18" s="65"/>
      <c r="R18" s="65"/>
      <c r="S18" s="65"/>
      <c r="T18" s="65"/>
      <c r="U18" s="65"/>
      <c r="V18" s="65"/>
      <c r="W18" s="65"/>
    </row>
    <row r="19" ht="25" customHeight="1" spans="1:23">
      <c r="A19" s="153" t="str">
        <f t="shared" si="0"/>
        <v>       玉溪市12315投诉举报中心</v>
      </c>
      <c r="B19" s="153" t="s">
        <v>168</v>
      </c>
      <c r="C19" s="153" t="s">
        <v>169</v>
      </c>
      <c r="D19" s="153" t="s">
        <v>97</v>
      </c>
      <c r="E19" s="153" t="s">
        <v>169</v>
      </c>
      <c r="F19" s="153" t="s">
        <v>170</v>
      </c>
      <c r="G19" s="153" t="s">
        <v>169</v>
      </c>
      <c r="H19" s="158">
        <v>147804</v>
      </c>
      <c r="I19" s="65">
        <v>147804</v>
      </c>
      <c r="J19" s="65">
        <v>36951</v>
      </c>
      <c r="K19" s="153"/>
      <c r="L19" s="65">
        <v>110853</v>
      </c>
      <c r="M19" s="153"/>
      <c r="N19" s="65"/>
      <c r="O19" s="65"/>
      <c r="P19" s="153"/>
      <c r="Q19" s="65"/>
      <c r="R19" s="65"/>
      <c r="S19" s="65"/>
      <c r="T19" s="65"/>
      <c r="U19" s="65"/>
      <c r="V19" s="65"/>
      <c r="W19" s="65"/>
    </row>
    <row r="20" ht="25" customHeight="1" spans="1:23">
      <c r="A20" s="153" t="str">
        <f t="shared" si="0"/>
        <v>       玉溪市12315投诉举报中心</v>
      </c>
      <c r="B20" s="153" t="s">
        <v>171</v>
      </c>
      <c r="C20" s="153" t="s">
        <v>172</v>
      </c>
      <c r="D20" s="153" t="s">
        <v>83</v>
      </c>
      <c r="E20" s="153" t="s">
        <v>173</v>
      </c>
      <c r="F20" s="153" t="s">
        <v>174</v>
      </c>
      <c r="G20" s="153" t="s">
        <v>175</v>
      </c>
      <c r="H20" s="158">
        <v>79200</v>
      </c>
      <c r="I20" s="65">
        <v>79200</v>
      </c>
      <c r="J20" s="65">
        <v>79200</v>
      </c>
      <c r="K20" s="153"/>
      <c r="L20" s="65"/>
      <c r="M20" s="153"/>
      <c r="N20" s="65"/>
      <c r="O20" s="65"/>
      <c r="P20" s="153"/>
      <c r="Q20" s="65"/>
      <c r="R20" s="65"/>
      <c r="S20" s="65"/>
      <c r="T20" s="65"/>
      <c r="U20" s="65"/>
      <c r="V20" s="65"/>
      <c r="W20" s="65"/>
    </row>
    <row r="21" ht="25" customHeight="1" spans="1:23">
      <c r="A21" s="153" t="str">
        <f t="shared" si="0"/>
        <v>       玉溪市12315投诉举报中心</v>
      </c>
      <c r="B21" s="153" t="s">
        <v>176</v>
      </c>
      <c r="C21" s="153" t="s">
        <v>177</v>
      </c>
      <c r="D21" s="153" t="s">
        <v>80</v>
      </c>
      <c r="E21" s="153" t="s">
        <v>146</v>
      </c>
      <c r="F21" s="153" t="s">
        <v>178</v>
      </c>
      <c r="G21" s="153" t="s">
        <v>177</v>
      </c>
      <c r="H21" s="158">
        <v>17249.52</v>
      </c>
      <c r="I21" s="65">
        <v>17249.52</v>
      </c>
      <c r="J21" s="65"/>
      <c r="K21" s="153"/>
      <c r="L21" s="65">
        <v>17249.52</v>
      </c>
      <c r="M21" s="153"/>
      <c r="N21" s="65"/>
      <c r="O21" s="65"/>
      <c r="P21" s="153"/>
      <c r="Q21" s="65"/>
      <c r="R21" s="65"/>
      <c r="S21" s="65"/>
      <c r="T21" s="65"/>
      <c r="U21" s="65"/>
      <c r="V21" s="65"/>
      <c r="W21" s="65"/>
    </row>
    <row r="22" ht="25" customHeight="1" spans="1:23">
      <c r="A22" s="153" t="str">
        <f t="shared" si="0"/>
        <v>       玉溪市12315投诉举报中心</v>
      </c>
      <c r="B22" s="153" t="s">
        <v>179</v>
      </c>
      <c r="C22" s="153" t="s">
        <v>180</v>
      </c>
      <c r="D22" s="153" t="s">
        <v>80</v>
      </c>
      <c r="E22" s="153" t="s">
        <v>146</v>
      </c>
      <c r="F22" s="153" t="s">
        <v>181</v>
      </c>
      <c r="G22" s="153" t="s">
        <v>182</v>
      </c>
      <c r="H22" s="158">
        <v>12505</v>
      </c>
      <c r="I22" s="65">
        <v>12505</v>
      </c>
      <c r="J22" s="65">
        <v>2000</v>
      </c>
      <c r="K22" s="153"/>
      <c r="L22" s="65">
        <v>10505</v>
      </c>
      <c r="M22" s="153"/>
      <c r="N22" s="65"/>
      <c r="O22" s="65"/>
      <c r="P22" s="153"/>
      <c r="Q22" s="65"/>
      <c r="R22" s="65"/>
      <c r="S22" s="65"/>
      <c r="T22" s="65"/>
      <c r="U22" s="65"/>
      <c r="V22" s="65"/>
      <c r="W22" s="65"/>
    </row>
    <row r="23" ht="25" customHeight="1" spans="1:23">
      <c r="A23" s="153" t="str">
        <f t="shared" si="0"/>
        <v>       玉溪市12315投诉举报中心</v>
      </c>
      <c r="B23" s="153" t="s">
        <v>179</v>
      </c>
      <c r="C23" s="153" t="s">
        <v>180</v>
      </c>
      <c r="D23" s="153" t="s">
        <v>80</v>
      </c>
      <c r="E23" s="153" t="s">
        <v>146</v>
      </c>
      <c r="F23" s="153" t="s">
        <v>183</v>
      </c>
      <c r="G23" s="153" t="s">
        <v>184</v>
      </c>
      <c r="H23" s="158">
        <v>7000</v>
      </c>
      <c r="I23" s="65">
        <v>7000</v>
      </c>
      <c r="J23" s="65">
        <v>1750</v>
      </c>
      <c r="K23" s="153"/>
      <c r="L23" s="65">
        <v>5250</v>
      </c>
      <c r="M23" s="153"/>
      <c r="N23" s="65"/>
      <c r="O23" s="65"/>
      <c r="P23" s="153"/>
      <c r="Q23" s="65"/>
      <c r="R23" s="65"/>
      <c r="S23" s="65"/>
      <c r="T23" s="65"/>
      <c r="U23" s="65"/>
      <c r="V23" s="65"/>
      <c r="W23" s="65"/>
    </row>
    <row r="24" ht="25" customHeight="1" spans="1:23">
      <c r="A24" s="153" t="str">
        <f t="shared" si="0"/>
        <v>       玉溪市12315投诉举报中心</v>
      </c>
      <c r="B24" s="153" t="s">
        <v>179</v>
      </c>
      <c r="C24" s="153" t="s">
        <v>180</v>
      </c>
      <c r="D24" s="153" t="s">
        <v>80</v>
      </c>
      <c r="E24" s="153" t="s">
        <v>146</v>
      </c>
      <c r="F24" s="153" t="s">
        <v>185</v>
      </c>
      <c r="G24" s="153" t="s">
        <v>186</v>
      </c>
      <c r="H24" s="158">
        <v>10000</v>
      </c>
      <c r="I24" s="65">
        <v>10000</v>
      </c>
      <c r="J24" s="65">
        <v>2500</v>
      </c>
      <c r="K24" s="153"/>
      <c r="L24" s="65">
        <v>7500</v>
      </c>
      <c r="M24" s="153"/>
      <c r="N24" s="65"/>
      <c r="O24" s="65"/>
      <c r="P24" s="153"/>
      <c r="Q24" s="65"/>
      <c r="R24" s="65"/>
      <c r="S24" s="65"/>
      <c r="T24" s="65"/>
      <c r="U24" s="65"/>
      <c r="V24" s="65"/>
      <c r="W24" s="65"/>
    </row>
    <row r="25" ht="25" customHeight="1" spans="1:23">
      <c r="A25" s="153" t="str">
        <f t="shared" si="0"/>
        <v>       玉溪市12315投诉举报中心</v>
      </c>
      <c r="B25" s="153" t="s">
        <v>179</v>
      </c>
      <c r="C25" s="153" t="s">
        <v>180</v>
      </c>
      <c r="D25" s="153" t="s">
        <v>80</v>
      </c>
      <c r="E25" s="153" t="s">
        <v>146</v>
      </c>
      <c r="F25" s="153" t="s">
        <v>187</v>
      </c>
      <c r="G25" s="153" t="s">
        <v>188</v>
      </c>
      <c r="H25" s="158">
        <v>10000</v>
      </c>
      <c r="I25" s="65">
        <v>10000</v>
      </c>
      <c r="J25" s="65">
        <v>2500</v>
      </c>
      <c r="K25" s="153"/>
      <c r="L25" s="65">
        <v>7500</v>
      </c>
      <c r="M25" s="153"/>
      <c r="N25" s="65"/>
      <c r="O25" s="65"/>
      <c r="P25" s="153"/>
      <c r="Q25" s="65"/>
      <c r="R25" s="65"/>
      <c r="S25" s="65"/>
      <c r="T25" s="65"/>
      <c r="U25" s="65"/>
      <c r="V25" s="65"/>
      <c r="W25" s="65"/>
    </row>
    <row r="26" ht="25" customHeight="1" spans="1:23">
      <c r="A26" s="153" t="str">
        <f t="shared" si="0"/>
        <v>       玉溪市12315投诉举报中心</v>
      </c>
      <c r="B26" s="153" t="s">
        <v>179</v>
      </c>
      <c r="C26" s="153" t="s">
        <v>180</v>
      </c>
      <c r="D26" s="153" t="s">
        <v>80</v>
      </c>
      <c r="E26" s="153" t="s">
        <v>146</v>
      </c>
      <c r="F26" s="153" t="s">
        <v>189</v>
      </c>
      <c r="G26" s="153" t="s">
        <v>190</v>
      </c>
      <c r="H26" s="158">
        <v>55495</v>
      </c>
      <c r="I26" s="65">
        <v>55495</v>
      </c>
      <c r="J26" s="65">
        <v>13873.75</v>
      </c>
      <c r="K26" s="153"/>
      <c r="L26" s="65">
        <v>41621.25</v>
      </c>
      <c r="M26" s="153"/>
      <c r="N26" s="65"/>
      <c r="O26" s="65"/>
      <c r="P26" s="153"/>
      <c r="Q26" s="65"/>
      <c r="R26" s="65"/>
      <c r="S26" s="65"/>
      <c r="T26" s="65"/>
      <c r="U26" s="65"/>
      <c r="V26" s="65"/>
      <c r="W26" s="65"/>
    </row>
    <row r="27" ht="25" customHeight="1" spans="1:23">
      <c r="A27" s="153" t="str">
        <f t="shared" si="0"/>
        <v>       玉溪市12315投诉举报中心</v>
      </c>
      <c r="B27" s="153" t="s">
        <v>179</v>
      </c>
      <c r="C27" s="153" t="s">
        <v>180</v>
      </c>
      <c r="D27" s="153" t="s">
        <v>83</v>
      </c>
      <c r="E27" s="153" t="s">
        <v>173</v>
      </c>
      <c r="F27" s="153" t="s">
        <v>189</v>
      </c>
      <c r="G27" s="153" t="s">
        <v>190</v>
      </c>
      <c r="H27" s="158">
        <v>1800</v>
      </c>
      <c r="I27" s="65">
        <v>1800</v>
      </c>
      <c r="J27" s="65">
        <v>1800</v>
      </c>
      <c r="K27" s="153"/>
      <c r="L27" s="65"/>
      <c r="M27" s="153"/>
      <c r="N27" s="65"/>
      <c r="O27" s="65"/>
      <c r="P27" s="153"/>
      <c r="Q27" s="65"/>
      <c r="R27" s="65"/>
      <c r="S27" s="65"/>
      <c r="T27" s="65"/>
      <c r="U27" s="65"/>
      <c r="V27" s="65"/>
      <c r="W27" s="65"/>
    </row>
    <row r="28" ht="25" customHeight="1" spans="1:23">
      <c r="A28" s="153" t="str">
        <f t="shared" si="0"/>
        <v>       玉溪市12315投诉举报中心</v>
      </c>
      <c r="B28" s="153" t="s">
        <v>191</v>
      </c>
      <c r="C28" s="153" t="s">
        <v>192</v>
      </c>
      <c r="D28" s="153" t="s">
        <v>80</v>
      </c>
      <c r="E28" s="153" t="s">
        <v>146</v>
      </c>
      <c r="F28" s="153" t="s">
        <v>156</v>
      </c>
      <c r="G28" s="153" t="s">
        <v>157</v>
      </c>
      <c r="H28" s="158">
        <v>20000</v>
      </c>
      <c r="I28" s="65">
        <v>20000</v>
      </c>
      <c r="J28" s="65"/>
      <c r="K28" s="153"/>
      <c r="L28" s="65">
        <v>20000</v>
      </c>
      <c r="M28" s="153"/>
      <c r="N28" s="65"/>
      <c r="O28" s="65"/>
      <c r="P28" s="153"/>
      <c r="Q28" s="65"/>
      <c r="R28" s="65"/>
      <c r="S28" s="65"/>
      <c r="T28" s="65"/>
      <c r="U28" s="65"/>
      <c r="V28" s="65"/>
      <c r="W28" s="65"/>
    </row>
    <row r="29" ht="25" customHeight="1" spans="1:23">
      <c r="A29" s="153" t="str">
        <f t="shared" si="0"/>
        <v>       玉溪市12315投诉举报中心</v>
      </c>
      <c r="B29" s="153" t="s">
        <v>193</v>
      </c>
      <c r="C29" s="153" t="s">
        <v>194</v>
      </c>
      <c r="D29" s="153" t="s">
        <v>80</v>
      </c>
      <c r="E29" s="153" t="s">
        <v>146</v>
      </c>
      <c r="F29" s="153" t="s">
        <v>195</v>
      </c>
      <c r="G29" s="153" t="s">
        <v>196</v>
      </c>
      <c r="H29" s="158">
        <v>136800</v>
      </c>
      <c r="I29" s="65">
        <v>136800</v>
      </c>
      <c r="J29" s="65">
        <v>34200</v>
      </c>
      <c r="K29" s="153"/>
      <c r="L29" s="65">
        <v>102600</v>
      </c>
      <c r="M29" s="153"/>
      <c r="N29" s="65"/>
      <c r="O29" s="65"/>
      <c r="P29" s="153"/>
      <c r="Q29" s="65"/>
      <c r="R29" s="65"/>
      <c r="S29" s="65"/>
      <c r="T29" s="65"/>
      <c r="U29" s="65"/>
      <c r="V29" s="65"/>
      <c r="W29" s="65"/>
    </row>
    <row r="30" ht="25" customHeight="1" spans="1:23">
      <c r="A30" s="153" t="str">
        <f t="shared" si="0"/>
        <v>       玉溪市12315投诉举报中心</v>
      </c>
      <c r="B30" s="153" t="s">
        <v>197</v>
      </c>
      <c r="C30" s="153" t="s">
        <v>198</v>
      </c>
      <c r="D30" s="153" t="s">
        <v>80</v>
      </c>
      <c r="E30" s="153" t="s">
        <v>146</v>
      </c>
      <c r="F30" s="153" t="s">
        <v>181</v>
      </c>
      <c r="G30" s="153" t="s">
        <v>182</v>
      </c>
      <c r="H30" s="158">
        <v>3000</v>
      </c>
      <c r="I30" s="65">
        <v>3000</v>
      </c>
      <c r="J30" s="65"/>
      <c r="K30" s="153"/>
      <c r="L30" s="65">
        <v>3000</v>
      </c>
      <c r="M30" s="153"/>
      <c r="N30" s="65"/>
      <c r="O30" s="65"/>
      <c r="P30" s="153"/>
      <c r="Q30" s="65"/>
      <c r="R30" s="65"/>
      <c r="S30" s="65"/>
      <c r="T30" s="65"/>
      <c r="U30" s="65"/>
      <c r="V30" s="65"/>
      <c r="W30" s="65"/>
    </row>
    <row r="31" ht="25" customHeight="1" spans="1:23">
      <c r="A31" s="153" t="str">
        <f t="shared" si="0"/>
        <v>       玉溪市12315投诉举报中心</v>
      </c>
      <c r="B31" s="153" t="s">
        <v>197</v>
      </c>
      <c r="C31" s="153" t="s">
        <v>198</v>
      </c>
      <c r="D31" s="153" t="s">
        <v>80</v>
      </c>
      <c r="E31" s="153" t="s">
        <v>146</v>
      </c>
      <c r="F31" s="153" t="s">
        <v>185</v>
      </c>
      <c r="G31" s="153" t="s">
        <v>186</v>
      </c>
      <c r="H31" s="158">
        <v>10700</v>
      </c>
      <c r="I31" s="65">
        <v>10700</v>
      </c>
      <c r="J31" s="65"/>
      <c r="K31" s="153"/>
      <c r="L31" s="65">
        <v>10700</v>
      </c>
      <c r="M31" s="153"/>
      <c r="N31" s="65"/>
      <c r="O31" s="65"/>
      <c r="P31" s="153"/>
      <c r="Q31" s="65"/>
      <c r="R31" s="65"/>
      <c r="S31" s="65"/>
      <c r="T31" s="65"/>
      <c r="U31" s="65"/>
      <c r="V31" s="65"/>
      <c r="W31" s="65"/>
    </row>
    <row r="32" ht="25" customHeight="1" spans="1:23">
      <c r="A32" s="153" t="str">
        <f t="shared" si="0"/>
        <v>       玉溪市12315投诉举报中心</v>
      </c>
      <c r="B32" s="153" t="s">
        <v>199</v>
      </c>
      <c r="C32" s="153" t="s">
        <v>200</v>
      </c>
      <c r="D32" s="153" t="s">
        <v>80</v>
      </c>
      <c r="E32" s="153" t="s">
        <v>146</v>
      </c>
      <c r="F32" s="153" t="s">
        <v>151</v>
      </c>
      <c r="G32" s="153" t="s">
        <v>152</v>
      </c>
      <c r="H32" s="158">
        <v>494000</v>
      </c>
      <c r="I32" s="65">
        <v>494000</v>
      </c>
      <c r="J32" s="65">
        <v>494000</v>
      </c>
      <c r="K32" s="153"/>
      <c r="L32" s="65"/>
      <c r="M32" s="153"/>
      <c r="N32" s="65"/>
      <c r="O32" s="65"/>
      <c r="P32" s="153"/>
      <c r="Q32" s="65"/>
      <c r="R32" s="65"/>
      <c r="S32" s="65"/>
      <c r="T32" s="65"/>
      <c r="U32" s="65"/>
      <c r="V32" s="65"/>
      <c r="W32" s="65"/>
    </row>
    <row r="33" ht="25" customHeight="1" spans="1:23">
      <c r="A33" s="153" t="str">
        <f t="shared" si="0"/>
        <v>       玉溪市12315投诉举报中心</v>
      </c>
      <c r="B33" s="153" t="s">
        <v>201</v>
      </c>
      <c r="C33" s="153" t="s">
        <v>202</v>
      </c>
      <c r="D33" s="153" t="s">
        <v>80</v>
      </c>
      <c r="E33" s="153" t="s">
        <v>146</v>
      </c>
      <c r="F33" s="153" t="s">
        <v>151</v>
      </c>
      <c r="G33" s="153" t="s">
        <v>152</v>
      </c>
      <c r="H33" s="158">
        <v>250000</v>
      </c>
      <c r="I33" s="65">
        <v>250000</v>
      </c>
      <c r="J33" s="65"/>
      <c r="K33" s="153"/>
      <c r="L33" s="65">
        <v>250000</v>
      </c>
      <c r="M33" s="153"/>
      <c r="N33" s="65"/>
      <c r="O33" s="65"/>
      <c r="P33" s="153"/>
      <c r="Q33" s="65"/>
      <c r="R33" s="65"/>
      <c r="S33" s="65"/>
      <c r="T33" s="65"/>
      <c r="U33" s="65"/>
      <c r="V33" s="65"/>
      <c r="W33" s="65"/>
    </row>
    <row r="34" ht="25" customHeight="1" spans="1:23">
      <c r="A34" s="153" t="str">
        <f t="shared" si="0"/>
        <v>       玉溪市12315投诉举报中心</v>
      </c>
      <c r="B34" s="153" t="s">
        <v>203</v>
      </c>
      <c r="C34" s="153" t="s">
        <v>204</v>
      </c>
      <c r="D34" s="153" t="s">
        <v>80</v>
      </c>
      <c r="E34" s="153" t="s">
        <v>146</v>
      </c>
      <c r="F34" s="153" t="s">
        <v>205</v>
      </c>
      <c r="G34" s="153" t="s">
        <v>121</v>
      </c>
      <c r="H34" s="158">
        <v>5000</v>
      </c>
      <c r="I34" s="65">
        <v>5000</v>
      </c>
      <c r="J34" s="65"/>
      <c r="K34" s="153"/>
      <c r="L34" s="65">
        <v>5000</v>
      </c>
      <c r="M34" s="153"/>
      <c r="N34" s="65"/>
      <c r="O34" s="65"/>
      <c r="P34" s="153"/>
      <c r="Q34" s="65"/>
      <c r="R34" s="65"/>
      <c r="S34" s="65"/>
      <c r="T34" s="65"/>
      <c r="U34" s="65"/>
      <c r="V34" s="65"/>
      <c r="W34" s="65"/>
    </row>
    <row r="35" ht="25" customHeight="1" spans="1:23">
      <c r="A35" s="153" t="str">
        <f t="shared" si="0"/>
        <v>       玉溪市12315投诉举报中心</v>
      </c>
      <c r="B35" s="153" t="s">
        <v>206</v>
      </c>
      <c r="C35" s="153" t="s">
        <v>207</v>
      </c>
      <c r="D35" s="153" t="s">
        <v>85</v>
      </c>
      <c r="E35" s="153" t="s">
        <v>208</v>
      </c>
      <c r="F35" s="153" t="s">
        <v>209</v>
      </c>
      <c r="G35" s="153" t="s">
        <v>210</v>
      </c>
      <c r="H35" s="158">
        <v>150000</v>
      </c>
      <c r="I35" s="65">
        <v>150000</v>
      </c>
      <c r="J35" s="65"/>
      <c r="K35" s="153"/>
      <c r="L35" s="65">
        <v>150000</v>
      </c>
      <c r="M35" s="153"/>
      <c r="N35" s="65"/>
      <c r="O35" s="65"/>
      <c r="P35" s="153"/>
      <c r="Q35" s="65"/>
      <c r="R35" s="65"/>
      <c r="S35" s="65"/>
      <c r="T35" s="65"/>
      <c r="U35" s="65"/>
      <c r="V35" s="65"/>
      <c r="W35" s="65"/>
    </row>
    <row r="36" ht="25" customHeight="1" spans="1:23">
      <c r="A36" s="156" t="s">
        <v>30</v>
      </c>
      <c r="B36" s="156"/>
      <c r="C36" s="156"/>
      <c r="D36" s="156"/>
      <c r="E36" s="156"/>
      <c r="F36" s="156"/>
      <c r="G36" s="156"/>
      <c r="H36" s="65">
        <v>2235990.62</v>
      </c>
      <c r="I36" s="65">
        <v>2235990.62</v>
      </c>
      <c r="J36" s="65">
        <v>980254.03</v>
      </c>
      <c r="K36" s="65"/>
      <c r="L36" s="65">
        <v>1255736.59</v>
      </c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6:G36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9" scale="5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9" customWidth="1"/>
    <col min="2" max="2" width="18.125" customWidth="1"/>
    <col min="3" max="3" width="14" customWidth="1"/>
    <col min="4" max="4" width="11.5" customWidth="1"/>
    <col min="5" max="5" width="7.25" customWidth="1"/>
    <col min="6" max="6" width="8.625" customWidth="1"/>
    <col min="7" max="7" width="7.375" customWidth="1"/>
    <col min="8" max="8" width="6" customWidth="1"/>
    <col min="9" max="9" width="9.25" customWidth="1"/>
    <col min="10" max="10" width="7.875" customWidth="1"/>
    <col min="11" max="11" width="7.75" customWidth="1"/>
    <col min="12" max="12" width="9.125" customWidth="1"/>
    <col min="13" max="13" width="7.75" customWidth="1"/>
    <col min="14" max="14" width="8.625" customWidth="1"/>
    <col min="15" max="15" width="7.75" customWidth="1"/>
    <col min="16" max="16" width="7" customWidth="1"/>
    <col min="17" max="17" width="7.375" customWidth="1"/>
    <col min="18" max="18" width="6.75" customWidth="1"/>
    <col min="19" max="19" width="8.125" customWidth="1"/>
    <col min="20" max="20" width="9.25" customWidth="1"/>
    <col min="21" max="21" width="7.5" customWidth="1"/>
    <col min="22" max="22" width="7.25" customWidth="1"/>
    <col min="23" max="23" width="10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144"/>
      <c r="F2" s="144"/>
      <c r="G2" s="144"/>
      <c r="H2" s="144"/>
      <c r="K2" s="134"/>
      <c r="N2" s="134"/>
      <c r="O2" s="134"/>
      <c r="P2" s="134"/>
      <c r="U2" s="149"/>
      <c r="W2" s="135" t="s">
        <v>211</v>
      </c>
    </row>
    <row r="3" ht="27.75" customHeight="1" spans="1:23">
      <c r="A3" s="33" t="s">
        <v>212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"单位名称："&amp;"玉溪市12315投诉举报中心"</f>
        <v>单位名称：玉溪市12315投诉举报中心</v>
      </c>
      <c r="B4" s="145" t="str">
        <f t="shared" si="0"/>
        <v>单位名称：玉溪市12315投诉举报中心</v>
      </c>
      <c r="C4" s="145"/>
      <c r="D4" s="145"/>
      <c r="E4" s="145"/>
      <c r="F4" s="145"/>
      <c r="G4" s="145"/>
      <c r="H4" s="145"/>
      <c r="I4" s="145"/>
      <c r="J4" s="8"/>
      <c r="K4" s="8"/>
      <c r="L4" s="8"/>
      <c r="M4" s="8"/>
      <c r="N4" s="8"/>
      <c r="O4" s="8"/>
      <c r="P4" s="8"/>
      <c r="Q4" s="8"/>
      <c r="U4" s="149"/>
      <c r="W4" s="138" t="s">
        <v>2</v>
      </c>
    </row>
    <row r="5" ht="21.75" customHeight="1" spans="1:23">
      <c r="A5" s="10" t="s">
        <v>213</v>
      </c>
      <c r="B5" s="10" t="s">
        <v>126</v>
      </c>
      <c r="C5" s="10" t="s">
        <v>127</v>
      </c>
      <c r="D5" s="10" t="s">
        <v>214</v>
      </c>
      <c r="E5" s="11" t="s">
        <v>128</v>
      </c>
      <c r="F5" s="11" t="s">
        <v>129</v>
      </c>
      <c r="G5" s="11" t="s">
        <v>130</v>
      </c>
      <c r="H5" s="11" t="s">
        <v>131</v>
      </c>
      <c r="I5" s="21" t="s">
        <v>30</v>
      </c>
      <c r="J5" s="21" t="s">
        <v>215</v>
      </c>
      <c r="K5" s="21"/>
      <c r="L5" s="21"/>
      <c r="M5" s="21"/>
      <c r="N5" s="21" t="s">
        <v>133</v>
      </c>
      <c r="O5" s="21"/>
      <c r="P5" s="21"/>
      <c r="Q5" s="11" t="s">
        <v>36</v>
      </c>
      <c r="R5" s="12" t="s">
        <v>216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8" t="s">
        <v>33</v>
      </c>
      <c r="K6" s="148"/>
      <c r="L6" s="148" t="s">
        <v>34</v>
      </c>
      <c r="M6" s="148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139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8" t="s">
        <v>32</v>
      </c>
      <c r="K7" s="148" t="s">
        <v>217</v>
      </c>
      <c r="L7" s="148"/>
      <c r="M7" s="148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</row>
    <row r="9" ht="54" customHeight="1" spans="1:23">
      <c r="A9" s="70"/>
      <c r="B9" s="147"/>
      <c r="C9" s="70" t="s">
        <v>218</v>
      </c>
      <c r="D9" s="70"/>
      <c r="E9" s="70"/>
      <c r="F9" s="70"/>
      <c r="G9" s="70"/>
      <c r="H9" s="70"/>
      <c r="I9" s="46">
        <v>6406.53</v>
      </c>
      <c r="J9" s="46"/>
      <c r="K9" s="46"/>
      <c r="L9" s="46"/>
      <c r="M9" s="46"/>
      <c r="N9" s="46">
        <v>6406.53</v>
      </c>
      <c r="O9" s="46"/>
      <c r="P9" s="46"/>
      <c r="Q9" s="46"/>
      <c r="R9" s="46"/>
      <c r="S9" s="46"/>
      <c r="T9" s="46"/>
      <c r="U9" s="46"/>
      <c r="V9" s="46"/>
      <c r="W9" s="46"/>
    </row>
    <row r="10" ht="54" customHeight="1" spans="1:23">
      <c r="A10" s="70" t="s">
        <v>219</v>
      </c>
      <c r="B10" s="147" t="s">
        <v>220</v>
      </c>
      <c r="C10" s="70" t="s">
        <v>218</v>
      </c>
      <c r="D10" s="70" t="s">
        <v>64</v>
      </c>
      <c r="E10" s="70" t="s">
        <v>94</v>
      </c>
      <c r="F10" s="70" t="s">
        <v>221</v>
      </c>
      <c r="G10" s="70" t="s">
        <v>181</v>
      </c>
      <c r="H10" s="70" t="s">
        <v>182</v>
      </c>
      <c r="I10" s="46">
        <v>6372.53</v>
      </c>
      <c r="J10" s="46"/>
      <c r="K10" s="46"/>
      <c r="L10" s="46"/>
      <c r="M10" s="46"/>
      <c r="N10" s="46">
        <v>6372.53</v>
      </c>
      <c r="O10" s="46"/>
      <c r="P10" s="46"/>
      <c r="Q10" s="46"/>
      <c r="R10" s="46"/>
      <c r="S10" s="46"/>
      <c r="T10" s="46"/>
      <c r="U10" s="46"/>
      <c r="V10" s="46"/>
      <c r="W10" s="46"/>
    </row>
    <row r="11" ht="54" customHeight="1" spans="1:23">
      <c r="A11" s="70" t="s">
        <v>219</v>
      </c>
      <c r="B11" s="147" t="s">
        <v>220</v>
      </c>
      <c r="C11" s="70" t="s">
        <v>218</v>
      </c>
      <c r="D11" s="70" t="s">
        <v>64</v>
      </c>
      <c r="E11" s="70" t="s">
        <v>94</v>
      </c>
      <c r="F11" s="70" t="s">
        <v>221</v>
      </c>
      <c r="G11" s="70" t="s">
        <v>185</v>
      </c>
      <c r="H11" s="70" t="s">
        <v>186</v>
      </c>
      <c r="I11" s="46">
        <v>34</v>
      </c>
      <c r="J11" s="46"/>
      <c r="K11" s="46"/>
      <c r="L11" s="46"/>
      <c r="M11" s="46"/>
      <c r="N11" s="46">
        <v>34</v>
      </c>
      <c r="O11" s="46"/>
      <c r="P11" s="46"/>
      <c r="Q11" s="46"/>
      <c r="R11" s="46"/>
      <c r="S11" s="46"/>
      <c r="T11" s="46"/>
      <c r="U11" s="46"/>
      <c r="V11" s="46"/>
      <c r="W11" s="46"/>
    </row>
    <row r="12" ht="18.75" customHeight="1" spans="1:23">
      <c r="A12" s="47" t="s">
        <v>222</v>
      </c>
      <c r="B12" s="48"/>
      <c r="C12" s="48"/>
      <c r="D12" s="48"/>
      <c r="E12" s="48"/>
      <c r="F12" s="48"/>
      <c r="G12" s="48"/>
      <c r="H12" s="49"/>
      <c r="I12" s="46">
        <v>6406.53</v>
      </c>
      <c r="J12" s="46"/>
      <c r="K12" s="46"/>
      <c r="L12" s="46"/>
      <c r="M12" s="46"/>
      <c r="N12" s="46">
        <v>6406.53</v>
      </c>
      <c r="O12" s="46"/>
      <c r="P12" s="46"/>
      <c r="Q12" s="46"/>
      <c r="R12" s="46"/>
      <c r="S12" s="46"/>
      <c r="T12" s="46"/>
      <c r="U12" s="46"/>
      <c r="V12" s="46"/>
      <c r="W12" s="46"/>
    </row>
  </sheetData>
  <mergeCells count="28">
    <mergeCell ref="A3:W3"/>
    <mergeCell ref="A4:I4"/>
    <mergeCell ref="J5:M5"/>
    <mergeCell ref="N5:P5"/>
    <mergeCell ref="R5:W5"/>
    <mergeCell ref="J6:K6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0" sqref="A10:J11"/>
    </sheetView>
  </sheetViews>
  <sheetFormatPr defaultColWidth="9.14166666666667" defaultRowHeight="12" customHeight="1"/>
  <cols>
    <col min="1" max="1" width="19.375" customWidth="1"/>
    <col min="2" max="2" width="16.125" customWidth="1"/>
    <col min="3" max="3" width="11.625" customWidth="1"/>
    <col min="4" max="4" width="12" customWidth="1"/>
    <col min="5" max="5" width="11.625" customWidth="1"/>
    <col min="6" max="6" width="9.875" customWidth="1"/>
    <col min="7" max="7" width="8.25" customWidth="1"/>
    <col min="8" max="8" width="9.31666666666667" customWidth="1"/>
    <col min="9" max="9" width="10" customWidth="1"/>
    <col min="10" max="10" width="14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3" t="s">
        <v>223</v>
      </c>
    </row>
    <row r="3" ht="28.5" customHeight="1" spans="1:10">
      <c r="A3" s="142" t="s">
        <v>224</v>
      </c>
      <c r="B3" s="33"/>
      <c r="C3" s="33"/>
      <c r="D3" s="33"/>
      <c r="E3" s="33"/>
      <c r="F3" s="104"/>
      <c r="G3" s="33"/>
      <c r="H3" s="104"/>
      <c r="I3" s="104"/>
      <c r="J3" s="33"/>
    </row>
    <row r="4" ht="15" customHeight="1" spans="1:1">
      <c r="A4" s="6" t="str">
        <f>"单位名称："&amp;"玉溪市12315投诉举报中心"</f>
        <v>单位名称：玉溪市12315投诉举报中心</v>
      </c>
    </row>
    <row r="5" ht="14.25" customHeight="1" spans="1:10">
      <c r="A5" s="69" t="s">
        <v>225</v>
      </c>
      <c r="B5" s="69" t="s">
        <v>226</v>
      </c>
      <c r="C5" s="69" t="s">
        <v>227</v>
      </c>
      <c r="D5" s="69" t="s">
        <v>228</v>
      </c>
      <c r="E5" s="69" t="s">
        <v>229</v>
      </c>
      <c r="F5" s="55" t="s">
        <v>230</v>
      </c>
      <c r="G5" s="69" t="s">
        <v>231</v>
      </c>
      <c r="H5" s="55" t="s">
        <v>232</v>
      </c>
      <c r="I5" s="55" t="s">
        <v>233</v>
      </c>
      <c r="J5" s="69" t="s">
        <v>234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4"/>
      <c r="H8" s="70"/>
      <c r="I8" s="70"/>
      <c r="J8" s="70"/>
    </row>
    <row r="10" customHeight="1" spans="1:10">
      <c r="A10" s="30" t="s">
        <v>235</v>
      </c>
      <c r="B10" s="30"/>
      <c r="C10" s="30"/>
      <c r="D10" s="30"/>
      <c r="E10" s="30"/>
      <c r="F10" s="30"/>
      <c r="G10" s="30"/>
      <c r="H10" s="30"/>
      <c r="I10" s="30"/>
      <c r="J10" s="30"/>
    </row>
    <row r="1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3">
    <mergeCell ref="A3:J3"/>
    <mergeCell ref="A4:H4"/>
    <mergeCell ref="A10:J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tabSelected="1" workbookViewId="0">
      <pane ySplit="1" topLeftCell="A2" activePane="bottomLeft" state="frozen"/>
      <selection/>
      <selection pane="bottomLeft" activeCell="A11" sqref="A11:F12"/>
    </sheetView>
  </sheetViews>
  <sheetFormatPr defaultColWidth="9.14166666666667" defaultRowHeight="14.25" customHeight="1" outlineLevelCol="5"/>
  <cols>
    <col min="1" max="1" width="29.0333333333333" customWidth="1"/>
    <col min="2" max="2" width="19.125" customWidth="1"/>
    <col min="3" max="3" width="19" customWidth="1"/>
    <col min="4" max="4" width="17" customWidth="1"/>
    <col min="5" max="5" width="20.625" customWidth="1"/>
    <col min="6" max="6" width="24.12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4"/>
      <c r="F2" s="135" t="s">
        <v>236</v>
      </c>
    </row>
    <row r="3" ht="28.5" customHeight="1" spans="1:6">
      <c r="A3" s="33" t="s">
        <v>237</v>
      </c>
      <c r="B3" s="33"/>
      <c r="C3" s="33"/>
      <c r="D3" s="33"/>
      <c r="E3" s="33"/>
      <c r="F3" s="33"/>
    </row>
    <row r="4" ht="15" customHeight="1" spans="1:6">
      <c r="A4" s="136" t="str">
        <f>"单位名称："&amp;"玉溪市12315投诉举报中心"</f>
        <v>单位名称：玉溪市12315投诉举报中心</v>
      </c>
      <c r="B4" s="137"/>
      <c r="C4" s="137"/>
      <c r="D4" s="76"/>
      <c r="E4" s="76"/>
      <c r="F4" s="138" t="s">
        <v>238</v>
      </c>
    </row>
    <row r="5" ht="18.75" customHeight="1" spans="1:6">
      <c r="A5" s="35" t="s">
        <v>125</v>
      </c>
      <c r="B5" s="35" t="s">
        <v>67</v>
      </c>
      <c r="C5" s="35" t="s">
        <v>68</v>
      </c>
      <c r="D5" s="36" t="s">
        <v>239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39"/>
      <c r="F8" s="139"/>
    </row>
    <row r="9" ht="17.25" customHeight="1" spans="1:6">
      <c r="A9" s="140" t="s">
        <v>222</v>
      </c>
      <c r="B9" s="141"/>
      <c r="C9" s="141" t="s">
        <v>222</v>
      </c>
      <c r="D9" s="139"/>
      <c r="E9" s="139"/>
      <c r="F9" s="139"/>
    </row>
    <row r="11" customHeight="1" spans="1:6">
      <c r="A11" s="30" t="s">
        <v>235</v>
      </c>
      <c r="B11" s="30"/>
      <c r="C11" s="30"/>
      <c r="D11" s="30"/>
      <c r="E11" s="30"/>
      <c r="F11" s="30"/>
    </row>
    <row r="12" customHeight="1" spans="1:6">
      <c r="A12" s="30"/>
      <c r="B12" s="30"/>
      <c r="C12" s="30"/>
      <c r="D12" s="30"/>
      <c r="E12" s="30"/>
      <c r="F12" s="30"/>
    </row>
  </sheetData>
  <mergeCells count="8">
    <mergeCell ref="A3:F3"/>
    <mergeCell ref="A4:E4"/>
    <mergeCell ref="D5:F5"/>
    <mergeCell ref="A9:C9"/>
    <mergeCell ref="A5:A6"/>
    <mergeCell ref="B5:B6"/>
    <mergeCell ref="C5:C6"/>
    <mergeCell ref="A11:F1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5" activePane="bottomLeft" state="frozen"/>
      <selection/>
      <selection pane="bottomLeft" activeCell="A13" sqref="A13:Q14"/>
    </sheetView>
  </sheetViews>
  <sheetFormatPr defaultColWidth="9.14166666666667" defaultRowHeight="14.25" customHeight="1"/>
  <cols>
    <col min="1" max="1" width="9.5" customWidth="1"/>
    <col min="2" max="3" width="10" customWidth="1"/>
    <col min="4" max="4" width="7.70833333333333" customWidth="1"/>
    <col min="5" max="5" width="7.5" customWidth="1"/>
    <col min="6" max="6" width="11.125" customWidth="1"/>
    <col min="7" max="7" width="6.5" customWidth="1"/>
    <col min="8" max="8" width="7.25" customWidth="1"/>
    <col min="9" max="9" width="7.625" customWidth="1"/>
    <col min="10" max="10" width="8" customWidth="1"/>
    <col min="11" max="11" width="9" customWidth="1"/>
    <col min="12" max="12" width="6.375" customWidth="1"/>
    <col min="13" max="13" width="8" customWidth="1"/>
    <col min="14" max="14" width="9.875" customWidth="1"/>
    <col min="15" max="15" width="6.75" customWidth="1"/>
    <col min="16" max="16" width="8.125" customWidth="1"/>
    <col min="17" max="17" width="8.87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240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4" t="s">
        <v>241</v>
      </c>
      <c r="B3" s="33"/>
      <c r="C3" s="33"/>
      <c r="D3" s="33"/>
      <c r="E3" s="33"/>
      <c r="F3" s="33"/>
      <c r="G3" s="33"/>
      <c r="H3" s="33"/>
      <c r="I3" s="33"/>
      <c r="J3" s="33"/>
      <c r="K3" s="104"/>
      <c r="L3" s="33"/>
      <c r="M3" s="33"/>
      <c r="N3" s="33"/>
      <c r="O3" s="104"/>
      <c r="P3" s="104"/>
      <c r="Q3" s="33"/>
    </row>
    <row r="4" ht="18.75" customHeight="1" spans="1:17">
      <c r="A4" s="113" t="str">
        <f>"单位名称："&amp;"玉溪市12315投诉举报中心"</f>
        <v>单位名称：玉溪市12315投诉举报中心</v>
      </c>
      <c r="B4" s="8"/>
      <c r="C4" s="8"/>
      <c r="D4" s="8"/>
      <c r="E4" s="8"/>
      <c r="F4" s="8"/>
      <c r="G4" s="8"/>
      <c r="H4" s="8"/>
      <c r="I4" s="8"/>
      <c r="J4" s="8"/>
      <c r="O4" s="81"/>
      <c r="P4" s="81"/>
      <c r="Q4" s="132" t="s">
        <v>2</v>
      </c>
    </row>
    <row r="5" ht="15.75" customHeight="1" spans="1:17">
      <c r="A5" s="35" t="s">
        <v>242</v>
      </c>
      <c r="B5" s="114" t="s">
        <v>243</v>
      </c>
      <c r="C5" s="114" t="s">
        <v>244</v>
      </c>
      <c r="D5" s="114" t="s">
        <v>245</v>
      </c>
      <c r="E5" s="114" t="s">
        <v>246</v>
      </c>
      <c r="F5" s="114" t="s">
        <v>247</v>
      </c>
      <c r="G5" s="115" t="s">
        <v>132</v>
      </c>
      <c r="H5" s="115"/>
      <c r="I5" s="115"/>
      <c r="J5" s="115"/>
      <c r="K5" s="124"/>
      <c r="L5" s="115"/>
      <c r="M5" s="115"/>
      <c r="N5" s="115"/>
      <c r="O5" s="125"/>
      <c r="P5" s="124"/>
      <c r="Q5" s="133"/>
    </row>
    <row r="6" ht="17.25" customHeight="1" spans="1:17">
      <c r="A6" s="38"/>
      <c r="B6" s="116"/>
      <c r="C6" s="116"/>
      <c r="D6" s="116"/>
      <c r="E6" s="116"/>
      <c r="F6" s="116"/>
      <c r="G6" s="116" t="s">
        <v>30</v>
      </c>
      <c r="H6" s="116" t="s">
        <v>33</v>
      </c>
      <c r="I6" s="116" t="s">
        <v>248</v>
      </c>
      <c r="J6" s="116" t="s">
        <v>249</v>
      </c>
      <c r="K6" s="126" t="s">
        <v>250</v>
      </c>
      <c r="L6" s="127" t="s">
        <v>251</v>
      </c>
      <c r="M6" s="127"/>
      <c r="N6" s="127"/>
      <c r="O6" s="128"/>
      <c r="P6" s="129"/>
      <c r="Q6" s="117"/>
    </row>
    <row r="7" ht="54" customHeight="1" spans="1:17">
      <c r="A7" s="41"/>
      <c r="B7" s="117"/>
      <c r="C7" s="117"/>
      <c r="D7" s="117"/>
      <c r="E7" s="117"/>
      <c r="F7" s="117"/>
      <c r="G7" s="117"/>
      <c r="H7" s="117" t="s">
        <v>32</v>
      </c>
      <c r="I7" s="117"/>
      <c r="J7" s="117"/>
      <c r="K7" s="130"/>
      <c r="L7" s="117" t="s">
        <v>32</v>
      </c>
      <c r="M7" s="117" t="s">
        <v>39</v>
      </c>
      <c r="N7" s="117" t="s">
        <v>139</v>
      </c>
      <c r="O7" s="131" t="s">
        <v>41</v>
      </c>
      <c r="P7" s="130" t="s">
        <v>42</v>
      </c>
      <c r="Q7" s="117" t="s">
        <v>43</v>
      </c>
    </row>
    <row r="8" ht="15" customHeight="1" spans="1:17">
      <c r="A8" s="42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</row>
    <row r="9" ht="21" customHeight="1" spans="1:17">
      <c r="A9" s="97"/>
      <c r="B9" s="98"/>
      <c r="C9" s="98"/>
      <c r="D9" s="98"/>
      <c r="E9" s="120"/>
      <c r="F9" s="121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7"/>
      <c r="B10" s="98"/>
      <c r="C10" s="98"/>
      <c r="D10" s="122"/>
      <c r="E10" s="123"/>
      <c r="F10" s="2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9" t="s">
        <v>222</v>
      </c>
      <c r="B11" s="100"/>
      <c r="C11" s="100"/>
      <c r="D11" s="100"/>
      <c r="E11" s="120"/>
      <c r="F11" s="12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3" customHeight="1" spans="1:17">
      <c r="A13" s="30" t="s">
        <v>235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customHeight="1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</sheetData>
  <mergeCells count="18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A13:Q14"/>
  </mergeCells>
  <pageMargins left="0.75" right="0.75" top="1" bottom="1" header="0.5" footer="0.5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workbookViewId="0">
      <pane ySplit="1" topLeftCell="A2" activePane="bottomLeft" state="frozen"/>
      <selection/>
      <selection pane="bottomLeft" activeCell="A13" sqref="A13:N14"/>
    </sheetView>
  </sheetViews>
  <sheetFormatPr defaultColWidth="9.14166666666667" defaultRowHeight="14.25" customHeight="1"/>
  <cols>
    <col min="1" max="1" width="11" customWidth="1"/>
    <col min="2" max="2" width="9.25" customWidth="1"/>
    <col min="3" max="3" width="9" customWidth="1"/>
    <col min="4" max="4" width="6.5" customWidth="1"/>
    <col min="5" max="5" width="7.875" customWidth="1"/>
    <col min="6" max="6" width="9.375" customWidth="1"/>
    <col min="7" max="7" width="9.75" customWidth="1"/>
    <col min="8" max="8" width="11.625" customWidth="1"/>
    <col min="9" max="9" width="7.25" customWidth="1"/>
    <col min="10" max="10" width="9.5" customWidth="1"/>
    <col min="11" max="11" width="11.125" customWidth="1"/>
    <col min="12" max="12" width="9.5" customWidth="1"/>
    <col min="13" max="13" width="9.125" customWidth="1"/>
    <col min="14" max="14" width="11.3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2" t="s">
        <v>252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103"/>
    </row>
    <row r="3" ht="27.75" customHeight="1" spans="1:14">
      <c r="A3" s="74" t="s">
        <v>253</v>
      </c>
      <c r="B3" s="84"/>
      <c r="C3" s="84"/>
      <c r="D3" s="84"/>
      <c r="E3" s="84"/>
      <c r="F3" s="84"/>
      <c r="G3" s="84"/>
      <c r="H3" s="85"/>
      <c r="I3" s="84"/>
      <c r="J3" s="84"/>
      <c r="K3" s="84"/>
      <c r="L3" s="104"/>
      <c r="M3" s="85"/>
      <c r="N3" s="84"/>
    </row>
    <row r="4" ht="18.75" customHeight="1" spans="1:14">
      <c r="A4" s="75" t="str">
        <f>"单位名称："&amp;"玉溪市12315投诉举报中心"</f>
        <v>单位名称：玉溪市12315投诉举报中心</v>
      </c>
      <c r="B4" s="76"/>
      <c r="C4" s="76"/>
      <c r="D4" s="76"/>
      <c r="E4" s="76"/>
      <c r="F4" s="76"/>
      <c r="G4" s="76"/>
      <c r="H4" s="86"/>
      <c r="I4" s="78"/>
      <c r="J4" s="78"/>
      <c r="K4" s="78"/>
      <c r="L4" s="81"/>
      <c r="M4" s="105"/>
      <c r="N4" s="106" t="s">
        <v>2</v>
      </c>
    </row>
    <row r="5" ht="15.75" customHeight="1" spans="1:14">
      <c r="A5" s="87" t="s">
        <v>242</v>
      </c>
      <c r="B5" s="88" t="s">
        <v>254</v>
      </c>
      <c r="C5" s="88" t="s">
        <v>255</v>
      </c>
      <c r="D5" s="89" t="s">
        <v>132</v>
      </c>
      <c r="E5" s="89"/>
      <c r="F5" s="89"/>
      <c r="G5" s="89"/>
      <c r="H5" s="90"/>
      <c r="I5" s="89"/>
      <c r="J5" s="89"/>
      <c r="K5" s="89"/>
      <c r="L5" s="107"/>
      <c r="M5" s="90"/>
      <c r="N5" s="108"/>
    </row>
    <row r="6" ht="17.25" customHeight="1" spans="1:14">
      <c r="A6" s="91"/>
      <c r="B6" s="92"/>
      <c r="C6" s="92"/>
      <c r="D6" s="92" t="s">
        <v>30</v>
      </c>
      <c r="E6" s="92" t="s">
        <v>33</v>
      </c>
      <c r="F6" s="92" t="s">
        <v>248</v>
      </c>
      <c r="G6" s="92" t="s">
        <v>249</v>
      </c>
      <c r="H6" s="93" t="s">
        <v>250</v>
      </c>
      <c r="I6" s="109" t="s">
        <v>251</v>
      </c>
      <c r="J6" s="109"/>
      <c r="K6" s="109"/>
      <c r="L6" s="110"/>
      <c r="M6" s="111"/>
      <c r="N6" s="95"/>
    </row>
    <row r="7" ht="54" customHeight="1" spans="1:14">
      <c r="A7" s="94"/>
      <c r="B7" s="95"/>
      <c r="C7" s="95"/>
      <c r="D7" s="95"/>
      <c r="E7" s="95"/>
      <c r="F7" s="95"/>
      <c r="G7" s="95"/>
      <c r="H7" s="96"/>
      <c r="I7" s="95" t="s">
        <v>32</v>
      </c>
      <c r="J7" s="95" t="s">
        <v>39</v>
      </c>
      <c r="K7" s="95" t="s">
        <v>139</v>
      </c>
      <c r="L7" s="112" t="s">
        <v>41</v>
      </c>
      <c r="M7" s="96" t="s">
        <v>42</v>
      </c>
      <c r="N7" s="95" t="s">
        <v>43</v>
      </c>
    </row>
    <row r="8" ht="15" customHeight="1" spans="1:14">
      <c r="A8" s="94">
        <v>1</v>
      </c>
      <c r="B8" s="95">
        <v>2</v>
      </c>
      <c r="C8" s="95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</row>
    <row r="9" ht="21" customHeight="1" spans="1:14">
      <c r="A9" s="97"/>
      <c r="B9" s="98"/>
      <c r="C9" s="9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7"/>
      <c r="B10" s="98"/>
      <c r="C10" s="9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9" t="s">
        <v>222</v>
      </c>
      <c r="B11" s="100"/>
      <c r="C11" s="101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3" customHeight="1" spans="1:14">
      <c r="A13" s="30" t="s">
        <v>235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customHeight="1" spans="1: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</sheetData>
  <mergeCells count="15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  <mergeCell ref="A13:N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2" sqref="A12:N13"/>
    </sheetView>
  </sheetViews>
  <sheetFormatPr defaultColWidth="9.14166666666667" defaultRowHeight="14.25" customHeight="1"/>
  <cols>
    <col min="1" max="1" width="15.125" customWidth="1"/>
    <col min="2" max="2" width="7.125" customWidth="1"/>
    <col min="3" max="3" width="12.125" customWidth="1"/>
    <col min="4" max="4" width="11.75" customWidth="1"/>
    <col min="5" max="5" width="8.375" customWidth="1"/>
    <col min="6" max="6" width="7.5" customWidth="1"/>
    <col min="7" max="7" width="7.625" customWidth="1"/>
    <col min="8" max="8" width="7.875" customWidth="1"/>
    <col min="9" max="9" width="8.875" customWidth="1"/>
    <col min="10" max="10" width="8.125" customWidth="1"/>
    <col min="11" max="11" width="8.625" customWidth="1"/>
    <col min="12" max="12" width="9" customWidth="1"/>
    <col min="13" max="13" width="8.625" customWidth="1"/>
    <col min="14" max="14" width="9.3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256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4" t="s">
        <v>257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5" t="str">
        <f>"单位名称："&amp;"玉溪市12315投诉举报中心"</f>
        <v>单位名称：玉溪市12315投诉举报中心</v>
      </c>
      <c r="B4" s="76"/>
      <c r="C4" s="76"/>
      <c r="D4" s="77"/>
      <c r="E4" s="78"/>
      <c r="F4" s="78"/>
      <c r="G4" s="78"/>
      <c r="H4" s="78"/>
      <c r="I4" s="78"/>
      <c r="N4" s="81" t="s">
        <v>2</v>
      </c>
    </row>
    <row r="5" ht="19.5" customHeight="1" spans="1:14">
      <c r="A5" s="36" t="s">
        <v>258</v>
      </c>
      <c r="B5" s="52" t="s">
        <v>132</v>
      </c>
      <c r="C5" s="53"/>
      <c r="D5" s="53"/>
      <c r="E5" s="79" t="s">
        <v>259</v>
      </c>
      <c r="F5" s="79"/>
      <c r="G5" s="79"/>
      <c r="H5" s="79"/>
      <c r="I5" s="79"/>
      <c r="J5" s="79"/>
      <c r="K5" s="79"/>
      <c r="L5" s="79"/>
      <c r="M5" s="79"/>
      <c r="N5" s="79"/>
    </row>
    <row r="6" ht="40.5" customHeight="1" spans="1:14">
      <c r="A6" s="42"/>
      <c r="B6" s="39" t="s">
        <v>30</v>
      </c>
      <c r="C6" s="35" t="s">
        <v>33</v>
      </c>
      <c r="D6" s="80" t="s">
        <v>260</v>
      </c>
      <c r="E6" s="42" t="s">
        <v>261</v>
      </c>
      <c r="F6" s="42" t="s">
        <v>262</v>
      </c>
      <c r="G6" s="42" t="s">
        <v>263</v>
      </c>
      <c r="H6" s="42" t="s">
        <v>264</v>
      </c>
      <c r="I6" s="42" t="s">
        <v>265</v>
      </c>
      <c r="J6" s="42" t="s">
        <v>266</v>
      </c>
      <c r="K6" s="42" t="s">
        <v>267</v>
      </c>
      <c r="L6" s="42" t="s">
        <v>268</v>
      </c>
      <c r="M6" s="42" t="s">
        <v>269</v>
      </c>
      <c r="N6" s="42" t="s">
        <v>270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2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2" customHeight="1" spans="1:14">
      <c r="A12" s="30" t="s">
        <v>235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customHeight="1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mergeCells count="7">
    <mergeCell ref="A2:N2"/>
    <mergeCell ref="A3:N3"/>
    <mergeCell ref="A4:I4"/>
    <mergeCell ref="B5:D5"/>
    <mergeCell ref="E5:N5"/>
    <mergeCell ref="A5:A6"/>
    <mergeCell ref="A12:N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A10" sqref="A10:J11"/>
    </sheetView>
  </sheetViews>
  <sheetFormatPr defaultColWidth="9.14166666666667" defaultRowHeight="12" customHeight="1"/>
  <cols>
    <col min="1" max="1" width="19.875" customWidth="1"/>
    <col min="2" max="2" width="17.625" customWidth="1"/>
    <col min="3" max="3" width="10.125" customWidth="1"/>
    <col min="4" max="4" width="10.5" customWidth="1"/>
    <col min="5" max="5" width="10.75" customWidth="1"/>
    <col min="6" max="6" width="9.5" customWidth="1"/>
    <col min="7" max="7" width="9.25" customWidth="1"/>
    <col min="8" max="8" width="9.31666666666667" customWidth="1"/>
    <col min="9" max="9" width="10.25" customWidth="1"/>
    <col min="10" max="10" width="1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271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272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"单位名称："&amp;"玉溪市12315投诉举报中心"</f>
        <v>单位名称：玉溪市12315投诉举报中心</v>
      </c>
    </row>
    <row r="5" ht="14.25" customHeight="1" spans="1:10">
      <c r="A5" s="69" t="s">
        <v>225</v>
      </c>
      <c r="B5" s="69" t="s">
        <v>226</v>
      </c>
      <c r="C5" s="69" t="s">
        <v>227</v>
      </c>
      <c r="D5" s="69" t="s">
        <v>228</v>
      </c>
      <c r="E5" s="69" t="s">
        <v>229</v>
      </c>
      <c r="F5" s="55" t="s">
        <v>230</v>
      </c>
      <c r="G5" s="69" t="s">
        <v>231</v>
      </c>
      <c r="H5" s="55" t="s">
        <v>232</v>
      </c>
      <c r="I5" s="55" t="s">
        <v>233</v>
      </c>
      <c r="J5" s="69" t="s">
        <v>234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4"/>
      <c r="H8" s="70"/>
      <c r="I8" s="70"/>
      <c r="J8" s="70"/>
    </row>
    <row r="10" customHeight="1" spans="1:10">
      <c r="A10" s="30" t="s">
        <v>235</v>
      </c>
      <c r="B10" s="30"/>
      <c r="C10" s="30"/>
      <c r="D10" s="30"/>
      <c r="E10" s="30"/>
      <c r="F10" s="30"/>
      <c r="G10" s="30"/>
      <c r="H10" s="30"/>
      <c r="I10" s="30"/>
      <c r="J10" s="30"/>
    </row>
    <row r="1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4">
    <mergeCell ref="A2:J2"/>
    <mergeCell ref="A3:J3"/>
    <mergeCell ref="A4:H4"/>
    <mergeCell ref="A10:J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A11" sqref="A11:H12"/>
    </sheetView>
  </sheetViews>
  <sheetFormatPr defaultColWidth="8.85" defaultRowHeight="15" customHeight="1" outlineLevelCol="7"/>
  <cols>
    <col min="1" max="1" width="14.125" customWidth="1"/>
    <col min="2" max="2" width="14.875" customWidth="1"/>
    <col min="3" max="3" width="21.625" customWidth="1"/>
    <col min="4" max="4" width="23.75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273</v>
      </c>
      <c r="B2" s="57"/>
      <c r="C2" s="57"/>
      <c r="D2" s="57"/>
      <c r="E2" s="57"/>
      <c r="F2" s="57"/>
      <c r="G2" s="57"/>
      <c r="H2" s="57" t="s">
        <v>273</v>
      </c>
    </row>
    <row r="3" ht="28.5" customHeight="1" spans="1:8">
      <c r="A3" s="58" t="s">
        <v>274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"单位名称："&amp;"玉溪市12315投诉举报中心"</f>
        <v>单位名称：玉溪市12315投诉举报中心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125</v>
      </c>
      <c r="B5" s="60" t="s">
        <v>275</v>
      </c>
      <c r="C5" s="60" t="s">
        <v>276</v>
      </c>
      <c r="D5" s="60" t="s">
        <v>277</v>
      </c>
      <c r="E5" s="60" t="s">
        <v>278</v>
      </c>
      <c r="F5" s="60" t="s">
        <v>279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246</v>
      </c>
      <c r="G6" s="60" t="s">
        <v>280</v>
      </c>
      <c r="H6" s="60" t="s">
        <v>281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30</v>
      </c>
      <c r="B9" s="63"/>
      <c r="C9" s="63"/>
      <c r="D9" s="63"/>
      <c r="E9" s="63"/>
      <c r="F9" s="64"/>
      <c r="G9" s="65"/>
      <c r="H9" s="65"/>
    </row>
    <row r="11" customHeight="1" spans="1:8">
      <c r="A11" s="30" t="s">
        <v>235</v>
      </c>
      <c r="B11" s="30"/>
      <c r="C11" s="30"/>
      <c r="D11" s="30"/>
      <c r="E11" s="30"/>
      <c r="F11" s="30"/>
      <c r="G11" s="30"/>
      <c r="H11" s="30"/>
    </row>
    <row r="12" customHeight="1" spans="1:8">
      <c r="A12" s="30"/>
      <c r="B12" s="30"/>
      <c r="C12" s="30"/>
      <c r="D12" s="30"/>
      <c r="E12" s="30"/>
      <c r="F12" s="30"/>
      <c r="G12" s="30"/>
      <c r="H12" s="30"/>
    </row>
  </sheetData>
  <mergeCells count="11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  <mergeCell ref="A11:H12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4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9.125" customWidth="1"/>
    <col min="2" max="2" width="9.75" customWidth="1"/>
    <col min="3" max="3" width="9.375" customWidth="1"/>
    <col min="4" max="4" width="12.25" customWidth="1"/>
    <col min="5" max="5" width="13.25" customWidth="1"/>
    <col min="6" max="6" width="13.75" customWidth="1"/>
    <col min="7" max="7" width="12.625" customWidth="1"/>
    <col min="8" max="8" width="7.5" customWidth="1"/>
    <col min="9" max="9" width="12.25" customWidth="1"/>
    <col min="10" max="10" width="14.25" customWidth="1"/>
    <col min="11" max="11" width="17.8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282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283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"单位名称："&amp;"玉溪市12315投诉举报中心"</f>
        <v>单位名称：玉溪市12315投诉举报中心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213</v>
      </c>
      <c r="B5" s="34" t="s">
        <v>127</v>
      </c>
      <c r="C5" s="34" t="s">
        <v>214</v>
      </c>
      <c r="D5" s="35" t="s">
        <v>128</v>
      </c>
      <c r="E5" s="35" t="s">
        <v>129</v>
      </c>
      <c r="F5" s="35" t="s">
        <v>130</v>
      </c>
      <c r="G5" s="35" t="s">
        <v>131</v>
      </c>
      <c r="H5" s="36" t="s">
        <v>30</v>
      </c>
      <c r="I5" s="52" t="s">
        <v>284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/>
      <c r="C9" s="44"/>
      <c r="D9" s="44"/>
      <c r="E9" s="44"/>
      <c r="F9" s="44"/>
      <c r="G9" s="44"/>
      <c r="H9" s="46"/>
      <c r="I9" s="46"/>
      <c r="J9" s="46"/>
      <c r="K9" s="46"/>
    </row>
    <row r="10" ht="30.65" customHeight="1" spans="1:11">
      <c r="A10" s="45"/>
      <c r="B10" s="45"/>
      <c r="C10" s="45"/>
      <c r="D10" s="45"/>
      <c r="E10" s="45"/>
      <c r="F10" s="45"/>
      <c r="G10" s="45"/>
      <c r="H10" s="46"/>
      <c r="I10" s="46"/>
      <c r="J10" s="46"/>
      <c r="K10" s="46"/>
    </row>
    <row r="11" ht="18.75" customHeight="1" spans="1:11">
      <c r="A11" s="47" t="s">
        <v>222</v>
      </c>
      <c r="B11" s="48"/>
      <c r="C11" s="48"/>
      <c r="D11" s="48"/>
      <c r="E11" s="48"/>
      <c r="F11" s="48"/>
      <c r="G11" s="49"/>
      <c r="H11" s="46"/>
      <c r="I11" s="46"/>
      <c r="J11" s="46"/>
      <c r="K11" s="46"/>
    </row>
    <row r="13" customHeight="1" spans="1:11">
      <c r="A13" s="30" t="s">
        <v>235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</sheetData>
  <mergeCells count="17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A13:K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A13" sqref="A13:G14"/>
    </sheetView>
  </sheetViews>
  <sheetFormatPr defaultColWidth="9.14166666666667" defaultRowHeight="14.25" customHeight="1" outlineLevelCol="6"/>
  <cols>
    <col min="1" max="1" width="10.875" customWidth="1"/>
    <col min="2" max="2" width="11.375" customWidth="1"/>
    <col min="3" max="3" width="38.75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285</v>
      </c>
      <c r="B2" s="2"/>
      <c r="C2" s="2"/>
      <c r="D2" s="3"/>
      <c r="E2" s="2"/>
      <c r="F2" s="2"/>
      <c r="G2" s="4"/>
    </row>
    <row r="3" ht="27.75" customHeight="1" spans="1:7">
      <c r="A3" s="5" t="s">
        <v>286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"单位名称："&amp;"玉溪市12315投诉举报中心"</f>
        <v>单位名称：玉溪市12315投诉举报中心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214</v>
      </c>
      <c r="B5" s="10" t="s">
        <v>213</v>
      </c>
      <c r="C5" s="10" t="s">
        <v>127</v>
      </c>
      <c r="D5" s="11" t="s">
        <v>287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288</v>
      </c>
      <c r="F6" s="11" t="s">
        <v>289</v>
      </c>
      <c r="G6" s="11" t="s">
        <v>290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/>
      <c r="B9" s="23"/>
      <c r="C9" s="23"/>
      <c r="D9" s="24"/>
      <c r="E9" s="25"/>
      <c r="F9" s="25"/>
      <c r="G9" s="25"/>
    </row>
    <row r="10" ht="21" customHeight="1" spans="1:7">
      <c r="A10" s="22"/>
      <c r="B10" s="22"/>
      <c r="C10" s="22"/>
      <c r="D10" s="26"/>
      <c r="E10" s="25"/>
      <c r="F10" s="25"/>
      <c r="G10" s="25"/>
    </row>
    <row r="11" ht="21" customHeight="1" spans="1:7">
      <c r="A11" s="27" t="s">
        <v>30</v>
      </c>
      <c r="B11" s="28" t="s">
        <v>291</v>
      </c>
      <c r="C11" s="28"/>
      <c r="D11" s="29"/>
      <c r="E11" s="25"/>
      <c r="F11" s="25"/>
      <c r="G11" s="25"/>
    </row>
    <row r="13" customHeight="1" spans="1:7">
      <c r="A13" s="30" t="s">
        <v>235</v>
      </c>
      <c r="B13" s="30"/>
      <c r="C13" s="30"/>
      <c r="D13" s="30"/>
      <c r="E13" s="30"/>
      <c r="F13" s="30"/>
      <c r="G13" s="30"/>
    </row>
    <row r="14" customHeight="1" spans="1:7">
      <c r="A14" s="30"/>
      <c r="B14" s="30"/>
      <c r="C14" s="30"/>
      <c r="D14" s="30"/>
      <c r="E14" s="30"/>
      <c r="F14" s="30"/>
      <c r="G14" s="30"/>
    </row>
  </sheetData>
  <mergeCells count="13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  <mergeCell ref="A13:G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2025-02-18T11:24:00Z</dcterms:created>
  <dcterms:modified xsi:type="dcterms:W3CDTF">2025-02-19T09:32:25Z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