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2" windowHeight="9555" firstSheet="2" activeTab="2"/>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<sst xmlns="http://schemas.openxmlformats.org/spreadsheetml/2006/main" count="1167" uniqueCount="446">
  <si>
    <t>预算01-1表</t>
  </si>
  <si>
    <t>2025年财务收支预算总表部门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</si>
  <si>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</si>
  <si>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</si>
  <si>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</si>
  <si>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</si>
  <si>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</si>
  <si>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</si>
  <si>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</si>
  <si>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</si>
  <si>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</si>
  <si>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</si>
  <si>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</si>
  <si>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</si>
  <si>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</si>
  <si>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</si>
  <si>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</si>
  <si>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</si>
  <si>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</si>
  <si>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</si>
  <si>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</si>
  <si>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</si>
  <si>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</si>
  <si>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</si>
  <si>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</si>
  <si>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</si>
  <si>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</si>
  <si>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</si>
  <si>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</si>
  <si>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</si>
  <si>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</si>
  <si>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</si>
  <si>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</si>
  <si>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</si>
  <si>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</si>
  <si>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</si>
  <si>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</si>
  <si>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</si>
  <si>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</si>
  <si>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</si>
  <si>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</si>
  <si>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</si>
  <si>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</si>
  <si>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</si>
  <si>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</si>
  <si>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</si>
  <si>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</si>
  <si>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</si>
  <si>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</si>
  <si>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</si>
  <si>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</si>
  <si>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</si>
  <si>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</si>
  <si>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t>
  </si>
  <si>
    <t>11</t>
  </si>
  <si>
    <t>12</t>
  </si>
  <si>
    <t>13</t>
  </si>
  <si>
    <t>14</t>
  </si>
  <si>
    <t>15</t>
  </si>
  <si>
    <t>16</t>
  </si>
  <si>
    <t>17</t>
  </si>
  <si>
    <t>18</t>
  </si>
  <si>
    <t>19</t>
  </si>
  <si>
    <t>105008</t>
  </si>
  <si>
    <t>云南省玉溪卫生学校</t>
  </si>
  <si>
    <t>预算01-3表</t>
  </si>
  <si>
    <t>2025年部门支出预算表</t>
  </si>
  <si>
    <t>单位名称：云南省玉溪卫生学校</t>
  </si>
  <si>
    <t>科目编码</t>
  </si>
  <si>
    <t>科目名称</t>
  </si>
  <si>
    <t>财政专户管理的支出</t>
  </si>
  <si>
    <t>单位自有资金</t>
  </si>
  <si>
    <t>基本支出</t>
  </si>
  <si>
    <t>项目支出</t>
  </si>
  <si>
    <t>事业支出</t>
  </si>
  <si>
    <t>事业单位
经营支出</t>
  </si>
  <si>
    <t>上级补助支出</t>
  </si>
  <si>
    <t>附属单位补助支出</t>
  </si>
  <si>
    <t>其他支出</t>
  </si>
  <si>
    <t>205</t>
  </si>
  <si>
    <t>20503</t>
  </si>
  <si>
    <t>2050302</t>
  </si>
  <si>
    <t>208</t>
  </si>
  <si>
    <t>20805</t>
  </si>
  <si>
    <t>2080502</t>
  </si>
  <si>
    <t>2080505</t>
  </si>
  <si>
    <t>2080506</t>
  </si>
  <si>
    <t>20808</t>
  </si>
  <si>
    <t>2080801</t>
  </si>
  <si>
    <t>210</t>
  </si>
  <si>
    <t>21011</t>
  </si>
  <si>
    <t>2101101</t>
  </si>
  <si>
    <t>2101102</t>
  </si>
  <si>
    <t>2101103</t>
  </si>
  <si>
    <t>2101199</t>
  </si>
  <si>
    <t>221</t>
  </si>
  <si>
    <t>22102</t>
  </si>
  <si>
    <t>2210201</t>
  </si>
  <si>
    <t>2210203</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</si>
  <si>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</si>
  <si>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</si>
  <si>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</si>
  <si>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</si>
  <si>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</si>
  <si>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</si>
  <si>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</si>
  <si>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</si>
  <si>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</si>
  <si>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</si>
  <si>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</si>
  <si>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</si>
  <si>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</si>
  <si>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</si>
  <si>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</si>
  <si>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</si>
  <si>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</si>
  <si>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</si>
  <si>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</si>
  <si>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</si>
  <si>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公务用车购置</t>
  </si>
  <si>
    <t>公务用车运行费</t>
  </si>
  <si>
    <t>公务接待费</t>
  </si>
  <si>
    <t>预算04表</t>
  </si>
  <si>
    <t>2025年部门基本支出预算表</t>
  </si>
  <si>
    <t>2025年初预算项目初选表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</si>
  <si>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</si>
  <si>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</si>
  <si>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</si>
  <si>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</si>
  <si>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</si>
  <si>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</si>
  <si>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</si>
  <si>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</si>
  <si>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</si>
  <si>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</si>
  <si>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</si>
  <si>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</si>
  <si>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</si>
  <si>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</si>
  <si>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</si>
  <si>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20</t>
  </si>
  <si>
    <t>21</t>
  </si>
  <si>
    <t>22</t>
  </si>
  <si>
    <t>23</t>
  </si>
  <si>
    <t>530400210000000629810</t>
  </si>
  <si>
    <t>事业人员工资支出</t>
  </si>
  <si>
    <t>中等职业教育</t>
  </si>
  <si>
    <t>30101</t>
  </si>
  <si>
    <t>基本工资</t>
  </si>
  <si>
    <t>30102</t>
  </si>
  <si>
    <t>津贴补贴</t>
  </si>
  <si>
    <t>30107</t>
  </si>
  <si>
    <t>绩效工资</t>
  </si>
  <si>
    <t>购房补贴</t>
  </si>
  <si>
    <t>530400210000000629811</t>
  </si>
  <si>
    <t>社会保障缴费</t>
  </si>
  <si>
    <t>30112</t>
  </si>
  <si>
    <t>其他社会保障缴费</t>
  </si>
  <si>
    <t>机关事业单位基本养老保险缴费支出</t>
  </si>
  <si>
    <t>30108</t>
  </si>
  <si>
    <t>机关事业单位基本养老保险缴费</t>
  </si>
  <si>
    <t>事业单位医疗</t>
  </si>
  <si>
    <t>30110</t>
  </si>
  <si>
    <t>职工基本医疗保险缴费</t>
  </si>
  <si>
    <t>30307</t>
  </si>
  <si>
    <t>医疗费补助</t>
  </si>
  <si>
    <t>公务员医疗补助</t>
  </si>
  <si>
    <t>30111</t>
  </si>
  <si>
    <t>公务员医疗补助缴费</t>
  </si>
  <si>
    <t>其他行政事业单位医疗支出</t>
  </si>
  <si>
    <t>530400210000000629812</t>
  </si>
  <si>
    <t>住房公积金</t>
  </si>
  <si>
    <t>30113</t>
  </si>
  <si>
    <t>530400210000000629813</t>
  </si>
  <si>
    <t>对个人和家庭的补助</t>
  </si>
  <si>
    <t>事业单位离退休</t>
  </si>
  <si>
    <t>30301</t>
  </si>
  <si>
    <t>离休费</t>
  </si>
  <si>
    <t>30305</t>
  </si>
  <si>
    <t>生活补助</t>
  </si>
  <si>
    <t>530400210000000629818</t>
  </si>
  <si>
    <t>一般公用经费</t>
  </si>
  <si>
    <t>30201</t>
  </si>
  <si>
    <t>办公费</t>
  </si>
  <si>
    <t>30205</t>
  </si>
  <si>
    <t>水费</t>
  </si>
  <si>
    <t>30206</t>
  </si>
  <si>
    <t>电费</t>
  </si>
  <si>
    <t>30209</t>
  </si>
  <si>
    <t>物业管理费</t>
  </si>
  <si>
    <t>30211</t>
  </si>
  <si>
    <t>差旅费</t>
  </si>
  <si>
    <t>30213</t>
  </si>
  <si>
    <t>维修（护）费</t>
  </si>
  <si>
    <t>30215</t>
  </si>
  <si>
    <t>会议费</t>
  </si>
  <si>
    <t>30216</t>
  </si>
  <si>
    <t>培训费</t>
  </si>
  <si>
    <t>30226</t>
  </si>
  <si>
    <t>劳务费</t>
  </si>
  <si>
    <t>30227</t>
  </si>
  <si>
    <t>委托业务费</t>
  </si>
  <si>
    <t>30229</t>
  </si>
  <si>
    <t>福利费</t>
  </si>
  <si>
    <t>30239</t>
  </si>
  <si>
    <t>其他交通费用</t>
  </si>
  <si>
    <t>30299</t>
  </si>
  <si>
    <t>其他商品和服务支出</t>
  </si>
  <si>
    <t>530400221100000562347</t>
  </si>
  <si>
    <t>30217</t>
  </si>
  <si>
    <t>530400221100000562348</t>
  </si>
  <si>
    <t>工会经费</t>
  </si>
  <si>
    <t>30228</t>
  </si>
  <si>
    <t>530400221100000562367</t>
  </si>
  <si>
    <t>公车购置及运维费</t>
  </si>
  <si>
    <t>30231</t>
  </si>
  <si>
    <t>公务用车运行维护费</t>
  </si>
  <si>
    <t>530400241100002390698</t>
  </si>
  <si>
    <t>奖励性绩效工资（正常部分）经费</t>
  </si>
  <si>
    <t>530400241100002390704</t>
  </si>
  <si>
    <t>教育专户返还（绩效增量）资金</t>
  </si>
  <si>
    <t>30199</t>
  </si>
  <si>
    <t>其他工资福利支出</t>
  </si>
  <si>
    <t>530400241100002390726</t>
  </si>
  <si>
    <t>奖励性绩效工资（高于部分）经费</t>
  </si>
  <si>
    <t>530400241100002390731</t>
  </si>
  <si>
    <t>职业年金经费</t>
  </si>
  <si>
    <t>机关事业单位职业年金缴费支出</t>
  </si>
  <si>
    <t>30109</t>
  </si>
  <si>
    <t>职业年金缴费</t>
  </si>
  <si>
    <t>预算05-1表</t>
  </si>
  <si>
    <t>2025年部门项目支出预算表</t>
  </si>
  <si>
    <t>项目分类</t>
  </si>
  <si>
    <t>项目单位</t>
  </si>
  <si>
    <t>本年拨款</t>
  </si>
  <si>
    <t>单位资金</t>
  </si>
  <si>
    <t>其中：本次下达</t>
  </si>
  <si>
    <t>中等职业学校免学费补助专项资金</t>
  </si>
  <si>
    <t>民生类</t>
  </si>
  <si>
    <t>530400210000000626758</t>
  </si>
  <si>
    <t>30218</t>
  </si>
  <si>
    <t>专用材料费</t>
  </si>
  <si>
    <t>中等职业学校国家助学金专项资金</t>
  </si>
  <si>
    <t>530400210000000626918</t>
  </si>
  <si>
    <t>30308</t>
  </si>
  <si>
    <t>助学金</t>
  </si>
  <si>
    <t>玉溪卫校非税收入返还专项资金</t>
  </si>
  <si>
    <t>事业发展类</t>
  </si>
  <si>
    <t>530400221100000345516</t>
  </si>
  <si>
    <t>实训教学仪器设备专项资金</t>
  </si>
  <si>
    <t>530400221100000799588</t>
  </si>
  <si>
    <t>31003</t>
  </si>
  <si>
    <t>专用设备购置</t>
  </si>
  <si>
    <t>遗属生活补助项目资金</t>
  </si>
  <si>
    <t>530400231100001132989</t>
  </si>
  <si>
    <t>死亡抚恤</t>
  </si>
  <si>
    <t>中等职业学校国家助学金上级补助资金</t>
  </si>
  <si>
    <t>530400231100001703392</t>
  </si>
  <si>
    <t>中等职业学校免学费补助上级补助资金</t>
  </si>
  <si>
    <t>530400231100001703448</t>
  </si>
  <si>
    <t>30202</t>
  </si>
  <si>
    <t>印刷费</t>
  </si>
  <si>
    <t>专项业务类</t>
  </si>
  <si>
    <t>530400231100001755112</t>
  </si>
  <si>
    <t>教学仪器设备购置及实训室建设专项资金</t>
  </si>
  <si>
    <t>530400231100002475429</t>
  </si>
  <si>
    <t>合  计</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</si>
  <si>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</si>
  <si>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</si>
  <si>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</si>
  <si>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</si>
  <si>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</si>
  <si>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</si>
  <si>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</si>
  <si>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</si>
  <si>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</si>
  <si>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</si>
  <si>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</si>
  <si>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</si>
  <si>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发放去世职工遗属生活补助</t>
  </si>
  <si>
    <t>产出指标</t>
  </si>
  <si>
    <t>数量指标</t>
  </si>
  <si>
    <t>获补对象数</t>
  </si>
  <si>
    <t>&lt;=</t>
  </si>
  <si>
    <t>人(人次、家)</t>
  </si>
  <si>
    <t>定量指标</t>
  </si>
  <si>
    <t>反映获补助人员、企业的数量情况，也适用补贴、资助等形式的补助。</t>
  </si>
  <si>
    <t>质量指标</t>
  </si>
  <si>
    <t>获补对象准确率</t>
  </si>
  <si>
    <t>=</t>
  </si>
  <si>
    <t>100</t>
  </si>
  <si>
    <t>%</t>
  </si>
  <si>
    <t>反映获补助对象认定的准确性情况。
获补对象准确率=抽检符合标准的补助对象数/抽检实际补助对象数*100%</t>
  </si>
  <si>
    <t>时效指标</t>
  </si>
  <si>
    <t>发放及时率</t>
  </si>
  <si>
    <t>反映发放单位及时发放补助资金的情况。
发放及时率=在时限内发放资金/应发放资金*100%</t>
  </si>
  <si>
    <t>效益指标</t>
  </si>
  <si>
    <t>社会效益</t>
  </si>
  <si>
    <t>生活状况改善</t>
  </si>
  <si>
    <t>有所改善</t>
  </si>
  <si>
    <t>年</t>
  </si>
  <si>
    <t>反映补助促进受助对象生活状况改善的情况。</t>
  </si>
  <si>
    <t>满意度指标</t>
  </si>
  <si>
    <t>服务对象满意度</t>
  </si>
  <si>
    <t>受益对象满意度</t>
  </si>
  <si>
    <t>&gt;=</t>
  </si>
  <si>
    <t>85</t>
  </si>
  <si>
    <t>反映获补助受益对象的满意程度。</t>
  </si>
  <si>
    <t>自有资金金额</t>
  </si>
  <si>
    <t>500000</t>
  </si>
  <si>
    <t>元</t>
  </si>
  <si>
    <t>励耕计划人数</t>
  </si>
  <si>
    <t>文件人数</t>
  </si>
  <si>
    <t>人</t>
  </si>
  <si>
    <t>使用年限</t>
  </si>
  <si>
    <t>资金到达当年</t>
  </si>
  <si>
    <t>单位自有资金空</t>
  </si>
  <si>
    <t>符合资金支出标准</t>
  </si>
  <si>
    <t>符合</t>
  </si>
  <si>
    <t>定性指标</t>
  </si>
  <si>
    <t>80</t>
  </si>
  <si>
    <t>我校2022年预计享受国助金人数约为600人，补助标准为2000元/人/年，按照文件要求，于5月及12月按时发放助学金。我校将加大政策宣传力度，预计让让95%以上受助对象知晓该项国家政策，充分让应该享受政策获得补助的学生全部获得补助，减轻贫困学生的家庭负担，实现覆盖率100%，同时满足补助标准达标率为100%，每学年对评选结果公示次数不少于2次，做到公平公正公开。2022年我校将全面贯彻实施贫困学生资助体系，依法保障家庭经济困难学生平等受教育权，实现应助尽助，将因贫退学人数降到最低，不能多余20人，尽最大努力不让一名家庭经济困难学生因贫失学，让学生全身心投入学习中，让受助学生满意度达到95%以上。以督促其努力学习，奋发图强，顺利完成学业后毕业，成为社会的有用之才。</t>
  </si>
  <si>
    <t>600</t>
  </si>
  <si>
    <t>反映我校实际享受国助金人数</t>
  </si>
  <si>
    <t>每学年评选结果公示次数</t>
  </si>
  <si>
    <t>次/学年</t>
  </si>
  <si>
    <t>反映每学年评选结果公示次数</t>
  </si>
  <si>
    <t>春季学期发放时间</t>
  </si>
  <si>
    <t>月</t>
  </si>
  <si>
    <t>按文件要求时间发放助学金</t>
  </si>
  <si>
    <t>国家助学金资助年限</t>
  </si>
  <si>
    <t>国家助学金资助对象是具有中等职业学校全日制学历教育正式学籍的一、二年级在校涉农专业学生和非涉农专业家庭经济困难学生</t>
  </si>
  <si>
    <t>秋季学期发放时间</t>
  </si>
  <si>
    <t>政策知晓率</t>
  </si>
  <si>
    <t>95</t>
  </si>
  <si>
    <t>反映补助政策的宣传效果情况。
政策知晓率=调查中补助政策知晓人数/调查总人数*100%</t>
  </si>
  <si>
    <t>减轻贫困学生家庭负担</t>
  </si>
  <si>
    <t>90</t>
  </si>
  <si>
    <t>反映学生家庭减轻负担的程度</t>
  </si>
  <si>
    <t>因贫退学人数</t>
  </si>
  <si>
    <t>反映因为家庭贫困导致退学人数</t>
  </si>
  <si>
    <t>受助学生满意度</t>
  </si>
  <si>
    <t>反映受助学生的满意度</t>
  </si>
  <si>
    <t>我校2024年非税收入预计2879412元，财政统筹863823.6元，教学成本支出（绩效增量）1425308.94元，弥补公用经费补不足590279.46元、用于绩效增量、水电费、人力资源服务费（劳务派遣），进一步提高政治站位，强化责任意识，把学校安全责任落到实处，抓到细微处，强化“三防”，严控严管，加强安全能力建设，加大对广大师生法律法规教育力度，做实校园周边乱象的整治等工作；改善学校教育教学环境，保障教育教学工作的开展。要是用于绩效增量、水电费、人力资源服务费（劳务派遣）等，促进学校教育工作的顺利开展。</t>
  </si>
  <si>
    <t>编外用工人数</t>
  </si>
  <si>
    <t>单位编外用工核定人数</t>
  </si>
  <si>
    <t>交水费</t>
  </si>
  <si>
    <t>反映实际交水费月份</t>
  </si>
  <si>
    <t>交电费</t>
  </si>
  <si>
    <t>反映实际交电费月份</t>
  </si>
  <si>
    <t>非税收入返还时间</t>
  </si>
  <si>
    <t>2022年12月31日</t>
  </si>
  <si>
    <t>根据实际返还时间</t>
  </si>
  <si>
    <t>保证我校水电正常运转</t>
  </si>
  <si>
    <t>长期</t>
  </si>
  <si>
    <t>反映未因水电费欠费导致教学工作无法开展</t>
  </si>
  <si>
    <t>可持续影响</t>
  </si>
  <si>
    <t>保障学校有序运转空</t>
  </si>
  <si>
    <t>推进</t>
  </si>
  <si>
    <t>根据实际情况</t>
  </si>
  <si>
    <t>师生满意度调查</t>
  </si>
  <si>
    <t>反映受益对象满意度</t>
  </si>
  <si>
    <t>我校2025年预计享受免学费人数约为1900人，补助标准为2000元/人/年（其中中央承担80%，省级承担16%，市级承担4%）。免学费充分让应该享受政策获得补助的学生全部获得补助，减轻贫困学生的家庭负担，实现农村户口学生覆盖率100%,做到公平公正公开。2025年资金一下达，我校将严格按照《中等职业学校免学费补助金管理办法》，在我校公用经费出现不足的情况下及时使用免学费补助弥补公用经费，确保项目资金使用进度。争取按要求于2026年底完成免学费补助资金的使用。
严格按照国家、省、市确定各级各类学生资助项目的实施意见、方案、细则、管理办法等规定的时间，及时足额拨付资金，确保各级各类学生资助项目按时、有效实施。
严格按照《云南省州市财政支出预算进度考核办法》(云财预[2017]92号)第五条中关于“3月31日预算累计支出进度不低于20%；4月30日预算累计支出进度不低于35%；5月31日预算累计支出进度不低于50%；6月30日预算累计支出进度不低于60%；7月31日预算累计支出进度不低于65%；8月31日预算累计支出进度不低于75%；9月30日预算累计支出进度不低于80%；10月31日预算累计支出进度不低于90%；11月30日预算累计支出进度不低于95%“的要求，切实加快支出进度，加强资金管理，提高资金使用效益。</t>
  </si>
  <si>
    <t>享受免学费学生人数</t>
  </si>
  <si>
    <t>1900</t>
  </si>
  <si>
    <t>反映享受免学费人数</t>
  </si>
  <si>
    <t>农村户口学生免学费人数覆盖率</t>
  </si>
  <si>
    <t>反映农村户口学生免学费人数覆盖率</t>
  </si>
  <si>
    <t>市级资金使用时间</t>
  </si>
  <si>
    <t>2025</t>
  </si>
  <si>
    <t>反映市级资金使用时间</t>
  </si>
  <si>
    <t>补助年限</t>
  </si>
  <si>
    <t>反映补助年限</t>
  </si>
  <si>
    <t>增强职业教育吸引力，招生人数</t>
  </si>
  <si>
    <t>1000</t>
  </si>
  <si>
    <t>反映我校实际的招生人数</t>
  </si>
  <si>
    <t>中职免学费学生减轻家庭负担，因贫退学率</t>
  </si>
  <si>
    <t>反映学生因贫退学人数</t>
  </si>
  <si>
    <t>受益群众满意度</t>
  </si>
  <si>
    <t>反映满意度</t>
  </si>
  <si>
    <t>预算06表</t>
  </si>
  <si>
    <t>2025年部门政府性基金预算支出预算表</t>
  </si>
  <si>
    <t>单位:元</t>
  </si>
  <si>
    <t>政府性基金预算支出</t>
  </si>
  <si>
    <t>注：2025年无部门政府性基金预算支出预算，此表为空表。</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</si>
  <si>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</si>
  <si>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</si>
  <si>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</si>
  <si>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</si>
  <si>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</si>
  <si>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</si>
  <si>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</si>
  <si>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</si>
  <si>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</si>
  <si>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</si>
  <si>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</si>
  <si>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</si>
  <si>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 xml:space="preserve">	 车辆加油、添加燃料服务</t>
  </si>
  <si>
    <t>其他车辆维修和保养服务</t>
  </si>
  <si>
    <t>预算08表</t>
  </si>
  <si>
    <t>2025年部门政府购买服务预算表</t>
  </si>
  <si>
    <t>政府购买服务项目</t>
  </si>
  <si>
    <t>政府购买服务目录</t>
  </si>
  <si>
    <t>注：2024年无部门政府购买服务预算，此表为空表。</t>
  </si>
  <si>
    <t>预算09-1表</t>
  </si>
  <si>
    <t>2025年市对下转移支付预算表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</si>
  <si>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</si>
  <si>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</si>
  <si>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</si>
  <si>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</si>
  <si>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</si>
  <si>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</si>
  <si>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</si>
  <si>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</si>
  <si>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</si>
  <si>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</si>
  <si>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</si>
  <si>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</si>
  <si>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</si>
  <si>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注：2024年无市对下转移支付预算，此表为空表。</t>
  </si>
  <si>
    <t>预算09-2表</t>
  </si>
  <si>
    <t>2025年市对下转移支付绩效目标表</t>
  </si>
  <si>
    <t>注：2024年无市对下转移支付，此表为空表。</t>
  </si>
  <si>
    <t>预算10表</t>
  </si>
  <si>
    <t>2025年新增资产配置表</t>
  </si>
  <si>
    <t>资产类别</t>
  </si>
  <si>
    <t>资产分类代码.名称</t>
  </si>
  <si>
    <t>资产名称</t>
  </si>
  <si>
    <t>计量单位</t>
  </si>
  <si>
    <t>财政部门批复数（元）</t>
  </si>
  <si>
    <t>单价</t>
  </si>
  <si>
    <t>金额</t>
  </si>
  <si>
    <t>注：2024年无新增资产配置，此表为空表。</t>
  </si>
  <si>
    <t>预算11表</t>
  </si>
  <si>
    <t>2025年上级补助项目支出预算表</t>
  </si>
  <si>
    <t>上级补助</t>
  </si>
  <si>
    <t>注：2024年无上级补助项目支出预算，此表为空表。</t>
  </si>
  <si>
    <t>预算12表</t>
  </si>
  <si>
    <t>2025年部门项目支出中期规划预算表</t>
  </si>
  <si>
    <t>项目级次</t>
  </si>
  <si>
    <t>2025年</t>
  </si>
  <si>
    <t>2026年</t>
  </si>
  <si>
    <t>2027年</t>
  </si>
  <si>
    <t>312 民生类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</si>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</sst>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3">
    <font>
      <sz val="11"/>
      <color rgb="FF000000"/>
      <name val="宋体"/>
      <charset val="134"/>
      <scheme val="minor"/>
    </font>
    <font>
      <sz val="11"/>
      <color theme="1"/>
      <name val="宋体"/>
      <charset val="134"/>
      <scheme val="minor"/>
    </font>
    <font>
      <sz val="9.75"/>
      <color rgb="FF000000"/>
      <name val="SimSun"/>
      <charset val="134"/>
    </font>
    <font>
      <b/>
      <sz val="21"/>
      <color rgb="FF000000"/>
      <name val="宋体"/>
      <charset val="134"/>
    </font>
    <font>
      <sz val="9"/>
      <color rgb="FF000000"/>
      <name val="宋体"/>
      <charset val="134"/>
    </font>
    <font>
      <sz val="11"/>
      <color rgb="FF000000"/>
      <name val="宋体"/>
      <charset val="134"/>
    </font>
    <font>
      <sz val="10"/>
      <color rgb="FF000000"/>
      <name val="SimSun"/>
      <charset val="134"/>
    </font>
    <font>
      <sz val="9"/>
      <color rgb="FF000000"/>
      <name val="SimSun"/>
      <charset val="134"/>
    </font>
    <font>
      <sz val="9"/>
      <color theme="1"/>
      <name val="宋体"/>
      <charset val="134"/>
    </font>
    <font>
      <b/>
      <sz val="23"/>
      <color rgb="FF000000"/>
      <name val="宋体"/>
      <charset val="134"/>
    </font>
    <font>
      <sz val="9.75"/>
      <color rgb="FF000000"/>
      <name val="宋体"/>
      <charset val="134"/>
    </font>
    <font>
      <sz val="10"/>
      <color rgb="FF000000"/>
      <name val="宋体"/>
      <charset val="134"/>
    </font>
    <font>
      <sz val="10"/>
      <name val="宋体"/>
      <charset val="134"/>
    </font>
    <font>
      <sz val="11"/>
      <name val="宋体"/>
      <charset val="134"/>
      <scheme val="minor"/>
    </font>
    <font>
      <sz val="9"/>
      <name val="宋体"/>
      <charset val="134"/>
    </font>
    <font>
      <b/>
      <sz val="23.25"/>
      <name val="宋体"/>
      <charset val="134"/>
    </font>
    <font>
      <sz val="9.75"/>
      <name val="宋体"/>
      <charset val="134"/>
    </font>
    <font>
      <sz val="9.75"/>
      <name val="SimSun"/>
      <charset val="134"/>
    </font>
    <font>
      <b/>
      <sz val="23.25"/>
      <color rgb="FF000000"/>
      <name val="宋体"/>
      <charset val="134"/>
    </font>
    <font>
      <b/>
      <sz val="24"/>
      <color rgb="FF000000"/>
      <name val="宋体"/>
      <charset val="134"/>
    </font>
    <font>
      <b/>
      <sz val="22"/>
      <color rgb="FF000000"/>
      <name val="宋体"/>
      <charset val="134"/>
    </font>
    <font>
      <sz val="8.25"/>
      <color rgb="FF000000"/>
      <name val="宋体"/>
      <charset val="134"/>
    </font>
    <font>
      <sz val="9"/>
      <name val="SimSun"/>
      <charset val="134"/>
    </font>
    <font>
      <b/>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 fillId="2" borderId="14"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5" applyNumberFormat="0" applyFill="0" applyAlignment="0" applyProtection="0">
      <alignment vertical="center"/>
    </xf>
    <xf numFmtId="0" fontId="30" fillId="0" borderId="15" applyNumberFormat="0" applyFill="0" applyAlignment="0" applyProtection="0">
      <alignment vertical="center"/>
    </xf>
    <xf numFmtId="0" fontId="31" fillId="0" borderId="16" applyNumberFormat="0" applyFill="0" applyAlignment="0" applyProtection="0">
      <alignment vertical="center"/>
    </xf>
    <xf numFmtId="0" fontId="31" fillId="0" borderId="0" applyNumberFormat="0" applyFill="0" applyBorder="0" applyAlignment="0" applyProtection="0">
      <alignment vertical="center"/>
    </xf>
    <xf numFmtId="0" fontId="32" fillId="3" borderId="17" applyNumberFormat="0" applyAlignment="0" applyProtection="0">
      <alignment vertical="center"/>
    </xf>
    <xf numFmtId="0" fontId="33" fillId="4" borderId="18" applyNumberFormat="0" applyAlignment="0" applyProtection="0">
      <alignment vertical="center"/>
    </xf>
    <xf numFmtId="0" fontId="34" fillId="4" borderId="17" applyNumberFormat="0" applyAlignment="0" applyProtection="0">
      <alignment vertical="center"/>
    </xf>
    <xf numFmtId="0" fontId="35" fillId="5" borderId="19" applyNumberFormat="0" applyAlignment="0" applyProtection="0">
      <alignment vertical="center"/>
    </xf>
    <xf numFmtId="0" fontId="36" fillId="0" borderId="20" applyNumberFormat="0" applyFill="0" applyAlignment="0" applyProtection="0">
      <alignment vertical="center"/>
    </xf>
    <xf numFmtId="0" fontId="37" fillId="0" borderId="21" applyNumberFormat="0" applyFill="0" applyAlignment="0" applyProtection="0">
      <alignment vertical="center"/>
    </xf>
    <xf numFmtId="0" fontId="38" fillId="6" borderId="0" applyNumberFormat="0" applyBorder="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2"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1" fillId="32" borderId="0" applyNumberFormat="0" applyBorder="0" applyAlignment="0" applyProtection="0">
      <alignment vertical="center"/>
    </xf>
    <xf numFmtId="176" fontId="14" fillId="0" borderId="7">
      <alignment horizontal="right" vertical="center"/>
    </xf>
    <xf numFmtId="49" fontId="14" fillId="0" borderId="7">
      <alignment horizontal="left" vertical="center" wrapText="1"/>
    </xf>
    <xf numFmtId="176" fontId="14" fillId="0" borderId="7">
      <alignment horizontal="right" vertical="center"/>
    </xf>
    <xf numFmtId="177" fontId="14" fillId="0" borderId="7">
      <alignment horizontal="right" vertical="center"/>
    </xf>
    <xf numFmtId="178" fontId="14" fillId="0" borderId="7">
      <alignment horizontal="right" vertical="center"/>
    </xf>
    <xf numFmtId="179" fontId="14" fillId="0" borderId="7">
      <alignment horizontal="right" vertical="center"/>
    </xf>
    <xf numFmtId="10" fontId="14" fillId="0" borderId="7">
      <alignment horizontal="right" vertical="center"/>
    </xf>
    <xf numFmtId="180" fontId="14" fillId="0" borderId="7">
      <alignment horizontal="right" vertical="center"/>
    </xf>
    <xf numFmtId="0" fontId="14" fillId="0" borderId="0">
      <alignment vertical="top"/>
      <protection locked="0"/>
    </xf>
  </cellStyleXfs>
  <cellXfs count="169">
    <xf numFmtId="0" fontId="0" fillId="0" borderId="0" xfId="0" applyFont="1">
      <alignment vertical="top"/>
    </xf>
    <xf numFmtId="0" fontId="1" fillId="0" borderId="0" xfId="0" applyFont="1" applyBorder="1" applyAlignment="1">
      <alignment horizontal="center" vertical="center"/>
    </xf>
    <xf numFmtId="0" fontId="2" fillId="0" borderId="0" xfId="0" applyFont="1" applyBorder="1" applyAlignment="1">
      <alignment horizontal="right" vertical="center"/>
    </xf>
    <xf numFmtId="49" fontId="2" fillId="0" borderId="0" xfId="0" applyNumberFormat="1" applyFont="1" applyBorder="1" applyAlignment="1">
      <alignment horizontal="right" vertical="center"/>
    </xf>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4"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0" xfId="0" applyFont="1" applyBorder="1" applyAlignment="1"/>
    <xf numFmtId="0" fontId="6" fillId="0" borderId="0" xfId="0" applyFont="1" applyBorder="1" applyAlignment="1" applyProtection="1">
      <alignment horizontal="right"/>
      <protection locked="0"/>
    </xf>
    <xf numFmtId="0" fontId="2" fillId="0" borderId="1" xfId="0"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pplyProtection="1">
      <alignment horizontal="center" vertical="center" wrapText="1"/>
      <protection locked="0"/>
    </xf>
    <xf numFmtId="0" fontId="2" fillId="0" borderId="5" xfId="0" applyFont="1" applyBorder="1" applyAlignment="1">
      <alignment horizontal="center" vertical="center" wrapText="1"/>
    </xf>
    <xf numFmtId="0" fontId="2" fillId="0" borderId="1" xfId="0" applyFont="1" applyBorder="1" applyAlignment="1">
      <alignment horizontal="center" vertical="center"/>
    </xf>
    <xf numFmtId="0" fontId="2" fillId="0" borderId="6" xfId="0" applyFont="1" applyBorder="1" applyAlignment="1" applyProtection="1">
      <alignment horizontal="center" vertical="center" wrapText="1"/>
      <protection locked="0"/>
    </xf>
    <xf numFmtId="0" fontId="2" fillId="0" borderId="6"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7" fillId="0" borderId="7" xfId="0" applyFont="1" applyBorder="1" applyAlignment="1" applyProtection="1">
      <alignment horizontal="left" vertical="center" wrapText="1"/>
      <protection locked="0"/>
    </xf>
    <xf numFmtId="0" fontId="7" fillId="0" borderId="7" xfId="0" applyFont="1" applyBorder="1" applyAlignment="1" applyProtection="1">
      <alignment horizontal="left" vertical="center"/>
      <protection locked="0"/>
    </xf>
    <xf numFmtId="49" fontId="7" fillId="0" borderId="7" xfId="50" applyNumberFormat="1" applyFont="1" applyBorder="1">
      <alignment horizontal="left" vertical="center" wrapText="1"/>
    </xf>
    <xf numFmtId="176" fontId="8" fillId="0" borderId="7" xfId="0" applyNumberFormat="1" applyFont="1" applyBorder="1" applyAlignment="1">
      <alignment horizontal="right" vertical="center"/>
    </xf>
    <xf numFmtId="49" fontId="7" fillId="0" borderId="7" xfId="0" applyNumberFormat="1" applyFont="1" applyBorder="1" applyAlignment="1">
      <alignment horizontal="center" vertical="center" wrapText="1"/>
    </xf>
    <xf numFmtId="49" fontId="8" fillId="0" borderId="7" xfId="50" applyNumberFormat="1" applyFont="1" applyBorder="1">
      <alignment horizontal="left" vertical="center" wrapText="1"/>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7" fillId="0" borderId="0" xfId="0" applyFont="1" applyBorder="1" applyAlignment="1">
      <alignment horizontal="right" vertical="center"/>
    </xf>
    <xf numFmtId="49" fontId="7" fillId="0" borderId="0" xfId="0" applyNumberFormat="1" applyFont="1" applyBorder="1" applyAlignment="1">
      <alignment horizontal="right" vertical="center"/>
    </xf>
    <xf numFmtId="0" fontId="9" fillId="0" borderId="0" xfId="0" applyFont="1" applyBorder="1" applyAlignment="1">
      <alignment horizontal="center" vertical="center"/>
    </xf>
    <xf numFmtId="0" fontId="10" fillId="0" borderId="1" xfId="0" applyFont="1" applyBorder="1" applyAlignment="1" applyProtection="1">
      <alignment horizontal="center" vertical="center" wrapText="1"/>
      <protection locked="0"/>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5" xfId="0" applyFont="1" applyBorder="1" applyAlignment="1" applyProtection="1">
      <alignment horizontal="center" vertical="center" wrapText="1"/>
      <protection locked="0"/>
    </xf>
    <xf numFmtId="0" fontId="10" fillId="0" borderId="5" xfId="0" applyFont="1" applyBorder="1" applyAlignment="1">
      <alignment horizontal="center" vertical="center" wrapText="1"/>
    </xf>
    <xf numFmtId="0" fontId="10" fillId="0" borderId="5" xfId="0" applyFont="1" applyBorder="1" applyAlignment="1">
      <alignment horizontal="center" vertical="center"/>
    </xf>
    <xf numFmtId="0" fontId="10" fillId="0" borderId="6" xfId="0" applyFont="1" applyBorder="1" applyAlignment="1" applyProtection="1">
      <alignment horizontal="center" vertical="center" wrapText="1"/>
      <protection locked="0"/>
    </xf>
    <xf numFmtId="0" fontId="10" fillId="0" borderId="6" xfId="0" applyFont="1" applyBorder="1" applyAlignment="1">
      <alignment horizontal="center" vertical="center"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4" fillId="0" borderId="7" xfId="0" applyFont="1" applyBorder="1" applyAlignment="1">
      <alignment horizontal="left" vertical="center" wrapText="1"/>
    </xf>
    <xf numFmtId="0" fontId="4" fillId="0" borderId="7" xfId="0" applyFont="1" applyBorder="1" applyAlignment="1" applyProtection="1">
      <alignment horizontal="left" vertical="center" wrapText="1"/>
      <protection locked="0"/>
    </xf>
    <xf numFmtId="176" fontId="8" fillId="0" borderId="7" xfId="0" applyNumberFormat="1" applyFont="1" applyBorder="1" applyAlignment="1">
      <alignment horizontal="right" vertical="center" wrapText="1"/>
    </xf>
    <xf numFmtId="0" fontId="11" fillId="0" borderId="2" xfId="0" applyFont="1" applyBorder="1" applyAlignment="1" applyProtection="1">
      <alignment horizontal="center" vertical="center" wrapText="1"/>
      <protection locked="0"/>
    </xf>
    <xf numFmtId="0" fontId="4" fillId="0" borderId="3" xfId="0" applyFont="1" applyBorder="1" applyAlignment="1">
      <alignment horizontal="left" vertical="center"/>
    </xf>
    <xf numFmtId="0" fontId="4" fillId="0" borderId="4" xfId="0" applyFont="1" applyBorder="1" applyAlignment="1">
      <alignment horizontal="left" vertical="center"/>
    </xf>
    <xf numFmtId="49" fontId="12" fillId="0" borderId="0" xfId="57" applyNumberFormat="1" applyFont="1" applyFill="1" applyAlignment="1" applyProtection="1">
      <alignment horizontal="left"/>
    </xf>
    <xf numFmtId="0" fontId="7" fillId="0" borderId="0" xfId="0" applyFont="1" applyBorder="1" applyAlignment="1" applyProtection="1">
      <alignment horizontal="right" vertical="center"/>
      <protection locked="0"/>
    </xf>
    <xf numFmtId="0" fontId="11" fillId="0" borderId="0" xfId="0" applyFont="1" applyBorder="1" applyAlignment="1" applyProtection="1">
      <alignment horizontal="right"/>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7" xfId="0" applyFont="1" applyBorder="1" applyAlignment="1" applyProtection="1">
      <alignment horizontal="center" vertical="center"/>
      <protection locked="0"/>
    </xf>
    <xf numFmtId="0" fontId="13" fillId="0" borderId="0" xfId="0" applyFont="1" applyAlignment="1">
      <alignment horizontal="center" vertical="center"/>
    </xf>
    <xf numFmtId="49" fontId="14" fillId="0" borderId="0" xfId="50" applyNumberFormat="1" applyFont="1" applyBorder="1" applyAlignment="1">
      <alignment horizontal="right" vertical="center" wrapText="1"/>
    </xf>
    <xf numFmtId="49" fontId="15" fillId="0" borderId="0" xfId="50" applyNumberFormat="1" applyFont="1" applyBorder="1" applyAlignment="1">
      <alignment horizontal="center" vertical="center" wrapText="1"/>
    </xf>
    <xf numFmtId="49" fontId="14" fillId="0" borderId="0" xfId="50" applyNumberFormat="1" applyFont="1" applyBorder="1">
      <alignment horizontal="left" vertical="center" wrapText="1"/>
    </xf>
    <xf numFmtId="49" fontId="16" fillId="0" borderId="7" xfId="0" applyNumberFormat="1" applyFont="1" applyBorder="1" applyAlignment="1">
      <alignment horizontal="center" vertical="center" wrapText="1"/>
    </xf>
    <xf numFmtId="49" fontId="17" fillId="0" borderId="7" xfId="0" applyNumberFormat="1" applyFont="1" applyBorder="1" applyAlignment="1">
      <alignment horizontal="center" vertical="center" wrapText="1"/>
    </xf>
    <xf numFmtId="49" fontId="14" fillId="0" borderId="7" xfId="0" applyNumberFormat="1" applyFont="1" applyBorder="1" applyAlignment="1">
      <alignment horizontal="left" vertical="center" wrapText="1"/>
    </xf>
    <xf numFmtId="49" fontId="14" fillId="0" borderId="7" xfId="0" applyNumberFormat="1" applyFont="1" applyBorder="1" applyAlignment="1">
      <alignment horizontal="center" vertical="center" wrapText="1"/>
    </xf>
    <xf numFmtId="180" fontId="14" fillId="0" borderId="7" xfId="0" applyNumberFormat="1" applyFont="1" applyBorder="1" applyAlignment="1">
      <alignment horizontal="right" vertical="center" wrapText="1"/>
    </xf>
    <xf numFmtId="176" fontId="14" fillId="0" borderId="7" xfId="0" applyNumberFormat="1" applyFont="1" applyBorder="1" applyAlignment="1">
      <alignment horizontal="right" vertical="center" wrapText="1"/>
    </xf>
    <xf numFmtId="0" fontId="18" fillId="0" borderId="0" xfId="0" applyFont="1" applyBorder="1" applyAlignment="1">
      <alignment horizontal="center" vertical="center"/>
    </xf>
    <xf numFmtId="0" fontId="19" fillId="0" borderId="0" xfId="0" applyFont="1" applyBorder="1" applyAlignment="1">
      <alignment horizontal="center" vertical="center"/>
    </xf>
    <xf numFmtId="0" fontId="19" fillId="0" borderId="0" xfId="0" applyFont="1" applyBorder="1" applyAlignment="1" applyProtection="1">
      <alignment horizontal="center" vertical="center"/>
      <protection locked="0"/>
    </xf>
    <xf numFmtId="0" fontId="10" fillId="0" borderId="7" xfId="0" applyFont="1" applyBorder="1" applyAlignment="1">
      <alignment horizontal="center" vertical="center" wrapText="1"/>
    </xf>
    <xf numFmtId="0" fontId="4" fillId="0" borderId="7" xfId="0" applyFont="1" applyBorder="1" applyAlignment="1">
      <alignment vertical="center" wrapText="1"/>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0" fillId="0" borderId="0" xfId="0" applyFont="1" applyBorder="1" applyAlignment="1">
      <alignment horizontal="center" vertical="center" wrapText="1"/>
    </xf>
    <xf numFmtId="0" fontId="4" fillId="0" borderId="0" xfId="0" applyFont="1" applyBorder="1" applyAlignment="1">
      <alignment horizontal="left" vertical="center" wrapText="1"/>
    </xf>
    <xf numFmtId="0" fontId="5" fillId="0" borderId="0" xfId="0" applyFont="1" applyBorder="1" applyAlignment="1">
      <alignment wrapText="1"/>
    </xf>
    <xf numFmtId="0" fontId="11" fillId="0" borderId="0" xfId="0" applyFont="1" applyBorder="1" applyAlignment="1">
      <alignment horizontal="right" wrapText="1"/>
    </xf>
    <xf numFmtId="0" fontId="11" fillId="0" borderId="0" xfId="0" applyFont="1" applyBorder="1" applyAlignment="1">
      <alignment wrapText="1"/>
    </xf>
    <xf numFmtId="0" fontId="10" fillId="0" borderId="8" xfId="0" applyFont="1" applyBorder="1" applyAlignment="1">
      <alignment horizontal="center" vertical="center" wrapText="1"/>
    </xf>
    <xf numFmtId="0" fontId="4" fillId="0" borderId="0" xfId="0" applyFont="1" applyBorder="1" applyAlignment="1" applyProtection="1">
      <alignment horizontal="right"/>
      <protection locked="0"/>
    </xf>
    <xf numFmtId="0" fontId="4" fillId="0" borderId="0" xfId="0" applyFont="1" applyBorder="1" applyAlignment="1">
      <alignment horizontal="right" vertical="center" wrapText="1"/>
    </xf>
    <xf numFmtId="0" fontId="21" fillId="0" borderId="0" xfId="0" applyFont="1" applyBorder="1" applyAlignment="1" applyProtection="1">
      <alignment horizontal="right" vertical="center" wrapText="1"/>
      <protection locked="0"/>
    </xf>
    <xf numFmtId="0" fontId="9" fillId="0" borderId="0" xfId="0" applyFont="1" applyBorder="1" applyAlignment="1">
      <alignment horizontal="center" vertical="center" wrapText="1"/>
    </xf>
    <xf numFmtId="0" fontId="9" fillId="0" borderId="0" xfId="0" applyFont="1" applyBorder="1" applyAlignment="1" applyProtection="1">
      <alignment horizontal="center" vertical="center" wrapText="1"/>
      <protection locked="0"/>
    </xf>
    <xf numFmtId="0" fontId="4" fillId="0" borderId="0" xfId="0" applyFont="1" applyBorder="1" applyAlignment="1" applyProtection="1">
      <alignment vertical="top" wrapText="1"/>
      <protection locked="0"/>
    </xf>
    <xf numFmtId="0" fontId="5" fillId="0" borderId="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0"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1" xfId="0" applyFont="1" applyBorder="1" applyAlignment="1" applyProtection="1">
      <alignment horizontal="center" vertical="center" wrapText="1"/>
      <protection locked="0"/>
    </xf>
    <xf numFmtId="0" fontId="4" fillId="0" borderId="6"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center" vertical="center"/>
    </xf>
    <xf numFmtId="0" fontId="4" fillId="0" borderId="13" xfId="0" applyFont="1" applyBorder="1" applyAlignment="1">
      <alignment horizontal="left" vertical="center"/>
    </xf>
    <xf numFmtId="0" fontId="4" fillId="0" borderId="11" xfId="0" applyFont="1" applyBorder="1" applyAlignment="1">
      <alignment horizontal="left" vertical="center"/>
    </xf>
    <xf numFmtId="0" fontId="21" fillId="0" borderId="0" xfId="0" applyFont="1" applyBorder="1" applyAlignment="1" applyProtection="1">
      <alignment horizontal="right" vertical="center"/>
      <protection locked="0"/>
    </xf>
    <xf numFmtId="0" fontId="21" fillId="0" borderId="0" xfId="0" applyFont="1" applyBorder="1" applyAlignment="1">
      <alignment horizontal="right" vertical="center" wrapText="1"/>
    </xf>
    <xf numFmtId="0" fontId="9" fillId="0" borderId="0" xfId="0" applyFont="1" applyBorder="1" applyAlignment="1" applyProtection="1">
      <alignment horizontal="center" vertical="center"/>
      <protection locked="0"/>
    </xf>
    <xf numFmtId="0" fontId="4" fillId="0" borderId="0" xfId="0" applyFont="1" applyBorder="1" applyAlignment="1" applyProtection="1">
      <alignment horizontal="right" wrapText="1"/>
      <protection locked="0"/>
    </xf>
    <xf numFmtId="0" fontId="4" fillId="0" borderId="0" xfId="0" applyFont="1" applyBorder="1" applyAlignment="1">
      <alignment horizontal="right" wrapText="1"/>
    </xf>
    <xf numFmtId="0" fontId="5" fillId="0" borderId="3" xfId="0" applyFont="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3" xfId="0" applyFont="1" applyBorder="1" applyAlignment="1" applyProtection="1">
      <alignment horizontal="center" vertical="center"/>
      <protection locked="0"/>
    </xf>
    <xf numFmtId="0" fontId="5" fillId="0" borderId="13"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4" fillId="0" borderId="0" xfId="0" applyFont="1" applyBorder="1" applyAlignment="1">
      <alignment horizontal="left" vertical="center"/>
    </xf>
    <xf numFmtId="0" fontId="10" fillId="0" borderId="9"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1" xfId="0" applyFont="1" applyBorder="1" applyAlignment="1">
      <alignment horizontal="center" vertical="center"/>
    </xf>
    <xf numFmtId="0" fontId="10" fillId="0" borderId="11" xfId="0" applyFont="1" applyBorder="1" applyAlignment="1" applyProtection="1">
      <alignment horizontal="center" vertical="center"/>
      <protection locked="0"/>
    </xf>
    <xf numFmtId="0" fontId="4" fillId="0" borderId="11" xfId="0" applyFont="1" applyBorder="1" applyAlignment="1">
      <alignment horizontal="right" vertical="center"/>
    </xf>
    <xf numFmtId="176" fontId="4" fillId="0" borderId="7" xfId="0" applyNumberFormat="1" applyFont="1" applyBorder="1" applyAlignment="1">
      <alignment horizontal="right" vertical="center"/>
    </xf>
    <xf numFmtId="0" fontId="4" fillId="0" borderId="11" xfId="0" applyFont="1" applyBorder="1" applyAlignment="1">
      <alignment horizontal="center" vertical="center" wrapText="1"/>
    </xf>
    <xf numFmtId="180" fontId="8" fillId="0" borderId="7" xfId="56" applyNumberFormat="1" applyFont="1" applyBorder="1" applyAlignment="1">
      <alignment horizontal="center" vertical="center" wrapText="1"/>
    </xf>
    <xf numFmtId="0" fontId="10" fillId="0" borderId="3"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protection locked="0"/>
    </xf>
    <xf numFmtId="0" fontId="10" fillId="0" borderId="10" xfId="0" applyFont="1" applyBorder="1" applyAlignment="1" applyProtection="1">
      <alignment horizontal="center" vertical="center" wrapText="1"/>
      <protection locked="0"/>
    </xf>
    <xf numFmtId="0" fontId="10" fillId="0" borderId="13" xfId="0" applyFont="1" applyBorder="1" applyAlignment="1">
      <alignment horizontal="center" vertical="center" wrapText="1"/>
    </xf>
    <xf numFmtId="0" fontId="10" fillId="0" borderId="13" xfId="0" applyFont="1" applyBorder="1" applyAlignment="1" applyProtection="1">
      <alignment horizontal="center" vertical="center"/>
      <protection locked="0"/>
    </xf>
    <xf numFmtId="0" fontId="10" fillId="0" borderId="13" xfId="0" applyFont="1" applyBorder="1" applyAlignment="1" applyProtection="1">
      <alignment horizontal="center" vertical="center" wrapText="1"/>
      <protection locked="0"/>
    </xf>
    <xf numFmtId="0" fontId="10" fillId="0" borderId="11"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4" fillId="0" borderId="0" xfId="0" applyFont="1" applyBorder="1" applyAlignment="1">
      <alignment horizontal="right"/>
    </xf>
    <xf numFmtId="0" fontId="10" fillId="0" borderId="4" xfId="0" applyFont="1" applyBorder="1" applyAlignment="1">
      <alignment horizontal="center" vertical="center" wrapText="1"/>
    </xf>
    <xf numFmtId="0" fontId="1" fillId="0" borderId="0" xfId="0" applyFont="1" applyBorder="1" applyAlignment="1"/>
    <xf numFmtId="0" fontId="11" fillId="0" borderId="0" xfId="0" applyFont="1" applyBorder="1" applyAlignment="1">
      <alignment horizontal="right" vertical="center"/>
    </xf>
    <xf numFmtId="0" fontId="4" fillId="0" borderId="0" xfId="0" applyFont="1" applyBorder="1" applyAlignment="1" applyProtection="1">
      <alignment horizontal="left" vertical="center" wrapText="1"/>
      <protection locked="0"/>
    </xf>
    <xf numFmtId="0" fontId="5" fillId="0" borderId="0" xfId="0" applyFont="1" applyBorder="1" applyAlignment="1">
      <alignment horizontal="left" vertical="center" wrapText="1"/>
    </xf>
    <xf numFmtId="0" fontId="11" fillId="0" borderId="0" xfId="0" applyFont="1" applyBorder="1" applyAlignment="1">
      <alignment horizontal="right"/>
    </xf>
    <xf numFmtId="176" fontId="8" fillId="0" borderId="7" xfId="51" applyNumberFormat="1" applyFont="1" applyBorder="1">
      <alignment horizontal="right" vertical="center"/>
    </xf>
    <xf numFmtId="0" fontId="11" fillId="0" borderId="7" xfId="0" applyFont="1" applyBorder="1" applyAlignment="1" applyProtection="1">
      <alignment horizontal="center" vertical="center" wrapText="1"/>
      <protection locked="0"/>
    </xf>
    <xf numFmtId="0" fontId="11" fillId="0" borderId="7" xfId="0" applyFont="1" applyBorder="1" applyAlignment="1">
      <alignment horizontal="center" vertical="center" wrapText="1"/>
    </xf>
    <xf numFmtId="0" fontId="20" fillId="0" borderId="0" xfId="0" applyFont="1" applyBorder="1" applyAlignment="1">
      <alignment horizontal="center" vertical="center"/>
    </xf>
    <xf numFmtId="0" fontId="4" fillId="0" borderId="0" xfId="0" applyFont="1" applyBorder="1" applyAlignment="1" applyProtection="1">
      <alignment horizontal="right" vertical="center"/>
      <protection locked="0"/>
    </xf>
    <xf numFmtId="49" fontId="11" fillId="0" borderId="0" xfId="0" applyNumberFormat="1" applyFont="1" applyBorder="1" applyAlignment="1"/>
    <xf numFmtId="0" fontId="8" fillId="0" borderId="0" xfId="0" applyFont="1" applyBorder="1" applyAlignment="1">
      <alignment horizontal="left" vertical="center"/>
    </xf>
    <xf numFmtId="0" fontId="11" fillId="0" borderId="7" xfId="0" applyFont="1" applyBorder="1" applyAlignment="1">
      <alignment horizontal="center" vertical="center"/>
    </xf>
    <xf numFmtId="49" fontId="8" fillId="0" borderId="7" xfId="0" applyNumberFormat="1" applyFont="1" applyBorder="1" applyAlignment="1">
      <alignment horizontal="left" vertical="center" wrapText="1"/>
    </xf>
    <xf numFmtId="0" fontId="2" fillId="0" borderId="7" xfId="0" applyFont="1" applyBorder="1" applyAlignment="1">
      <alignment horizontal="center" vertical="center" wrapText="1"/>
    </xf>
    <xf numFmtId="0" fontId="11" fillId="0" borderId="0" xfId="0" applyFont="1" applyBorder="1">
      <alignment vertical="top"/>
    </xf>
    <xf numFmtId="49" fontId="13" fillId="0" borderId="7" xfId="50" applyNumberFormat="1" applyFont="1" applyBorder="1" applyAlignment="1">
      <alignment horizontal="center" vertical="center" wrapText="1"/>
    </xf>
    <xf numFmtId="49" fontId="14" fillId="0" borderId="7" xfId="50" applyNumberFormat="1" applyFont="1" applyBorder="1" applyAlignment="1">
      <alignment horizontal="right" vertical="center" wrapText="1"/>
    </xf>
    <xf numFmtId="49" fontId="15" fillId="0" borderId="7" xfId="50" applyNumberFormat="1" applyFont="1" applyBorder="1" applyAlignment="1">
      <alignment horizontal="center" vertical="center" wrapText="1"/>
    </xf>
    <xf numFmtId="49" fontId="14" fillId="0" borderId="7" xfId="50" applyNumberFormat="1" applyFont="1" applyBorder="1">
      <alignment horizontal="left" vertical="center" wrapText="1"/>
    </xf>
    <xf numFmtId="49" fontId="16" fillId="0" borderId="7" xfId="50" applyNumberFormat="1" applyFont="1" applyBorder="1" applyAlignment="1">
      <alignment horizontal="center" vertical="center" wrapText="1"/>
    </xf>
    <xf numFmtId="49" fontId="14" fillId="0" borderId="7" xfId="50" applyNumberFormat="1" applyFont="1" applyBorder="1" applyAlignment="1">
      <alignment horizontal="center" vertical="center" wrapText="1"/>
    </xf>
    <xf numFmtId="176" fontId="14" fillId="0" borderId="7" xfId="50" applyNumberFormat="1" applyFont="1" applyBorder="1" applyAlignment="1">
      <alignment horizontal="right" vertical="center" wrapText="1"/>
    </xf>
    <xf numFmtId="180" fontId="14" fillId="0" borderId="7" xfId="56" applyNumberFormat="1" applyFont="1" applyBorder="1" applyAlignment="1">
      <alignment horizontal="center" vertical="center" wrapText="1"/>
    </xf>
    <xf numFmtId="49" fontId="22" fillId="0" borderId="7" xfId="50" applyNumberFormat="1" applyFont="1" applyBorder="1" applyAlignment="1">
      <alignment horizontal="right" vertical="center" wrapText="1"/>
    </xf>
    <xf numFmtId="49" fontId="14" fillId="0" borderId="10" xfId="50" applyNumberFormat="1" applyFont="1" applyBorder="1" applyAlignment="1">
      <alignment horizontal="right" vertical="center" wrapText="1"/>
    </xf>
    <xf numFmtId="49" fontId="14" fillId="0" borderId="7" xfId="50" applyNumberFormat="1" applyFont="1" applyBorder="1" applyAlignment="1">
      <alignment horizontal="left" vertical="center" wrapText="1" indent="2"/>
    </xf>
    <xf numFmtId="49" fontId="14" fillId="0" borderId="7" xfId="50" applyNumberFormat="1" applyFont="1" applyBorder="1" applyAlignment="1">
      <alignment horizontal="left" vertical="center" wrapText="1" indent="4"/>
    </xf>
    <xf numFmtId="49" fontId="23" fillId="0" borderId="7" xfId="0" applyNumberFormat="1" applyFont="1" applyBorder="1" applyAlignment="1">
      <alignment horizontal="right" vertical="center" wrapText="1"/>
    </xf>
    <xf numFmtId="49" fontId="15" fillId="0" borderId="7" xfId="0" applyNumberFormat="1" applyFont="1" applyBorder="1" applyAlignment="1">
      <alignment horizontal="center" vertical="center" wrapText="1"/>
    </xf>
    <xf numFmtId="49" fontId="23" fillId="0" borderId="7" xfId="50" applyNumberFormat="1" applyFont="1" applyBorder="1">
      <alignment horizontal="left" vertical="center" wrapText="1"/>
    </xf>
    <xf numFmtId="176" fontId="14" fillId="0" borderId="7" xfId="0" applyNumberFormat="1" applyFont="1" applyBorder="1" applyAlignment="1">
      <alignment horizontal="right" vertical="center"/>
    </xf>
    <xf numFmtId="176" fontId="23" fillId="0" borderId="7" xfId="0" applyNumberFormat="1" applyFont="1" applyBorder="1" applyAlignment="1">
      <alignment horizontal="left" vertical="center"/>
    </xf>
    <xf numFmtId="176" fontId="14" fillId="0" borderId="7" xfId="51" applyNumberFormat="1" applyFont="1" applyBorder="1">
      <alignment horizontal="right" vertical="center"/>
    </xf>
    <xf numFmtId="176" fontId="14" fillId="0" borderId="7" xfId="0" applyNumberFormat="1" applyFont="1" applyBorder="1" applyAlignment="1">
      <alignment horizontal="left" vertical="center"/>
    </xf>
    <xf numFmtId="49" fontId="23" fillId="0" borderId="7" xfId="0" applyNumberFormat="1" applyFont="1" applyBorder="1" applyAlignment="1">
      <alignment horizontal="center"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1"/>
  <sheetViews>
    <sheetView showZeros="0" workbookViewId="0">
      <pane ySplit="1" topLeftCell="A2" activePane="bottomLeft" state="frozen"/>
      <selection/>
      <selection pane="bottomLeft" activeCell="A4" sqref="A4:C4"/>
    </sheetView>
  </sheetViews>
  <sheetFormatPr defaultColWidth="8.84955752212389" defaultRowHeight="15" customHeight="1" outlineLevelCol="3"/>
  <cols>
    <col min="1" max="2" width="28.5752212389381" customWidth="1"/>
    <col min="3" max="3" width="35.6991150442478" customWidth="1"/>
    <col min="4" max="4" width="28.5752212389381" customWidth="1"/>
  </cols>
  <sheetData>
    <row r="1" customHeight="1" spans="1:4">
      <c r="A1" s="57"/>
      <c r="B1" s="57"/>
      <c r="C1" s="57"/>
      <c r="D1" s="57"/>
    </row>
    <row r="2" ht="18.75" customHeight="1" spans="1:4">
      <c r="A2" s="150" t="s">
        <v>0</v>
      </c>
      <c r="B2" s="161"/>
      <c r="C2" s="161"/>
      <c r="D2" s="161"/>
    </row>
    <row r="3" ht="28.5" customHeight="1" spans="1:4">
      <c r="A3" s="162" t="s">
        <v>1</v>
      </c>
      <c r="B3" s="162"/>
      <c r="C3" s="162"/>
      <c r="D3" s="162"/>
    </row>
    <row r="4" ht="18.75" customHeight="1" spans="1:4">
      <c r="A4" s="152" t="str">
        <f>"单位名称："&amp;"全部"</f>
        <v>单位名称：全部</v>
      </c>
      <c r="B4" s="152"/>
      <c r="C4" s="152"/>
      <c r="D4" s="150" t="s">
        <v>2</v>
      </c>
    </row>
    <row r="5" ht="18.75" customHeight="1" spans="1:4">
      <c r="A5" s="153" t="s">
        <v>3</v>
      </c>
      <c r="B5" s="153"/>
      <c r="C5" s="153" t="s">
        <v>4</v>
      </c>
      <c r="D5" s="153"/>
    </row>
    <row r="6" ht="18.75" customHeight="1" spans="1:4">
      <c r="A6" s="153" t="s">
        <v>5</v>
      </c>
      <c r="B6" s="153" t="s">
        <v>6</v>
      </c>
      <c r="C6" s="153" t="s">
        <v>7</v>
      </c>
      <c r="D6" s="153" t="s">
        <v>6</v>
      </c>
    </row>
    <row r="7" ht="18.75" customHeight="1" spans="1:4">
      <c r="A7" s="152" t="s">
        <v>8</v>
      </c>
      <c r="B7" s="166">
        <v>30805732.32</v>
      </c>
      <c r="C7" s="167" t="str">
        <f>"一"&amp;"、"&amp;"教育支出"</f>
        <v>一、教育支出</v>
      </c>
      <c r="D7" s="166">
        <v>24778240.95</v>
      </c>
    </row>
    <row r="8" ht="18.75" customHeight="1" spans="1:4">
      <c r="A8" s="152" t="s">
        <v>9</v>
      </c>
      <c r="B8" s="166"/>
      <c r="C8" s="167" t="str">
        <f>"二"&amp;"、"&amp;"社会保障和就业支出"</f>
        <v>二、社会保障和就业支出</v>
      </c>
      <c r="D8" s="166">
        <v>6654597.28</v>
      </c>
    </row>
    <row r="9" ht="18.75" customHeight="1" spans="1:4">
      <c r="A9" s="152" t="s">
        <v>10</v>
      </c>
      <c r="B9" s="166"/>
      <c r="C9" s="167" t="str">
        <f>"三"&amp;"、"&amp;"卫生健康支出"</f>
        <v>三、卫生健康支出</v>
      </c>
      <c r="D9" s="166">
        <v>2190718.33</v>
      </c>
    </row>
    <row r="10" ht="18.75" customHeight="1" spans="1:4">
      <c r="A10" s="152" t="s">
        <v>11</v>
      </c>
      <c r="B10" s="166">
        <v>1111135.16</v>
      </c>
      <c r="C10" s="167" t="str">
        <f>"四"&amp;"、"&amp;"住房保障支出"</f>
        <v>四、住房保障支出</v>
      </c>
      <c r="D10" s="166">
        <v>1964268</v>
      </c>
    </row>
    <row r="11" ht="18.75" customHeight="1" spans="1:4">
      <c r="A11" s="152" t="s">
        <v>12</v>
      </c>
      <c r="B11" s="166">
        <v>310000</v>
      </c>
      <c r="C11" s="152"/>
      <c r="D11" s="152"/>
    </row>
    <row r="12" ht="18.75" customHeight="1" spans="1:4">
      <c r="A12" s="152" t="s">
        <v>13</v>
      </c>
      <c r="B12" s="166"/>
      <c r="C12" s="152"/>
      <c r="D12" s="152"/>
    </row>
    <row r="13" ht="18.75" customHeight="1" spans="1:4">
      <c r="A13" s="152" t="s">
        <v>14</v>
      </c>
      <c r="B13" s="166"/>
      <c r="C13" s="152"/>
      <c r="D13" s="152"/>
    </row>
    <row r="14" ht="18.75" customHeight="1" spans="1:4">
      <c r="A14" s="152" t="s">
        <v>15</v>
      </c>
      <c r="B14" s="166"/>
      <c r="C14" s="152"/>
      <c r="D14" s="152"/>
    </row>
    <row r="15" ht="18.75" customHeight="1" spans="1:4">
      <c r="A15" s="152" t="s">
        <v>16</v>
      </c>
      <c r="B15" s="166"/>
      <c r="C15" s="152"/>
      <c r="D15" s="152"/>
    </row>
    <row r="16" ht="18.75" customHeight="1" spans="1:4">
      <c r="A16" s="152" t="s">
        <v>17</v>
      </c>
      <c r="B16" s="166">
        <v>310000</v>
      </c>
      <c r="C16" s="152"/>
      <c r="D16" s="152"/>
    </row>
    <row r="17" ht="18.75" customHeight="1" spans="1:4">
      <c r="A17" s="168" t="s">
        <v>18</v>
      </c>
      <c r="B17" s="166">
        <v>32226867.48</v>
      </c>
      <c r="C17" s="168" t="s">
        <v>19</v>
      </c>
      <c r="D17" s="166">
        <v>35587824.56</v>
      </c>
    </row>
    <row r="18" ht="18.75" customHeight="1" spans="1:4">
      <c r="A18" s="163" t="s">
        <v>20</v>
      </c>
      <c r="B18" s="152"/>
      <c r="C18" s="163" t="s">
        <v>21</v>
      </c>
      <c r="D18" s="152"/>
    </row>
    <row r="19" ht="18.75" customHeight="1" spans="1:4">
      <c r="A19" s="63" t="s">
        <v>22</v>
      </c>
      <c r="B19" s="166">
        <v>3032124.07</v>
      </c>
      <c r="C19" s="63" t="s">
        <v>22</v>
      </c>
      <c r="D19" s="166"/>
    </row>
    <row r="20" ht="18.75" customHeight="1" spans="1:4">
      <c r="A20" s="63" t="s">
        <v>23</v>
      </c>
      <c r="B20" s="166">
        <v>328833.01</v>
      </c>
      <c r="C20" s="63" t="s">
        <v>23</v>
      </c>
      <c r="D20" s="166"/>
    </row>
    <row r="21" ht="18.75" customHeight="1" spans="1:4">
      <c r="A21" s="168" t="s">
        <v>24</v>
      </c>
      <c r="B21" s="166">
        <v>35587824.56</v>
      </c>
      <c r="C21" s="168" t="s">
        <v>25</v>
      </c>
      <c r="D21" s="166">
        <v>35587824.56</v>
      </c>
    </row>
  </sheetData>
  <mergeCells count="5">
    <mergeCell ref="A2:D2"/>
    <mergeCell ref="A3:D3"/>
    <mergeCell ref="A4:C4"/>
    <mergeCell ref="A5:B5"/>
    <mergeCell ref="C5:D5"/>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pane ySplit="1" topLeftCell="A2" activePane="bottomLeft" state="frozen"/>
      <selection/>
      <selection pane="bottomLeft" activeCell="A4" sqref="A4:E4"/>
    </sheetView>
  </sheetViews>
  <sheetFormatPr defaultColWidth="9.14159292035398" defaultRowHeight="14.25" customHeight="1" outlineLevelCol="5"/>
  <cols>
    <col min="1" max="1" width="29.0353982300885" customWidth="1"/>
    <col min="2" max="2" width="28.6017699115044" customWidth="1"/>
    <col min="3" max="3" width="31.6017699115044" customWidth="1"/>
    <col min="4" max="6" width="33.4513274336283" customWidth="1"/>
  </cols>
  <sheetData>
    <row r="1" customHeight="1" spans="1:6">
      <c r="A1" s="1"/>
      <c r="B1" s="1"/>
      <c r="C1" s="1"/>
      <c r="D1" s="1"/>
      <c r="E1" s="1"/>
      <c r="F1" s="1"/>
    </row>
    <row r="2" ht="15.75" customHeight="1" spans="2:6">
      <c r="B2" s="133"/>
      <c r="F2" s="134" t="s">
        <v>380</v>
      </c>
    </row>
    <row r="3" ht="28.5" customHeight="1" spans="1:6">
      <c r="A3" s="33" t="s">
        <v>381</v>
      </c>
      <c r="B3" s="33"/>
      <c r="C3" s="33"/>
      <c r="D3" s="33"/>
      <c r="E3" s="33"/>
      <c r="F3" s="33"/>
    </row>
    <row r="4" ht="15" customHeight="1" spans="1:6">
      <c r="A4" s="135" t="s">
        <v>67</v>
      </c>
      <c r="B4" s="136"/>
      <c r="C4" s="136"/>
      <c r="D4" s="76"/>
      <c r="E4" s="76"/>
      <c r="F4" s="137" t="s">
        <v>382</v>
      </c>
    </row>
    <row r="5" ht="18.75" customHeight="1" spans="1:6">
      <c r="A5" s="35" t="s">
        <v>125</v>
      </c>
      <c r="B5" s="35" t="s">
        <v>68</v>
      </c>
      <c r="C5" s="35" t="s">
        <v>69</v>
      </c>
      <c r="D5" s="36" t="s">
        <v>383</v>
      </c>
      <c r="E5" s="43"/>
      <c r="F5" s="43"/>
    </row>
    <row r="6" ht="30" customHeight="1" spans="1:6">
      <c r="A6" s="42"/>
      <c r="B6" s="42"/>
      <c r="C6" s="42"/>
      <c r="D6" s="36" t="s">
        <v>30</v>
      </c>
      <c r="E6" s="43" t="s">
        <v>72</v>
      </c>
      <c r="F6" s="43" t="s">
        <v>73</v>
      </c>
    </row>
    <row r="7" ht="16.5" customHeight="1" spans="1:6">
      <c r="A7" s="43">
        <v>1</v>
      </c>
      <c r="B7" s="43">
        <v>2</v>
      </c>
      <c r="C7" s="43">
        <v>3</v>
      </c>
      <c r="D7" s="43">
        <v>4</v>
      </c>
      <c r="E7" s="43">
        <v>5</v>
      </c>
      <c r="F7" s="43">
        <v>6</v>
      </c>
    </row>
    <row r="8" ht="20.25" customHeight="1" spans="1:6">
      <c r="A8" s="44"/>
      <c r="B8" s="44"/>
      <c r="C8" s="44"/>
      <c r="D8" s="25"/>
      <c r="E8" s="138"/>
      <c r="F8" s="138"/>
    </row>
    <row r="9" ht="17.25" customHeight="1" spans="1:6">
      <c r="A9" s="139" t="s">
        <v>266</v>
      </c>
      <c r="B9" s="140"/>
      <c r="C9" s="140" t="s">
        <v>266</v>
      </c>
      <c r="D9" s="138"/>
      <c r="E9" s="138"/>
      <c r="F9" s="138"/>
    </row>
    <row r="10" customHeight="1" spans="2:2">
      <c r="B10" t="s">
        <v>384</v>
      </c>
    </row>
  </sheetData>
  <mergeCells count="7">
    <mergeCell ref="A3:F3"/>
    <mergeCell ref="A4:E4"/>
    <mergeCell ref="D5:F5"/>
    <mergeCell ref="A9:C9"/>
    <mergeCell ref="A5:A6"/>
    <mergeCell ref="B5:B6"/>
    <mergeCell ref="C5:C6"/>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2"/>
  <sheetViews>
    <sheetView showZeros="0" workbookViewId="0">
      <pane ySplit="1" topLeftCell="A2" activePane="bottomLeft" state="frozen"/>
      <selection/>
      <selection pane="bottomLeft" activeCell="A4" sqref="A4:E4"/>
    </sheetView>
  </sheetViews>
  <sheetFormatPr defaultColWidth="9.14159292035398" defaultRowHeight="14.25" customHeight="1"/>
  <cols>
    <col min="1" max="1" width="29.5752212389381" customWidth="1"/>
    <col min="2" max="2" width="21.7079646017699" customWidth="1"/>
    <col min="3" max="3" width="35.283185840708" customWidth="1"/>
    <col min="4" max="4" width="7.70796460176991" customWidth="1"/>
    <col min="5" max="5" width="10.283185840708" customWidth="1"/>
    <col min="6" max="6" width="14.8407079646018" customWidth="1"/>
    <col min="7" max="7" width="14.1327433628319" customWidth="1"/>
    <col min="8" max="11" width="14.7433628318584" customWidth="1"/>
    <col min="12" max="16" width="12.5752212389381" customWidth="1"/>
    <col min="17" max="17" width="10.4247787610619" customWidth="1"/>
  </cols>
  <sheetData>
    <row r="1" customHeight="1" spans="1:17">
      <c r="A1" s="1"/>
      <c r="B1" s="1"/>
      <c r="C1" s="1"/>
      <c r="D1" s="1"/>
      <c r="E1" s="1"/>
      <c r="F1" s="1"/>
      <c r="G1" s="1"/>
      <c r="H1" s="1"/>
      <c r="I1" s="1"/>
      <c r="J1" s="1"/>
      <c r="K1" s="1"/>
      <c r="L1" s="1"/>
      <c r="M1" s="1"/>
      <c r="N1" s="1"/>
      <c r="O1" s="1"/>
      <c r="P1" s="1"/>
      <c r="Q1" s="1"/>
    </row>
    <row r="2" ht="13.5" customHeight="1" spans="1:17">
      <c r="A2" s="31" t="s">
        <v>385</v>
      </c>
      <c r="B2" s="31"/>
      <c r="C2" s="31"/>
      <c r="D2" s="31"/>
      <c r="E2" s="31"/>
      <c r="F2" s="31"/>
      <c r="G2" s="31"/>
      <c r="H2" s="31"/>
      <c r="I2" s="31"/>
      <c r="J2" s="31"/>
      <c r="K2" s="31"/>
      <c r="L2" s="31"/>
      <c r="M2" s="31"/>
      <c r="N2" s="31"/>
      <c r="O2" s="51"/>
      <c r="P2" s="51"/>
      <c r="Q2" s="31"/>
    </row>
    <row r="3" ht="27.75" customHeight="1" spans="1:17">
      <c r="A3" s="74" t="s">
        <v>386</v>
      </c>
      <c r="B3" s="33"/>
      <c r="C3" s="33"/>
      <c r="D3" s="33"/>
      <c r="E3" s="33"/>
      <c r="F3" s="33"/>
      <c r="G3" s="33"/>
      <c r="H3" s="33"/>
      <c r="I3" s="33"/>
      <c r="J3" s="33"/>
      <c r="K3" s="103"/>
      <c r="L3" s="33"/>
      <c r="M3" s="33"/>
      <c r="N3" s="33"/>
      <c r="O3" s="103"/>
      <c r="P3" s="103"/>
      <c r="Q3" s="33"/>
    </row>
    <row r="4" ht="18.75" customHeight="1" spans="1:17">
      <c r="A4" s="112" t="s">
        <v>67</v>
      </c>
      <c r="B4" s="8"/>
      <c r="C4" s="8"/>
      <c r="D4" s="8"/>
      <c r="E4" s="8"/>
      <c r="F4" s="8"/>
      <c r="G4" s="8"/>
      <c r="H4" s="8"/>
      <c r="I4" s="8"/>
      <c r="J4" s="8"/>
      <c r="O4" s="80"/>
      <c r="P4" s="80"/>
      <c r="Q4" s="131" t="s">
        <v>2</v>
      </c>
    </row>
    <row r="5" ht="15.75" customHeight="1" spans="1:17">
      <c r="A5" s="35" t="s">
        <v>387</v>
      </c>
      <c r="B5" s="113" t="s">
        <v>388</v>
      </c>
      <c r="C5" s="113" t="s">
        <v>389</v>
      </c>
      <c r="D5" s="113" t="s">
        <v>390</v>
      </c>
      <c r="E5" s="113" t="s">
        <v>391</v>
      </c>
      <c r="F5" s="113" t="s">
        <v>392</v>
      </c>
      <c r="G5" s="114" t="s">
        <v>132</v>
      </c>
      <c r="H5" s="114"/>
      <c r="I5" s="114"/>
      <c r="J5" s="114"/>
      <c r="K5" s="123"/>
      <c r="L5" s="114"/>
      <c r="M5" s="114"/>
      <c r="N5" s="114"/>
      <c r="O5" s="124"/>
      <c r="P5" s="123"/>
      <c r="Q5" s="132"/>
    </row>
    <row r="6" ht="17.25" customHeight="1" spans="1:17">
      <c r="A6" s="38"/>
      <c r="B6" s="115"/>
      <c r="C6" s="115"/>
      <c r="D6" s="115"/>
      <c r="E6" s="115"/>
      <c r="F6" s="115"/>
      <c r="G6" s="115" t="s">
        <v>30</v>
      </c>
      <c r="H6" s="115" t="s">
        <v>33</v>
      </c>
      <c r="I6" s="115" t="s">
        <v>393</v>
      </c>
      <c r="J6" s="115" t="s">
        <v>394</v>
      </c>
      <c r="K6" s="125" t="s">
        <v>395</v>
      </c>
      <c r="L6" s="126" t="s">
        <v>396</v>
      </c>
      <c r="M6" s="126"/>
      <c r="N6" s="126"/>
      <c r="O6" s="127"/>
      <c r="P6" s="128"/>
      <c r="Q6" s="116"/>
    </row>
    <row r="7" ht="54" customHeight="1" spans="1:17">
      <c r="A7" s="41"/>
      <c r="B7" s="116"/>
      <c r="C7" s="116"/>
      <c r="D7" s="116"/>
      <c r="E7" s="116"/>
      <c r="F7" s="116"/>
      <c r="G7" s="116"/>
      <c r="H7" s="116" t="s">
        <v>32</v>
      </c>
      <c r="I7" s="116"/>
      <c r="J7" s="116"/>
      <c r="K7" s="129"/>
      <c r="L7" s="116" t="s">
        <v>32</v>
      </c>
      <c r="M7" s="116" t="s">
        <v>39</v>
      </c>
      <c r="N7" s="116" t="s">
        <v>139</v>
      </c>
      <c r="O7" s="130" t="s">
        <v>41</v>
      </c>
      <c r="P7" s="129" t="s">
        <v>42</v>
      </c>
      <c r="Q7" s="116" t="s">
        <v>43</v>
      </c>
    </row>
    <row r="8" ht="15" customHeight="1" spans="1:17">
      <c r="A8" s="42">
        <v>1</v>
      </c>
      <c r="B8" s="117">
        <v>2</v>
      </c>
      <c r="C8" s="117">
        <v>3</v>
      </c>
      <c r="D8" s="117">
        <v>4</v>
      </c>
      <c r="E8" s="117">
        <v>5</v>
      </c>
      <c r="F8" s="117">
        <v>6</v>
      </c>
      <c r="G8" s="118">
        <v>7</v>
      </c>
      <c r="H8" s="118">
        <v>8</v>
      </c>
      <c r="I8" s="118">
        <v>9</v>
      </c>
      <c r="J8" s="118">
        <v>10</v>
      </c>
      <c r="K8" s="118">
        <v>11</v>
      </c>
      <c r="L8" s="118">
        <v>12</v>
      </c>
      <c r="M8" s="118">
        <v>13</v>
      </c>
      <c r="N8" s="118">
        <v>14</v>
      </c>
      <c r="O8" s="118">
        <v>15</v>
      </c>
      <c r="P8" s="118">
        <v>16</v>
      </c>
      <c r="Q8" s="118">
        <v>17</v>
      </c>
    </row>
    <row r="9" ht="21" customHeight="1" spans="1:17">
      <c r="A9" s="96" t="s">
        <v>64</v>
      </c>
      <c r="B9" s="97"/>
      <c r="C9" s="97"/>
      <c r="D9" s="97"/>
      <c r="E9" s="119"/>
      <c r="F9" s="120"/>
      <c r="G9" s="46">
        <v>40000</v>
      </c>
      <c r="H9" s="46">
        <v>40000</v>
      </c>
      <c r="I9" s="46"/>
      <c r="J9" s="46"/>
      <c r="K9" s="46"/>
      <c r="L9" s="46"/>
      <c r="M9" s="46"/>
      <c r="N9" s="46"/>
      <c r="O9" s="46"/>
      <c r="P9" s="46"/>
      <c r="Q9" s="46"/>
    </row>
    <row r="10" ht="21" customHeight="1" spans="1:17">
      <c r="A10" s="96" t="str">
        <f t="shared" ref="A10:A11" si="0">"      "&amp;"公车购置及运维费"</f>
        <v>      公车购置及运维费</v>
      </c>
      <c r="B10" s="97" t="s">
        <v>397</v>
      </c>
      <c r="C10" s="97" t="str">
        <f>"C23120302"&amp;"  "&amp;"车辆加油、添加燃料服务"</f>
        <v>C23120302  车辆加油、添加燃料服务</v>
      </c>
      <c r="D10" s="121" t="s">
        <v>310</v>
      </c>
      <c r="E10" s="122">
        <v>1</v>
      </c>
      <c r="F10" s="25"/>
      <c r="G10" s="46">
        <v>20000</v>
      </c>
      <c r="H10" s="46">
        <v>20000</v>
      </c>
      <c r="I10" s="46"/>
      <c r="J10" s="46"/>
      <c r="K10" s="46"/>
      <c r="L10" s="46"/>
      <c r="M10" s="46"/>
      <c r="N10" s="46"/>
      <c r="O10" s="46"/>
      <c r="P10" s="46"/>
      <c r="Q10" s="46"/>
    </row>
    <row r="11" ht="21" customHeight="1" spans="1:17">
      <c r="A11" s="96" t="str">
        <f t="shared" si="0"/>
        <v>      公车购置及运维费</v>
      </c>
      <c r="B11" s="97" t="s">
        <v>398</v>
      </c>
      <c r="C11" s="97" t="str">
        <f>"C23120399"&amp;"  "&amp;"其他车辆维修和保养服务"</f>
        <v>C23120399  其他车辆维修和保养服务</v>
      </c>
      <c r="D11" s="121" t="s">
        <v>310</v>
      </c>
      <c r="E11" s="122">
        <v>1</v>
      </c>
      <c r="F11" s="25"/>
      <c r="G11" s="46">
        <v>20000</v>
      </c>
      <c r="H11" s="46">
        <v>20000</v>
      </c>
      <c r="I11" s="46"/>
      <c r="J11" s="46"/>
      <c r="K11" s="46"/>
      <c r="L11" s="46"/>
      <c r="M11" s="46"/>
      <c r="N11" s="46"/>
      <c r="O11" s="46"/>
      <c r="P11" s="46"/>
      <c r="Q11" s="46"/>
    </row>
    <row r="12" ht="21" customHeight="1" spans="1:17">
      <c r="A12" s="98" t="s">
        <v>266</v>
      </c>
      <c r="B12" s="99"/>
      <c r="C12" s="99"/>
      <c r="D12" s="99"/>
      <c r="E12" s="119"/>
      <c r="F12" s="120"/>
      <c r="G12" s="46">
        <v>40000</v>
      </c>
      <c r="H12" s="46">
        <v>40000</v>
      </c>
      <c r="I12" s="46"/>
      <c r="J12" s="46"/>
      <c r="K12" s="46"/>
      <c r="L12" s="46"/>
      <c r="M12" s="46"/>
      <c r="N12" s="46"/>
      <c r="O12" s="46"/>
      <c r="P12" s="46"/>
      <c r="Q12" s="46"/>
    </row>
  </sheetData>
  <mergeCells count="17">
    <mergeCell ref="A2:Q2"/>
    <mergeCell ref="A3:Q3"/>
    <mergeCell ref="A4:E4"/>
    <mergeCell ref="G5:Q5"/>
    <mergeCell ref="L6:Q6"/>
    <mergeCell ref="A12:E12"/>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2"/>
  <sheetViews>
    <sheetView showZeros="0" workbookViewId="0">
      <pane ySplit="1" topLeftCell="A2" activePane="bottomLeft" state="frozen"/>
      <selection/>
      <selection pane="bottomLeft" activeCell="A4" sqref="A4:C4"/>
    </sheetView>
  </sheetViews>
  <sheetFormatPr defaultColWidth="9.14159292035398" defaultRowHeight="14.25" customHeight="1"/>
  <cols>
    <col min="1" max="1" width="31.4247787610619" customWidth="1"/>
    <col min="2" max="2" width="21.7079646017699" customWidth="1"/>
    <col min="3" max="3" width="26.7079646017699" customWidth="1"/>
    <col min="4" max="14" width="16.6017699115044" customWidth="1"/>
  </cols>
  <sheetData>
    <row r="1" customHeight="1" spans="1:14">
      <c r="A1" s="1"/>
      <c r="B1" s="1"/>
      <c r="C1" s="1"/>
      <c r="D1" s="1"/>
      <c r="E1" s="1"/>
      <c r="F1" s="1"/>
      <c r="G1" s="1"/>
      <c r="H1" s="1"/>
      <c r="I1" s="1"/>
      <c r="J1" s="1"/>
      <c r="K1" s="1"/>
      <c r="L1" s="1"/>
      <c r="M1" s="1"/>
      <c r="N1" s="1"/>
    </row>
    <row r="2" ht="13.5" customHeight="1" spans="1:14">
      <c r="A2" s="81" t="s">
        <v>399</v>
      </c>
      <c r="B2" s="81"/>
      <c r="C2" s="81"/>
      <c r="D2" s="81"/>
      <c r="E2" s="81"/>
      <c r="F2" s="81"/>
      <c r="G2" s="81"/>
      <c r="H2" s="82"/>
      <c r="I2" s="81"/>
      <c r="J2" s="81"/>
      <c r="K2" s="81"/>
      <c r="L2" s="101"/>
      <c r="M2" s="82"/>
      <c r="N2" s="102"/>
    </row>
    <row r="3" ht="27.75" customHeight="1" spans="1:14">
      <c r="A3" s="74" t="s">
        <v>400</v>
      </c>
      <c r="B3" s="83"/>
      <c r="C3" s="83"/>
      <c r="D3" s="83"/>
      <c r="E3" s="83"/>
      <c r="F3" s="83"/>
      <c r="G3" s="83"/>
      <c r="H3" s="84"/>
      <c r="I3" s="83"/>
      <c r="J3" s="83"/>
      <c r="K3" s="83"/>
      <c r="L3" s="103"/>
      <c r="M3" s="84"/>
      <c r="N3" s="83"/>
    </row>
    <row r="4" ht="18.75" customHeight="1" spans="1:14">
      <c r="A4" s="75" t="s">
        <v>67</v>
      </c>
      <c r="B4" s="76"/>
      <c r="C4" s="76"/>
      <c r="D4" s="76"/>
      <c r="E4" s="76"/>
      <c r="F4" s="76"/>
      <c r="G4" s="76"/>
      <c r="H4" s="85"/>
      <c r="I4" s="78"/>
      <c r="J4" s="78"/>
      <c r="K4" s="78"/>
      <c r="L4" s="80"/>
      <c r="M4" s="104"/>
      <c r="N4" s="105" t="s">
        <v>2</v>
      </c>
    </row>
    <row r="5" ht="15.75" customHeight="1" spans="1:14">
      <c r="A5" s="86" t="s">
        <v>387</v>
      </c>
      <c r="B5" s="87" t="s">
        <v>401</v>
      </c>
      <c r="C5" s="87" t="s">
        <v>402</v>
      </c>
      <c r="D5" s="88" t="s">
        <v>132</v>
      </c>
      <c r="E5" s="88"/>
      <c r="F5" s="88"/>
      <c r="G5" s="88"/>
      <c r="H5" s="89"/>
      <c r="I5" s="88"/>
      <c r="J5" s="88"/>
      <c r="K5" s="88"/>
      <c r="L5" s="106"/>
      <c r="M5" s="89"/>
      <c r="N5" s="107"/>
    </row>
    <row r="6" ht="17.25" customHeight="1" spans="1:14">
      <c r="A6" s="90"/>
      <c r="B6" s="91"/>
      <c r="C6" s="91"/>
      <c r="D6" s="91" t="s">
        <v>30</v>
      </c>
      <c r="E6" s="91" t="s">
        <v>33</v>
      </c>
      <c r="F6" s="91" t="s">
        <v>393</v>
      </c>
      <c r="G6" s="91" t="s">
        <v>394</v>
      </c>
      <c r="H6" s="92" t="s">
        <v>395</v>
      </c>
      <c r="I6" s="108" t="s">
        <v>396</v>
      </c>
      <c r="J6" s="108"/>
      <c r="K6" s="108"/>
      <c r="L6" s="109"/>
      <c r="M6" s="110"/>
      <c r="N6" s="94"/>
    </row>
    <row r="7" ht="54" customHeight="1" spans="1:14">
      <c r="A7" s="93"/>
      <c r="B7" s="94"/>
      <c r="C7" s="94"/>
      <c r="D7" s="94"/>
      <c r="E7" s="94"/>
      <c r="F7" s="94"/>
      <c r="G7" s="94"/>
      <c r="H7" s="95"/>
      <c r="I7" s="94" t="s">
        <v>32</v>
      </c>
      <c r="J7" s="94" t="s">
        <v>39</v>
      </c>
      <c r="K7" s="94" t="s">
        <v>139</v>
      </c>
      <c r="L7" s="111" t="s">
        <v>41</v>
      </c>
      <c r="M7" s="95" t="s">
        <v>42</v>
      </c>
      <c r="N7" s="94" t="s">
        <v>43</v>
      </c>
    </row>
    <row r="8" ht="15" customHeight="1" spans="1:14">
      <c r="A8" s="93">
        <v>1</v>
      </c>
      <c r="B8" s="94">
        <v>2</v>
      </c>
      <c r="C8" s="94">
        <v>3</v>
      </c>
      <c r="D8" s="95">
        <v>4</v>
      </c>
      <c r="E8" s="95">
        <v>5</v>
      </c>
      <c r="F8" s="95">
        <v>6</v>
      </c>
      <c r="G8" s="95">
        <v>7</v>
      </c>
      <c r="H8" s="95">
        <v>8</v>
      </c>
      <c r="I8" s="95">
        <v>9</v>
      </c>
      <c r="J8" s="95">
        <v>10</v>
      </c>
      <c r="K8" s="95">
        <v>11</v>
      </c>
      <c r="L8" s="95">
        <v>12</v>
      </c>
      <c r="M8" s="95">
        <v>13</v>
      </c>
      <c r="N8" s="95">
        <v>14</v>
      </c>
    </row>
    <row r="9" ht="21" customHeight="1" spans="1:14">
      <c r="A9" s="96"/>
      <c r="B9" s="97"/>
      <c r="C9" s="97"/>
      <c r="D9" s="46"/>
      <c r="E9" s="46"/>
      <c r="F9" s="46"/>
      <c r="G9" s="46"/>
      <c r="H9" s="46"/>
      <c r="I9" s="46"/>
      <c r="J9" s="46"/>
      <c r="K9" s="46"/>
      <c r="L9" s="46"/>
      <c r="M9" s="46"/>
      <c r="N9" s="46"/>
    </row>
    <row r="10" ht="21" customHeight="1" spans="1:14">
      <c r="A10" s="96"/>
      <c r="B10" s="97"/>
      <c r="C10" s="97"/>
      <c r="D10" s="46"/>
      <c r="E10" s="46"/>
      <c r="F10" s="46"/>
      <c r="G10" s="46"/>
      <c r="H10" s="46"/>
      <c r="I10" s="46"/>
      <c r="J10" s="46"/>
      <c r="K10" s="46"/>
      <c r="L10" s="46"/>
      <c r="M10" s="46"/>
      <c r="N10" s="46"/>
    </row>
    <row r="11" ht="21" customHeight="1" spans="1:14">
      <c r="A11" s="98" t="s">
        <v>266</v>
      </c>
      <c r="B11" s="99"/>
      <c r="C11" s="100"/>
      <c r="D11" s="46"/>
      <c r="E11" s="46"/>
      <c r="F11" s="46"/>
      <c r="G11" s="46"/>
      <c r="H11" s="46"/>
      <c r="I11" s="46"/>
      <c r="J11" s="46"/>
      <c r="K11" s="46"/>
      <c r="L11" s="46"/>
      <c r="M11" s="46"/>
      <c r="N11" s="46"/>
    </row>
    <row r="12" customHeight="1" spans="1:3">
      <c r="A12" s="50" t="s">
        <v>403</v>
      </c>
      <c r="B12" s="50"/>
      <c r="C12" s="50"/>
    </row>
  </sheetData>
  <mergeCells count="15">
    <mergeCell ref="A2:N2"/>
    <mergeCell ref="A3:N3"/>
    <mergeCell ref="A4:C4"/>
    <mergeCell ref="D5:N5"/>
    <mergeCell ref="I6:N6"/>
    <mergeCell ref="A11:C11"/>
    <mergeCell ref="A12:C12"/>
    <mergeCell ref="A5:A7"/>
    <mergeCell ref="B5:B7"/>
    <mergeCell ref="C5:C7"/>
    <mergeCell ref="D6:D7"/>
    <mergeCell ref="E6:E7"/>
    <mergeCell ref="F6:F7"/>
    <mergeCell ref="G6:G7"/>
    <mergeCell ref="H6:H7"/>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1"/>
  <sheetViews>
    <sheetView showZeros="0" workbookViewId="0">
      <pane ySplit="1" topLeftCell="A2" activePane="bottomLeft" state="frozen"/>
      <selection/>
      <selection pane="bottomLeft" activeCell="A4" sqref="A4:I4"/>
    </sheetView>
  </sheetViews>
  <sheetFormatPr defaultColWidth="9.14159292035398" defaultRowHeight="14.25" customHeight="1"/>
  <cols>
    <col min="1" max="1" width="76.2743362831858" customWidth="1"/>
    <col min="2" max="13" width="17.1681415929204" customWidth="1"/>
    <col min="14" max="14" width="17.0353982300885" customWidth="1"/>
  </cols>
  <sheetData>
    <row r="1" customHeight="1" spans="1:14">
      <c r="A1" s="1"/>
      <c r="B1" s="1"/>
      <c r="C1" s="1"/>
      <c r="D1" s="1"/>
      <c r="E1" s="1"/>
      <c r="F1" s="1"/>
      <c r="G1" s="1"/>
      <c r="H1" s="1"/>
      <c r="I1" s="1"/>
      <c r="J1" s="1"/>
      <c r="K1" s="1"/>
      <c r="L1" s="1"/>
      <c r="M1" s="1"/>
      <c r="N1" s="1"/>
    </row>
    <row r="2" ht="13.5" customHeight="1" spans="1:14">
      <c r="A2" s="31" t="s">
        <v>404</v>
      </c>
      <c r="B2" s="31"/>
      <c r="C2" s="31"/>
      <c r="D2" s="31"/>
      <c r="E2" s="31"/>
      <c r="F2" s="31"/>
      <c r="G2" s="31"/>
      <c r="H2" s="31"/>
      <c r="I2" s="31"/>
      <c r="J2" s="31"/>
      <c r="K2" s="31"/>
      <c r="L2" s="31"/>
      <c r="M2" s="31"/>
      <c r="N2" s="51"/>
    </row>
    <row r="3" ht="27.75" customHeight="1" spans="1:14">
      <c r="A3" s="74" t="s">
        <v>405</v>
      </c>
      <c r="B3" s="33"/>
      <c r="C3" s="33"/>
      <c r="D3" s="33"/>
      <c r="E3" s="33"/>
      <c r="F3" s="33"/>
      <c r="G3" s="33"/>
      <c r="H3" s="33"/>
      <c r="I3" s="33"/>
      <c r="J3" s="33"/>
      <c r="K3" s="33"/>
      <c r="L3" s="33"/>
      <c r="M3" s="33"/>
      <c r="N3" s="33"/>
    </row>
    <row r="4" ht="18" customHeight="1" spans="1:14">
      <c r="A4" s="75" t="s">
        <v>67</v>
      </c>
      <c r="B4" s="76"/>
      <c r="C4" s="76"/>
      <c r="D4" s="77"/>
      <c r="E4" s="78"/>
      <c r="F4" s="78"/>
      <c r="G4" s="78"/>
      <c r="H4" s="78"/>
      <c r="I4" s="78"/>
      <c r="N4" s="80" t="s">
        <v>2</v>
      </c>
    </row>
    <row r="5" ht="19.5" customHeight="1" spans="1:14">
      <c r="A5" s="36" t="s">
        <v>406</v>
      </c>
      <c r="B5" s="53" t="s">
        <v>132</v>
      </c>
      <c r="C5" s="54"/>
      <c r="D5" s="54"/>
      <c r="E5" s="53" t="s">
        <v>407</v>
      </c>
      <c r="F5" s="54"/>
      <c r="G5" s="54"/>
      <c r="H5" s="54"/>
      <c r="I5" s="54"/>
      <c r="J5" s="54"/>
      <c r="K5" s="54"/>
      <c r="L5" s="54"/>
      <c r="M5" s="54"/>
      <c r="N5" s="54"/>
    </row>
    <row r="6" ht="40.5" customHeight="1" spans="1:14">
      <c r="A6" s="42"/>
      <c r="B6" s="39" t="s">
        <v>30</v>
      </c>
      <c r="C6" s="35" t="s">
        <v>33</v>
      </c>
      <c r="D6" s="79" t="s">
        <v>408</v>
      </c>
      <c r="E6" s="43" t="s">
        <v>409</v>
      </c>
      <c r="F6" s="43" t="s">
        <v>410</v>
      </c>
      <c r="G6" s="43" t="s">
        <v>411</v>
      </c>
      <c r="H6" s="43" t="s">
        <v>412</v>
      </c>
      <c r="I6" s="43" t="s">
        <v>413</v>
      </c>
      <c r="J6" s="43" t="s">
        <v>414</v>
      </c>
      <c r="K6" s="43" t="s">
        <v>415</v>
      </c>
      <c r="L6" s="43" t="s">
        <v>416</v>
      </c>
      <c r="M6" s="43" t="s">
        <v>417</v>
      </c>
      <c r="N6" s="43" t="s">
        <v>418</v>
      </c>
    </row>
    <row r="7" ht="19.5" customHeight="1" spans="1:14">
      <c r="A7" s="43">
        <v>1</v>
      </c>
      <c r="B7" s="43">
        <v>2</v>
      </c>
      <c r="C7" s="43">
        <v>3</v>
      </c>
      <c r="D7" s="53">
        <v>4</v>
      </c>
      <c r="E7" s="43">
        <v>5</v>
      </c>
      <c r="F7" s="43">
        <v>6</v>
      </c>
      <c r="G7" s="43">
        <v>7</v>
      </c>
      <c r="H7" s="53">
        <v>8</v>
      </c>
      <c r="I7" s="43">
        <v>9</v>
      </c>
      <c r="J7" s="43">
        <v>10</v>
      </c>
      <c r="K7" s="43">
        <v>11</v>
      </c>
      <c r="L7" s="53">
        <v>12</v>
      </c>
      <c r="M7" s="43">
        <v>13</v>
      </c>
      <c r="N7" s="43">
        <v>14</v>
      </c>
    </row>
    <row r="8" ht="20.25" customHeight="1" spans="1:14">
      <c r="A8" s="44"/>
      <c r="B8" s="46"/>
      <c r="C8" s="46"/>
      <c r="D8" s="46"/>
      <c r="E8" s="46"/>
      <c r="F8" s="46"/>
      <c r="G8" s="46"/>
      <c r="H8" s="46"/>
      <c r="I8" s="46"/>
      <c r="J8" s="46"/>
      <c r="K8" s="46"/>
      <c r="L8" s="46"/>
      <c r="M8" s="46"/>
      <c r="N8" s="46"/>
    </row>
    <row r="9" ht="20.25" customHeight="1" spans="1:14">
      <c r="A9" s="44"/>
      <c r="B9" s="46"/>
      <c r="C9" s="46"/>
      <c r="D9" s="46"/>
      <c r="E9" s="46"/>
      <c r="F9" s="46"/>
      <c r="G9" s="46"/>
      <c r="H9" s="46"/>
      <c r="I9" s="46"/>
      <c r="J9" s="46"/>
      <c r="K9" s="46"/>
      <c r="L9" s="46"/>
      <c r="M9" s="46"/>
      <c r="N9" s="46"/>
    </row>
    <row r="10" ht="20.25" customHeight="1" spans="1:14">
      <c r="A10" s="72" t="s">
        <v>30</v>
      </c>
      <c r="B10" s="46"/>
      <c r="C10" s="46"/>
      <c r="D10" s="46"/>
      <c r="E10" s="46"/>
      <c r="F10" s="46"/>
      <c r="G10" s="46"/>
      <c r="H10" s="46"/>
      <c r="I10" s="46"/>
      <c r="J10" s="46"/>
      <c r="K10" s="46"/>
      <c r="L10" s="46"/>
      <c r="M10" s="46"/>
      <c r="N10" s="46"/>
    </row>
    <row r="11" customHeight="1" spans="1:3">
      <c r="A11" s="50" t="s">
        <v>419</v>
      </c>
      <c r="B11" s="50"/>
      <c r="C11" s="50"/>
    </row>
  </sheetData>
  <mergeCells count="7">
    <mergeCell ref="A2:N2"/>
    <mergeCell ref="A3:N3"/>
    <mergeCell ref="A4:I4"/>
    <mergeCell ref="B5:D5"/>
    <mergeCell ref="E5:N5"/>
    <mergeCell ref="A11:C11"/>
    <mergeCell ref="A5:A6"/>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pane ySplit="1" topLeftCell="A2" activePane="bottomLeft" state="frozen"/>
      <selection/>
      <selection pane="bottomLeft" activeCell="A4" sqref="A4:H4"/>
    </sheetView>
  </sheetViews>
  <sheetFormatPr defaultColWidth="9.14159292035398" defaultRowHeight="12" customHeight="1"/>
  <cols>
    <col min="1" max="1" width="34.283185840708" customWidth="1"/>
    <col min="2" max="2" width="29" customWidth="1"/>
    <col min="3" max="3" width="17.1681415929204" customWidth="1"/>
    <col min="4" max="4" width="21.0353982300885" customWidth="1"/>
    <col min="5" max="5" width="23.5752212389381" customWidth="1"/>
    <col min="6" max="6" width="11.283185840708" customWidth="1"/>
    <col min="7" max="7" width="10.3097345132743" customWidth="1"/>
    <col min="8" max="8" width="9.30973451327434" customWidth="1"/>
    <col min="9" max="9" width="13.4247787610619" customWidth="1"/>
    <col min="10" max="10" width="27.4513274336283" customWidth="1"/>
  </cols>
  <sheetData>
    <row r="1" customHeight="1" spans="1:10">
      <c r="A1" s="1"/>
      <c r="B1" s="1"/>
      <c r="C1" s="1"/>
      <c r="D1" s="1"/>
      <c r="E1" s="1"/>
      <c r="F1" s="1"/>
      <c r="G1" s="1"/>
      <c r="H1" s="1"/>
      <c r="I1" s="1"/>
      <c r="J1" s="1"/>
    </row>
    <row r="2" customHeight="1" spans="1:10">
      <c r="A2" s="31" t="s">
        <v>420</v>
      </c>
      <c r="B2" s="31"/>
      <c r="C2" s="31"/>
      <c r="D2" s="31"/>
      <c r="E2" s="31"/>
      <c r="F2" s="31"/>
      <c r="G2" s="31"/>
      <c r="H2" s="31"/>
      <c r="I2" s="31"/>
      <c r="J2" s="51"/>
    </row>
    <row r="3" ht="28.5" customHeight="1" spans="1:10">
      <c r="A3" s="67" t="s">
        <v>421</v>
      </c>
      <c r="B3" s="68"/>
      <c r="C3" s="68"/>
      <c r="D3" s="68"/>
      <c r="E3" s="68"/>
      <c r="F3" s="69"/>
      <c r="G3" s="68"/>
      <c r="H3" s="69"/>
      <c r="I3" s="69"/>
      <c r="J3" s="68"/>
    </row>
    <row r="4" ht="15" customHeight="1" spans="1:1">
      <c r="A4" s="6" t="s">
        <v>67</v>
      </c>
    </row>
    <row r="5" ht="14.25" customHeight="1" spans="1:10">
      <c r="A5" s="70" t="s">
        <v>269</v>
      </c>
      <c r="B5" s="70" t="s">
        <v>270</v>
      </c>
      <c r="C5" s="70" t="s">
        <v>271</v>
      </c>
      <c r="D5" s="70" t="s">
        <v>272</v>
      </c>
      <c r="E5" s="70" t="s">
        <v>273</v>
      </c>
      <c r="F5" s="56" t="s">
        <v>274</v>
      </c>
      <c r="G5" s="70" t="s">
        <v>275</v>
      </c>
      <c r="H5" s="56" t="s">
        <v>276</v>
      </c>
      <c r="I5" s="56" t="s">
        <v>277</v>
      </c>
      <c r="J5" s="70" t="s">
        <v>278</v>
      </c>
    </row>
    <row r="6" ht="14.25" customHeight="1" spans="1:10">
      <c r="A6" s="70">
        <v>1</v>
      </c>
      <c r="B6" s="70">
        <v>2</v>
      </c>
      <c r="C6" s="70">
        <v>3</v>
      </c>
      <c r="D6" s="70">
        <v>4</v>
      </c>
      <c r="E6" s="70">
        <v>5</v>
      </c>
      <c r="F6" s="56">
        <v>6</v>
      </c>
      <c r="G6" s="70">
        <v>7</v>
      </c>
      <c r="H6" s="56">
        <v>8</v>
      </c>
      <c r="I6" s="56">
        <v>9</v>
      </c>
      <c r="J6" s="70">
        <v>10</v>
      </c>
    </row>
    <row r="7" ht="15" customHeight="1" spans="1:10">
      <c r="A7" s="27"/>
      <c r="B7" s="71"/>
      <c r="C7" s="71"/>
      <c r="D7" s="71"/>
      <c r="E7" s="72"/>
      <c r="F7" s="73"/>
      <c r="G7" s="72"/>
      <c r="H7" s="73"/>
      <c r="I7" s="73"/>
      <c r="J7" s="72"/>
    </row>
    <row r="8" ht="33.75" customHeight="1" spans="1:10">
      <c r="A8" s="27"/>
      <c r="B8" s="27"/>
      <c r="C8" s="27"/>
      <c r="D8" s="27"/>
      <c r="E8" s="27"/>
      <c r="F8" s="27"/>
      <c r="G8" s="44"/>
      <c r="H8" s="27"/>
      <c r="I8" s="27"/>
      <c r="J8" s="27"/>
    </row>
    <row r="9" customFormat="1" ht="14.25" customHeight="1" spans="1:3">
      <c r="A9" s="50" t="s">
        <v>422</v>
      </c>
      <c r="B9" s="50"/>
      <c r="C9" s="50"/>
    </row>
  </sheetData>
  <mergeCells count="4">
    <mergeCell ref="A2:J2"/>
    <mergeCell ref="A3:J3"/>
    <mergeCell ref="A4:H4"/>
    <mergeCell ref="A9:C9"/>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10"/>
  <sheetViews>
    <sheetView showZeros="0" workbookViewId="0">
      <pane ySplit="1" topLeftCell="A2" activePane="bottomLeft" state="frozen"/>
      <selection/>
      <selection pane="bottomLeft" activeCell="B11" sqref="B11"/>
    </sheetView>
  </sheetViews>
  <sheetFormatPr defaultColWidth="8.84955752212389" defaultRowHeight="15" customHeight="1" outlineLevelCol="7"/>
  <cols>
    <col min="1" max="1" width="36.0353982300885" customWidth="1"/>
    <col min="2" max="2" width="19.7433628318584" customWidth="1"/>
    <col min="3" max="3" width="33.3097345132743" customWidth="1"/>
    <col min="4" max="4" width="34.7433628318584" customWidth="1"/>
    <col min="5" max="6" width="8.98230088495575" customWidth="1"/>
    <col min="7" max="8" width="15.1327433628319" customWidth="1"/>
  </cols>
  <sheetData>
    <row r="1" customHeight="1" spans="1:8">
      <c r="A1" s="57"/>
      <c r="B1" s="57"/>
      <c r="C1" s="57"/>
      <c r="D1" s="57"/>
      <c r="E1" s="57"/>
      <c r="F1" s="57"/>
      <c r="G1" s="57"/>
      <c r="H1" s="57"/>
    </row>
    <row r="2" ht="18.75" customHeight="1" spans="1:8">
      <c r="A2" s="58" t="s">
        <v>423</v>
      </c>
      <c r="B2" s="58"/>
      <c r="C2" s="58"/>
      <c r="D2" s="58"/>
      <c r="E2" s="58"/>
      <c r="F2" s="58"/>
      <c r="G2" s="58"/>
      <c r="H2" s="58" t="s">
        <v>423</v>
      </c>
    </row>
    <row r="3" ht="28.5" customHeight="1" spans="1:8">
      <c r="A3" s="59" t="s">
        <v>424</v>
      </c>
      <c r="B3" s="59"/>
      <c r="C3" s="59"/>
      <c r="D3" s="59"/>
      <c r="E3" s="59"/>
      <c r="F3" s="59"/>
      <c r="G3" s="59"/>
      <c r="H3" s="59"/>
    </row>
    <row r="4" ht="18.75" customHeight="1" spans="1:8">
      <c r="A4" s="60" t="s">
        <v>67</v>
      </c>
      <c r="B4" s="60"/>
      <c r="C4" s="60"/>
      <c r="D4" s="60"/>
      <c r="E4" s="60"/>
      <c r="F4" s="60"/>
      <c r="G4" s="60"/>
      <c r="H4" s="60"/>
    </row>
    <row r="5" ht="18.75" customHeight="1" spans="1:8">
      <c r="A5" s="61" t="s">
        <v>125</v>
      </c>
      <c r="B5" s="61" t="s">
        <v>425</v>
      </c>
      <c r="C5" s="61" t="s">
        <v>426</v>
      </c>
      <c r="D5" s="61" t="s">
        <v>427</v>
      </c>
      <c r="E5" s="61" t="s">
        <v>428</v>
      </c>
      <c r="F5" s="61" t="s">
        <v>429</v>
      </c>
      <c r="G5" s="61"/>
      <c r="H5" s="61"/>
    </row>
    <row r="6" ht="18.75" customHeight="1" spans="1:8">
      <c r="A6" s="61"/>
      <c r="B6" s="61"/>
      <c r="C6" s="61"/>
      <c r="D6" s="61"/>
      <c r="E6" s="61"/>
      <c r="F6" s="61" t="s">
        <v>391</v>
      </c>
      <c r="G6" s="61" t="s">
        <v>430</v>
      </c>
      <c r="H6" s="61" t="s">
        <v>431</v>
      </c>
    </row>
    <row r="7" ht="18.75" customHeight="1" spans="1:8">
      <c r="A7" s="62" t="s">
        <v>44</v>
      </c>
      <c r="B7" s="62" t="s">
        <v>45</v>
      </c>
      <c r="C7" s="62" t="s">
        <v>46</v>
      </c>
      <c r="D7" s="62" t="s">
        <v>47</v>
      </c>
      <c r="E7" s="62" t="s">
        <v>48</v>
      </c>
      <c r="F7" s="62" t="s">
        <v>49</v>
      </c>
      <c r="G7" s="62" t="s">
        <v>50</v>
      </c>
      <c r="H7" s="62" t="s">
        <v>51</v>
      </c>
    </row>
    <row r="8" ht="18" customHeight="1" spans="1:8">
      <c r="A8" s="63"/>
      <c r="B8" s="63"/>
      <c r="C8" s="63"/>
      <c r="D8" s="63"/>
      <c r="E8" s="64"/>
      <c r="F8" s="65"/>
      <c r="G8" s="66"/>
      <c r="H8" s="66"/>
    </row>
    <row r="9" ht="18" customHeight="1" spans="1:8">
      <c r="A9" s="64" t="s">
        <v>30</v>
      </c>
      <c r="B9" s="64"/>
      <c r="C9" s="64"/>
      <c r="D9" s="64"/>
      <c r="E9" s="64"/>
      <c r="F9" s="65"/>
      <c r="G9" s="66"/>
      <c r="H9" s="66"/>
    </row>
    <row r="10" customFormat="1" ht="14.25" customHeight="1" spans="1:3">
      <c r="A10" s="50" t="s">
        <v>432</v>
      </c>
      <c r="B10" s="50"/>
      <c r="C10" s="50"/>
    </row>
  </sheetData>
  <mergeCells count="11">
    <mergeCell ref="A2:H2"/>
    <mergeCell ref="A3:H3"/>
    <mergeCell ref="A4:H4"/>
    <mergeCell ref="F5:H5"/>
    <mergeCell ref="A9:E9"/>
    <mergeCell ref="A10:C10"/>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showZeros="0" workbookViewId="0">
      <pane ySplit="1" topLeftCell="A2" activePane="bottomLeft" state="frozen"/>
      <selection/>
      <selection pane="bottomLeft" activeCell="C9" sqref="C9"/>
    </sheetView>
  </sheetViews>
  <sheetFormatPr defaultColWidth="9.14159292035398" defaultRowHeight="14.25" customHeight="1"/>
  <cols>
    <col min="1" max="1" width="16.3097345132743" customWidth="1"/>
    <col min="2" max="2" width="29.0353982300885" customWidth="1"/>
    <col min="3" max="3" width="23.8495575221239" customWidth="1"/>
    <col min="4" max="7" width="19.6017699115044" customWidth="1"/>
    <col min="8" max="8" width="15.4247787610619" customWidth="1"/>
    <col min="9" max="11" width="19.6017699115044" customWidth="1"/>
  </cols>
  <sheetData>
    <row r="1" customHeight="1" spans="1:11">
      <c r="A1" s="1"/>
      <c r="B1" s="1"/>
      <c r="C1" s="1"/>
      <c r="D1" s="1"/>
      <c r="E1" s="1"/>
      <c r="F1" s="1"/>
      <c r="G1" s="1"/>
      <c r="H1" s="1"/>
      <c r="I1" s="1"/>
      <c r="J1" s="1"/>
      <c r="K1" s="1"/>
    </row>
    <row r="2" ht="13.5" customHeight="1" spans="1:11">
      <c r="A2" s="31" t="s">
        <v>433</v>
      </c>
      <c r="B2" s="31"/>
      <c r="C2" s="31"/>
      <c r="D2" s="32"/>
      <c r="E2" s="32"/>
      <c r="F2" s="32"/>
      <c r="G2" s="32"/>
      <c r="H2" s="31"/>
      <c r="I2" s="31"/>
      <c r="J2" s="31"/>
      <c r="K2" s="51"/>
    </row>
    <row r="3" ht="28.5" customHeight="1" spans="1:11">
      <c r="A3" s="33" t="s">
        <v>434</v>
      </c>
      <c r="B3" s="33"/>
      <c r="C3" s="33"/>
      <c r="D3" s="33"/>
      <c r="E3" s="33"/>
      <c r="F3" s="33"/>
      <c r="G3" s="33"/>
      <c r="H3" s="33"/>
      <c r="I3" s="33"/>
      <c r="J3" s="33"/>
      <c r="K3" s="33"/>
    </row>
    <row r="4" ht="13.5" customHeight="1" spans="1:11">
      <c r="A4" s="6" t="s">
        <v>67</v>
      </c>
      <c r="B4" s="7"/>
      <c r="C4" s="7"/>
      <c r="D4" s="7"/>
      <c r="E4" s="7"/>
      <c r="F4" s="7"/>
      <c r="G4" s="7"/>
      <c r="H4" s="8"/>
      <c r="I4" s="8"/>
      <c r="J4" s="8"/>
      <c r="K4" s="52" t="s">
        <v>2</v>
      </c>
    </row>
    <row r="5" ht="21.75" customHeight="1" spans="1:11">
      <c r="A5" s="34" t="s">
        <v>232</v>
      </c>
      <c r="B5" s="34" t="s">
        <v>127</v>
      </c>
      <c r="C5" s="34" t="s">
        <v>233</v>
      </c>
      <c r="D5" s="35" t="s">
        <v>128</v>
      </c>
      <c r="E5" s="35" t="s">
        <v>129</v>
      </c>
      <c r="F5" s="35" t="s">
        <v>130</v>
      </c>
      <c r="G5" s="35" t="s">
        <v>131</v>
      </c>
      <c r="H5" s="36" t="s">
        <v>30</v>
      </c>
      <c r="I5" s="53" t="s">
        <v>435</v>
      </c>
      <c r="J5" s="54"/>
      <c r="K5" s="55"/>
    </row>
    <row r="6" ht="21.75" customHeight="1" spans="1:11">
      <c r="A6" s="37"/>
      <c r="B6" s="37"/>
      <c r="C6" s="37"/>
      <c r="D6" s="38"/>
      <c r="E6" s="38"/>
      <c r="F6" s="38"/>
      <c r="G6" s="38"/>
      <c r="H6" s="39"/>
      <c r="I6" s="35" t="s">
        <v>33</v>
      </c>
      <c r="J6" s="35" t="s">
        <v>34</v>
      </c>
      <c r="K6" s="35" t="s">
        <v>35</v>
      </c>
    </row>
    <row r="7" ht="40.5" customHeight="1" spans="1:11">
      <c r="A7" s="40"/>
      <c r="B7" s="40"/>
      <c r="C7" s="40"/>
      <c r="D7" s="41"/>
      <c r="E7" s="41"/>
      <c r="F7" s="41"/>
      <c r="G7" s="41"/>
      <c r="H7" s="42"/>
      <c r="I7" s="41" t="s">
        <v>32</v>
      </c>
      <c r="J7" s="41"/>
      <c r="K7" s="41"/>
    </row>
    <row r="8" ht="15" customHeight="1" spans="1:11">
      <c r="A8" s="43">
        <v>1</v>
      </c>
      <c r="B8" s="43">
        <v>2</v>
      </c>
      <c r="C8" s="43">
        <v>3</v>
      </c>
      <c r="D8" s="43">
        <v>4</v>
      </c>
      <c r="E8" s="43">
        <v>5</v>
      </c>
      <c r="F8" s="43">
        <v>6</v>
      </c>
      <c r="G8" s="43">
        <v>7</v>
      </c>
      <c r="H8" s="43">
        <v>8</v>
      </c>
      <c r="I8" s="43">
        <v>9</v>
      </c>
      <c r="J8" s="56">
        <v>10</v>
      </c>
      <c r="K8" s="56">
        <v>11</v>
      </c>
    </row>
    <row r="9" ht="30.65" customHeight="1" spans="1:11">
      <c r="A9" s="44"/>
      <c r="B9" s="45"/>
      <c r="C9" s="44"/>
      <c r="D9" s="44"/>
      <c r="E9" s="44"/>
      <c r="F9" s="44"/>
      <c r="G9" s="44"/>
      <c r="H9" s="46"/>
      <c r="I9" s="46"/>
      <c r="J9" s="46"/>
      <c r="K9" s="46"/>
    </row>
    <row r="10" ht="30.65" customHeight="1" spans="1:11">
      <c r="A10" s="45"/>
      <c r="B10" s="45"/>
      <c r="C10" s="45"/>
      <c r="D10" s="45"/>
      <c r="E10" s="45"/>
      <c r="F10" s="45"/>
      <c r="G10" s="45"/>
      <c r="H10" s="46"/>
      <c r="I10" s="46"/>
      <c r="J10" s="46"/>
      <c r="K10" s="46"/>
    </row>
    <row r="11" ht="18.75" customHeight="1" spans="1:11">
      <c r="A11" s="47" t="s">
        <v>266</v>
      </c>
      <c r="B11" s="48"/>
      <c r="C11" s="48"/>
      <c r="D11" s="48"/>
      <c r="E11" s="48"/>
      <c r="F11" s="48"/>
      <c r="G11" s="49"/>
      <c r="H11" s="46"/>
      <c r="I11" s="46"/>
      <c r="J11" s="46"/>
      <c r="K11" s="46"/>
    </row>
    <row r="12" customFormat="1" customHeight="1" spans="1:3">
      <c r="A12" s="50" t="s">
        <v>436</v>
      </c>
      <c r="B12" s="50"/>
      <c r="C12" s="50"/>
    </row>
  </sheetData>
  <mergeCells count="17">
    <mergeCell ref="A2:K2"/>
    <mergeCell ref="A3:K3"/>
    <mergeCell ref="A4:G4"/>
    <mergeCell ref="I5:K5"/>
    <mergeCell ref="A11:G11"/>
    <mergeCell ref="A12:C12"/>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3"/>
  <sheetViews>
    <sheetView showZeros="0" workbookViewId="0">
      <pane ySplit="1" topLeftCell="A2" activePane="bottomLeft" state="frozen"/>
      <selection/>
      <selection pane="bottomLeft" activeCell="A4" sqref="A4:D4"/>
    </sheetView>
  </sheetViews>
  <sheetFormatPr defaultColWidth="9.14159292035398" defaultRowHeight="14.25" customHeight="1" outlineLevelCol="6"/>
  <cols>
    <col min="1" max="1" width="37.7433628318584" customWidth="1"/>
    <col min="2" max="2" width="15.5663716814159" customWidth="1"/>
    <col min="3" max="3" width="57.4159292035398" customWidth="1"/>
    <col min="4" max="4" width="9.69911504424779" customWidth="1"/>
    <col min="5" max="7" width="19.8407079646018" customWidth="1"/>
  </cols>
  <sheetData>
    <row r="1" customHeight="1" spans="1:7">
      <c r="A1" s="1"/>
      <c r="B1" s="1"/>
      <c r="C1" s="1"/>
      <c r="D1" s="1"/>
      <c r="E1" s="1"/>
      <c r="F1" s="1"/>
      <c r="G1" s="1"/>
    </row>
    <row r="2" ht="13.5" customHeight="1" spans="1:7">
      <c r="A2" s="2" t="s">
        <v>437</v>
      </c>
      <c r="B2" s="2"/>
      <c r="C2" s="2"/>
      <c r="D2" s="3"/>
      <c r="E2" s="2"/>
      <c r="F2" s="2"/>
      <c r="G2" s="4"/>
    </row>
    <row r="3" ht="27.75" customHeight="1" spans="1:7">
      <c r="A3" s="5" t="s">
        <v>438</v>
      </c>
      <c r="B3" s="5"/>
      <c r="C3" s="5"/>
      <c r="D3" s="5"/>
      <c r="E3" s="5"/>
      <c r="F3" s="5"/>
      <c r="G3" s="5"/>
    </row>
    <row r="4" ht="13.5" customHeight="1" spans="1:7">
      <c r="A4" s="6" t="s">
        <v>67</v>
      </c>
      <c r="B4" s="7"/>
      <c r="C4" s="7"/>
      <c r="D4" s="7"/>
      <c r="E4" s="8"/>
      <c r="F4" s="8"/>
      <c r="G4" s="9" t="s">
        <v>2</v>
      </c>
    </row>
    <row r="5" ht="21.75" customHeight="1" spans="1:7">
      <c r="A5" s="10" t="s">
        <v>233</v>
      </c>
      <c r="B5" s="10" t="s">
        <v>232</v>
      </c>
      <c r="C5" s="10" t="s">
        <v>127</v>
      </c>
      <c r="D5" s="11" t="s">
        <v>439</v>
      </c>
      <c r="E5" s="12" t="s">
        <v>33</v>
      </c>
      <c r="F5" s="13"/>
      <c r="G5" s="14"/>
    </row>
    <row r="6" ht="21.75" customHeight="1" spans="1:7">
      <c r="A6" s="15"/>
      <c r="B6" s="15"/>
      <c r="C6" s="15"/>
      <c r="D6" s="16"/>
      <c r="E6" s="17" t="s">
        <v>440</v>
      </c>
      <c r="F6" s="11" t="s">
        <v>441</v>
      </c>
      <c r="G6" s="11" t="s">
        <v>442</v>
      </c>
    </row>
    <row r="7" ht="40.5" customHeight="1" spans="1:7">
      <c r="A7" s="18"/>
      <c r="B7" s="18"/>
      <c r="C7" s="18"/>
      <c r="D7" s="19"/>
      <c r="E7" s="20"/>
      <c r="F7" s="19" t="s">
        <v>32</v>
      </c>
      <c r="G7" s="19"/>
    </row>
    <row r="8" ht="15" customHeight="1" spans="1:7">
      <c r="A8" s="21">
        <v>1</v>
      </c>
      <c r="B8" s="21">
        <v>2</v>
      </c>
      <c r="C8" s="21">
        <v>3</v>
      </c>
      <c r="D8" s="21">
        <v>4</v>
      </c>
      <c r="E8" s="21">
        <v>5</v>
      </c>
      <c r="F8" s="21">
        <v>6</v>
      </c>
      <c r="G8" s="21">
        <v>7</v>
      </c>
    </row>
    <row r="9" ht="21" customHeight="1" spans="1:7">
      <c r="A9" s="22" t="s">
        <v>64</v>
      </c>
      <c r="B9" s="23"/>
      <c r="C9" s="23"/>
      <c r="D9" s="24"/>
      <c r="E9" s="25">
        <v>369600</v>
      </c>
      <c r="F9" s="25">
        <v>69600</v>
      </c>
      <c r="G9" s="25">
        <v>69600</v>
      </c>
    </row>
    <row r="10" ht="21" customHeight="1" spans="1:7">
      <c r="A10" s="22"/>
      <c r="B10" s="22" t="s">
        <v>443</v>
      </c>
      <c r="C10" s="22" t="s">
        <v>253</v>
      </c>
      <c r="D10" s="26" t="s">
        <v>444</v>
      </c>
      <c r="E10" s="25">
        <v>96000</v>
      </c>
      <c r="F10" s="25"/>
      <c r="G10" s="25"/>
    </row>
    <row r="11" ht="21" customHeight="1" spans="1:7">
      <c r="A11" s="27"/>
      <c r="B11" s="22" t="s">
        <v>443</v>
      </c>
      <c r="C11" s="22" t="s">
        <v>242</v>
      </c>
      <c r="D11" s="26" t="s">
        <v>444</v>
      </c>
      <c r="E11" s="25">
        <v>45600</v>
      </c>
      <c r="F11" s="25">
        <v>69600</v>
      </c>
      <c r="G11" s="25">
        <v>69600</v>
      </c>
    </row>
    <row r="12" ht="21" customHeight="1" spans="1:7">
      <c r="A12" s="27"/>
      <c r="B12" s="22" t="s">
        <v>443</v>
      </c>
      <c r="C12" s="22" t="s">
        <v>237</v>
      </c>
      <c r="D12" s="26" t="s">
        <v>444</v>
      </c>
      <c r="E12" s="25">
        <v>228000</v>
      </c>
      <c r="F12" s="25"/>
      <c r="G12" s="25"/>
    </row>
    <row r="13" ht="21" customHeight="1" spans="1:7">
      <c r="A13" s="28" t="s">
        <v>30</v>
      </c>
      <c r="B13" s="29" t="s">
        <v>445</v>
      </c>
      <c r="C13" s="29"/>
      <c r="D13" s="30"/>
      <c r="E13" s="25">
        <v>369600</v>
      </c>
      <c r="F13" s="25">
        <v>69600</v>
      </c>
      <c r="G13" s="25">
        <v>69600</v>
      </c>
    </row>
  </sheetData>
  <mergeCells count="12">
    <mergeCell ref="A2:G2"/>
    <mergeCell ref="A3:G3"/>
    <mergeCell ref="A4:D4"/>
    <mergeCell ref="E5:G5"/>
    <mergeCell ref="A13:D13"/>
    <mergeCell ref="A5:A7"/>
    <mergeCell ref="B5:B7"/>
    <mergeCell ref="C5:C7"/>
    <mergeCell ref="D5:D7"/>
    <mergeCell ref="E6:E7"/>
    <mergeCell ref="F6:F7"/>
    <mergeCell ref="G6:G7"/>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0"/>
  <sheetViews>
    <sheetView showZeros="0" workbookViewId="0">
      <pane ySplit="1" topLeftCell="A2" activePane="bottomLeft" state="frozen"/>
      <selection/>
      <selection pane="bottomLeft" activeCell="A1" sqref="A1"/>
    </sheetView>
  </sheetViews>
  <sheetFormatPr defaultColWidth="8.84955752212389" defaultRowHeight="15" customHeight="1"/>
  <cols>
    <col min="1" max="1" width="17.8407079646018" customWidth="1"/>
    <col min="2" max="2" width="53.1327433628319" customWidth="1"/>
    <col min="3" max="3" width="16.283185840708" customWidth="1"/>
    <col min="4" max="4" width="16.4159292035398" customWidth="1"/>
    <col min="5" max="6" width="16.283185840708" customWidth="1"/>
    <col min="7" max="11" width="16.4159292035398" customWidth="1"/>
    <col min="12" max="18" width="16.283185840708" customWidth="1"/>
    <col min="19" max="19" width="16.4159292035398" customWidth="1"/>
  </cols>
  <sheetData>
    <row r="1" customHeight="1" spans="1:19">
      <c r="A1" s="149"/>
      <c r="B1" s="149"/>
      <c r="C1" s="149"/>
      <c r="D1" s="149"/>
      <c r="E1" s="149"/>
      <c r="F1" s="149"/>
      <c r="G1" s="149"/>
      <c r="H1" s="149"/>
      <c r="I1" s="149"/>
      <c r="J1" s="149"/>
      <c r="K1" s="149"/>
      <c r="L1" s="149"/>
      <c r="M1" s="149"/>
      <c r="N1" s="149"/>
      <c r="O1" s="149"/>
      <c r="P1" s="149"/>
      <c r="Q1" s="149"/>
      <c r="R1" s="149"/>
      <c r="S1" s="149"/>
    </row>
    <row r="2" customHeight="1" spans="1:19">
      <c r="A2" s="157" t="s">
        <v>26</v>
      </c>
      <c r="B2" s="157"/>
      <c r="C2" s="157"/>
      <c r="D2" s="157"/>
      <c r="E2" s="157"/>
      <c r="F2" s="157"/>
      <c r="G2" s="157"/>
      <c r="H2" s="157"/>
      <c r="I2" s="157"/>
      <c r="J2" s="157"/>
      <c r="K2" s="157"/>
      <c r="L2" s="157"/>
      <c r="M2" s="157"/>
      <c r="N2" s="157"/>
      <c r="O2" s="157"/>
      <c r="P2" s="157"/>
      <c r="Q2" s="157"/>
      <c r="R2" s="157"/>
      <c r="S2" s="157"/>
    </row>
    <row r="3" ht="28.5" customHeight="1" spans="1:19">
      <c r="A3" s="151" t="s">
        <v>27</v>
      </c>
      <c r="B3" s="151"/>
      <c r="C3" s="151"/>
      <c r="D3" s="151"/>
      <c r="E3" s="151"/>
      <c r="F3" s="151"/>
      <c r="G3" s="151"/>
      <c r="H3" s="151"/>
      <c r="I3" s="151"/>
      <c r="J3" s="151"/>
      <c r="K3" s="151"/>
      <c r="L3" s="151"/>
      <c r="M3" s="151"/>
      <c r="N3" s="151"/>
      <c r="O3" s="151"/>
      <c r="P3" s="151"/>
      <c r="Q3" s="151"/>
      <c r="R3" s="151"/>
      <c r="S3" s="151"/>
    </row>
    <row r="4" ht="20.25" customHeight="1" spans="1:19">
      <c r="A4" s="152" t="str">
        <f>"单位名称："&amp;"全部"</f>
        <v>单位名称：全部</v>
      </c>
      <c r="B4" s="152"/>
      <c r="C4" s="152"/>
      <c r="D4" s="152"/>
      <c r="E4" s="152"/>
      <c r="F4" s="152"/>
      <c r="G4" s="152"/>
      <c r="H4" s="152"/>
      <c r="I4" s="152"/>
      <c r="J4" s="152"/>
      <c r="K4" s="152"/>
      <c r="L4" s="158"/>
      <c r="M4" s="158"/>
      <c r="N4" s="158"/>
      <c r="O4" s="158"/>
      <c r="P4" s="158"/>
      <c r="Q4" s="158"/>
      <c r="R4" s="158"/>
      <c r="S4" s="158" t="s">
        <v>2</v>
      </c>
    </row>
    <row r="5" ht="27" customHeight="1" spans="1:19">
      <c r="A5" s="153" t="s">
        <v>28</v>
      </c>
      <c r="B5" s="153" t="s">
        <v>29</v>
      </c>
      <c r="C5" s="153" t="s">
        <v>30</v>
      </c>
      <c r="D5" s="153" t="s">
        <v>31</v>
      </c>
      <c r="E5" s="153"/>
      <c r="F5" s="153"/>
      <c r="G5" s="153"/>
      <c r="H5" s="153"/>
      <c r="I5" s="153"/>
      <c r="J5" s="153"/>
      <c r="K5" s="153"/>
      <c r="L5" s="153"/>
      <c r="M5" s="153"/>
      <c r="N5" s="153"/>
      <c r="O5" s="153" t="s">
        <v>20</v>
      </c>
      <c r="P5" s="153"/>
      <c r="Q5" s="153"/>
      <c r="R5" s="153"/>
      <c r="S5" s="153"/>
    </row>
    <row r="6" ht="27" customHeight="1" spans="1:19">
      <c r="A6" s="153"/>
      <c r="B6" s="153"/>
      <c r="C6" s="153"/>
      <c r="D6" s="153" t="s">
        <v>32</v>
      </c>
      <c r="E6" s="153" t="s">
        <v>33</v>
      </c>
      <c r="F6" s="153" t="s">
        <v>34</v>
      </c>
      <c r="G6" s="153" t="s">
        <v>35</v>
      </c>
      <c r="H6" s="153" t="s">
        <v>36</v>
      </c>
      <c r="I6" s="153" t="s">
        <v>37</v>
      </c>
      <c r="J6" s="153"/>
      <c r="K6" s="153"/>
      <c r="L6" s="153"/>
      <c r="M6" s="153"/>
      <c r="N6" s="153"/>
      <c r="O6" s="153" t="s">
        <v>32</v>
      </c>
      <c r="P6" s="153" t="s">
        <v>33</v>
      </c>
      <c r="Q6" s="153" t="s">
        <v>34</v>
      </c>
      <c r="R6" s="153" t="s">
        <v>35</v>
      </c>
      <c r="S6" s="153" t="s">
        <v>38</v>
      </c>
    </row>
    <row r="7" ht="27" customHeight="1" spans="1:19">
      <c r="A7" s="153"/>
      <c r="B7" s="153"/>
      <c r="C7" s="153"/>
      <c r="D7" s="153"/>
      <c r="E7" s="153"/>
      <c r="F7" s="153"/>
      <c r="G7" s="153"/>
      <c r="H7" s="153"/>
      <c r="I7" s="153" t="s">
        <v>32</v>
      </c>
      <c r="J7" s="153" t="s">
        <v>39</v>
      </c>
      <c r="K7" s="153" t="s">
        <v>40</v>
      </c>
      <c r="L7" s="153" t="s">
        <v>41</v>
      </c>
      <c r="M7" s="153" t="s">
        <v>42</v>
      </c>
      <c r="N7" s="153" t="s">
        <v>43</v>
      </c>
      <c r="O7" s="153"/>
      <c r="P7" s="153"/>
      <c r="Q7" s="153"/>
      <c r="R7" s="153"/>
      <c r="S7" s="153"/>
    </row>
    <row r="8" ht="20.25" customHeight="1" spans="1:19">
      <c r="A8" s="156" t="s">
        <v>44</v>
      </c>
      <c r="B8" s="156" t="s">
        <v>45</v>
      </c>
      <c r="C8" s="156" t="s">
        <v>46</v>
      </c>
      <c r="D8" s="156" t="s">
        <v>47</v>
      </c>
      <c r="E8" s="156" t="s">
        <v>48</v>
      </c>
      <c r="F8" s="156" t="s">
        <v>49</v>
      </c>
      <c r="G8" s="156" t="s">
        <v>50</v>
      </c>
      <c r="H8" s="156" t="s">
        <v>51</v>
      </c>
      <c r="I8" s="156" t="s">
        <v>52</v>
      </c>
      <c r="J8" s="156" t="s">
        <v>53</v>
      </c>
      <c r="K8" s="156" t="s">
        <v>54</v>
      </c>
      <c r="L8" s="156" t="s">
        <v>55</v>
      </c>
      <c r="M8" s="156" t="s">
        <v>56</v>
      </c>
      <c r="N8" s="156" t="s">
        <v>57</v>
      </c>
      <c r="O8" s="156" t="s">
        <v>58</v>
      </c>
      <c r="P8" s="156" t="s">
        <v>59</v>
      </c>
      <c r="Q8" s="156" t="s">
        <v>60</v>
      </c>
      <c r="R8" s="156" t="s">
        <v>61</v>
      </c>
      <c r="S8" s="156" t="s">
        <v>62</v>
      </c>
    </row>
    <row r="9" ht="20.25" customHeight="1" spans="1:19">
      <c r="A9" s="152" t="s">
        <v>63</v>
      </c>
      <c r="B9" s="152" t="s">
        <v>64</v>
      </c>
      <c r="C9" s="155">
        <v>35587824.56</v>
      </c>
      <c r="D9" s="155">
        <v>32226867.48</v>
      </c>
      <c r="E9" s="66">
        <v>30805732.32</v>
      </c>
      <c r="F9" s="66"/>
      <c r="G9" s="66"/>
      <c r="H9" s="66">
        <v>1111135.16</v>
      </c>
      <c r="I9" s="66">
        <v>310000</v>
      </c>
      <c r="J9" s="66"/>
      <c r="K9" s="66"/>
      <c r="L9" s="66"/>
      <c r="M9" s="66"/>
      <c r="N9" s="66">
        <v>310000</v>
      </c>
      <c r="O9" s="155">
        <v>3360957.08</v>
      </c>
      <c r="P9" s="155">
        <v>3032124.07</v>
      </c>
      <c r="Q9" s="155"/>
      <c r="R9" s="155"/>
      <c r="S9" s="155">
        <v>328833.01</v>
      </c>
    </row>
    <row r="10" ht="20.25" customHeight="1" spans="1:19">
      <c r="A10" s="154" t="s">
        <v>30</v>
      </c>
      <c r="B10" s="152"/>
      <c r="C10" s="155">
        <v>35587824.56</v>
      </c>
      <c r="D10" s="155">
        <v>32226867.48</v>
      </c>
      <c r="E10" s="155">
        <v>30805732.32</v>
      </c>
      <c r="F10" s="155"/>
      <c r="G10" s="155"/>
      <c r="H10" s="155">
        <v>1111135.16</v>
      </c>
      <c r="I10" s="155">
        <v>310000</v>
      </c>
      <c r="J10" s="155"/>
      <c r="K10" s="155"/>
      <c r="L10" s="155"/>
      <c r="M10" s="155"/>
      <c r="N10" s="155">
        <v>310000</v>
      </c>
      <c r="O10" s="155">
        <v>3360957.08</v>
      </c>
      <c r="P10" s="155">
        <v>3032124.07</v>
      </c>
      <c r="Q10" s="155"/>
      <c r="R10" s="155"/>
      <c r="S10" s="155">
        <v>328833.01</v>
      </c>
    </row>
  </sheetData>
  <mergeCells count="20">
    <mergeCell ref="A2:S2"/>
    <mergeCell ref="A3:S3"/>
    <mergeCell ref="A4:R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8"/>
  <sheetViews>
    <sheetView showZeros="0" tabSelected="1" workbookViewId="0">
      <pane ySplit="1" topLeftCell="A2" activePane="bottomLeft" state="frozen"/>
      <selection/>
      <selection pane="bottomLeft" activeCell="E16" sqref="E16"/>
    </sheetView>
  </sheetViews>
  <sheetFormatPr defaultColWidth="8.84955752212389" defaultRowHeight="15" customHeight="1"/>
  <cols>
    <col min="1" max="1" width="17.8407079646018" customWidth="1"/>
    <col min="2" max="2" width="53.1327433628319" customWidth="1"/>
    <col min="3" max="15" width="15.1327433628319" customWidth="1"/>
  </cols>
  <sheetData>
    <row r="1" customHeight="1" spans="1:15">
      <c r="A1" s="149"/>
      <c r="B1" s="149"/>
      <c r="C1" s="149"/>
      <c r="D1" s="149"/>
      <c r="E1" s="149"/>
      <c r="F1" s="149"/>
      <c r="G1" s="149"/>
      <c r="H1" s="149"/>
      <c r="I1" s="149"/>
      <c r="J1" s="149"/>
      <c r="K1" s="149"/>
      <c r="L1" s="149"/>
      <c r="M1" s="149"/>
      <c r="N1" s="149"/>
      <c r="O1" s="149"/>
    </row>
    <row r="2" customHeight="1" spans="1:15">
      <c r="A2" s="157" t="s">
        <v>65</v>
      </c>
      <c r="B2" s="157"/>
      <c r="C2" s="157"/>
      <c r="D2" s="157"/>
      <c r="E2" s="157"/>
      <c r="F2" s="157"/>
      <c r="G2" s="157"/>
      <c r="H2" s="157"/>
      <c r="I2" s="157"/>
      <c r="J2" s="157"/>
      <c r="K2" s="157"/>
      <c r="L2" s="157"/>
      <c r="M2" s="157"/>
      <c r="N2" s="157"/>
      <c r="O2" s="157"/>
    </row>
    <row r="3" ht="28.5" customHeight="1" spans="1:15">
      <c r="A3" s="151" t="s">
        <v>66</v>
      </c>
      <c r="B3" s="151"/>
      <c r="C3" s="151"/>
      <c r="D3" s="151"/>
      <c r="E3" s="151"/>
      <c r="F3" s="151"/>
      <c r="G3" s="151"/>
      <c r="H3" s="151"/>
      <c r="I3" s="151"/>
      <c r="J3" s="151"/>
      <c r="K3" s="151"/>
      <c r="L3" s="151"/>
      <c r="M3" s="151"/>
      <c r="N3" s="151"/>
      <c r="O3" s="151"/>
    </row>
    <row r="4" ht="20.25" customHeight="1" spans="1:15">
      <c r="A4" s="152" t="s">
        <v>67</v>
      </c>
      <c r="B4" s="152"/>
      <c r="C4" s="152"/>
      <c r="D4" s="152"/>
      <c r="E4" s="152"/>
      <c r="F4" s="152"/>
      <c r="G4" s="152"/>
      <c r="H4" s="152"/>
      <c r="I4" s="152"/>
      <c r="J4" s="158"/>
      <c r="K4" s="158"/>
      <c r="L4" s="158"/>
      <c r="M4" s="158"/>
      <c r="N4" s="158"/>
      <c r="O4" s="158" t="s">
        <v>2</v>
      </c>
    </row>
    <row r="5" ht="27" customHeight="1" spans="1:15">
      <c r="A5" s="153" t="s">
        <v>68</v>
      </c>
      <c r="B5" s="153" t="s">
        <v>69</v>
      </c>
      <c r="C5" s="153" t="s">
        <v>30</v>
      </c>
      <c r="D5" s="153" t="s">
        <v>33</v>
      </c>
      <c r="E5" s="153"/>
      <c r="F5" s="153"/>
      <c r="G5" s="153" t="s">
        <v>34</v>
      </c>
      <c r="H5" s="153" t="s">
        <v>35</v>
      </c>
      <c r="I5" s="153" t="s">
        <v>70</v>
      </c>
      <c r="J5" s="153" t="s">
        <v>71</v>
      </c>
      <c r="K5" s="153"/>
      <c r="L5" s="153"/>
      <c r="M5" s="153"/>
      <c r="N5" s="153"/>
      <c r="O5" s="153"/>
    </row>
    <row r="6" ht="27" customHeight="1" spans="1:15">
      <c r="A6" s="153"/>
      <c r="B6" s="153"/>
      <c r="C6" s="153"/>
      <c r="D6" s="153" t="s">
        <v>32</v>
      </c>
      <c r="E6" s="153" t="s">
        <v>72</v>
      </c>
      <c r="F6" s="153" t="s">
        <v>73</v>
      </c>
      <c r="G6" s="153"/>
      <c r="H6" s="153"/>
      <c r="I6" s="153"/>
      <c r="J6" s="153" t="s">
        <v>32</v>
      </c>
      <c r="K6" s="153" t="s">
        <v>74</v>
      </c>
      <c r="L6" s="153" t="s">
        <v>75</v>
      </c>
      <c r="M6" s="153" t="s">
        <v>76</v>
      </c>
      <c r="N6" s="153" t="s">
        <v>77</v>
      </c>
      <c r="O6" s="153" t="s">
        <v>78</v>
      </c>
    </row>
    <row r="7" ht="20.25" customHeight="1" spans="1:15">
      <c r="A7" s="156" t="s">
        <v>44</v>
      </c>
      <c r="B7" s="156" t="s">
        <v>45</v>
      </c>
      <c r="C7" s="156" t="s">
        <v>46</v>
      </c>
      <c r="D7" s="156" t="s">
        <v>47</v>
      </c>
      <c r="E7" s="156" t="s">
        <v>48</v>
      </c>
      <c r="F7" s="156" t="s">
        <v>49</v>
      </c>
      <c r="G7" s="156" t="s">
        <v>50</v>
      </c>
      <c r="H7" s="156" t="s">
        <v>51</v>
      </c>
      <c r="I7" s="156" t="s">
        <v>52</v>
      </c>
      <c r="J7" s="156" t="s">
        <v>53</v>
      </c>
      <c r="K7" s="156" t="s">
        <v>54</v>
      </c>
      <c r="L7" s="156" t="s">
        <v>55</v>
      </c>
      <c r="M7" s="156" t="s">
        <v>56</v>
      </c>
      <c r="N7" s="156" t="s">
        <v>57</v>
      </c>
      <c r="O7" s="156" t="s">
        <v>58</v>
      </c>
    </row>
    <row r="8" ht="20.25" customHeight="1" spans="1:15">
      <c r="A8" s="152" t="s">
        <v>79</v>
      </c>
      <c r="B8" s="152" t="str">
        <f>"        "&amp;"教育支出"</f>
        <v>        教育支出</v>
      </c>
      <c r="C8" s="66">
        <v>24778240.95</v>
      </c>
      <c r="D8" s="66">
        <v>23028272.78</v>
      </c>
      <c r="E8" s="66">
        <v>19722548.71</v>
      </c>
      <c r="F8" s="66">
        <v>3305724.07</v>
      </c>
      <c r="G8" s="66"/>
      <c r="H8" s="66"/>
      <c r="I8" s="66">
        <v>1132368.17</v>
      </c>
      <c r="J8" s="66">
        <v>617600</v>
      </c>
      <c r="K8" s="66"/>
      <c r="L8" s="66"/>
      <c r="M8" s="66"/>
      <c r="N8" s="66"/>
      <c r="O8" s="66">
        <v>617600</v>
      </c>
    </row>
    <row r="9" ht="20.25" customHeight="1" spans="1:15">
      <c r="A9" s="159" t="s">
        <v>80</v>
      </c>
      <c r="B9" s="159" t="str">
        <f>"        "&amp;"职业教育"</f>
        <v>        职业教育</v>
      </c>
      <c r="C9" s="66">
        <v>24778240.95</v>
      </c>
      <c r="D9" s="66">
        <v>23028272.78</v>
      </c>
      <c r="E9" s="66">
        <v>19722548.71</v>
      </c>
      <c r="F9" s="66">
        <v>3305724.07</v>
      </c>
      <c r="G9" s="66"/>
      <c r="H9" s="66"/>
      <c r="I9" s="66">
        <v>1132368.17</v>
      </c>
      <c r="J9" s="66">
        <v>617600</v>
      </c>
      <c r="K9" s="66"/>
      <c r="L9" s="66"/>
      <c r="M9" s="66"/>
      <c r="N9" s="66"/>
      <c r="O9" s="66">
        <v>617600</v>
      </c>
    </row>
    <row r="10" ht="20.25" customHeight="1" spans="1:15">
      <c r="A10" s="160" t="s">
        <v>81</v>
      </c>
      <c r="B10" s="160" t="str">
        <f>"        "&amp;"中等职业教育"</f>
        <v>        中等职业教育</v>
      </c>
      <c r="C10" s="66">
        <v>24778240.95</v>
      </c>
      <c r="D10" s="66">
        <v>23028272.78</v>
      </c>
      <c r="E10" s="66">
        <v>19722548.71</v>
      </c>
      <c r="F10" s="66">
        <v>3305724.07</v>
      </c>
      <c r="G10" s="66"/>
      <c r="H10" s="66"/>
      <c r="I10" s="66">
        <v>1132368.17</v>
      </c>
      <c r="J10" s="66">
        <v>617600</v>
      </c>
      <c r="K10" s="66"/>
      <c r="L10" s="66"/>
      <c r="M10" s="66"/>
      <c r="N10" s="66"/>
      <c r="O10" s="66">
        <v>617600</v>
      </c>
    </row>
    <row r="11" ht="20.25" customHeight="1" spans="1:15">
      <c r="A11" s="152" t="s">
        <v>82</v>
      </c>
      <c r="B11" s="152" t="str">
        <f>"        "&amp;"社会保障和就业支出"</f>
        <v>        社会保障和就业支出</v>
      </c>
      <c r="C11" s="66">
        <v>6654597.28</v>
      </c>
      <c r="D11" s="66">
        <v>6654597.28</v>
      </c>
      <c r="E11" s="66">
        <v>6558597.28</v>
      </c>
      <c r="F11" s="66">
        <v>96000</v>
      </c>
      <c r="G11" s="66"/>
      <c r="H11" s="66"/>
      <c r="I11" s="66"/>
      <c r="J11" s="66"/>
      <c r="K11" s="66"/>
      <c r="L11" s="66"/>
      <c r="M11" s="66"/>
      <c r="N11" s="66"/>
      <c r="O11" s="66"/>
    </row>
    <row r="12" ht="20.25" customHeight="1" spans="1:15">
      <c r="A12" s="159" t="s">
        <v>83</v>
      </c>
      <c r="B12" s="159" t="str">
        <f>"        "&amp;"行政事业单位养老支出"</f>
        <v>        行政事业单位养老支出</v>
      </c>
      <c r="C12" s="66">
        <v>6558597.28</v>
      </c>
      <c r="D12" s="66">
        <v>6558597.28</v>
      </c>
      <c r="E12" s="66">
        <v>6558597.28</v>
      </c>
      <c r="F12" s="66"/>
      <c r="G12" s="66"/>
      <c r="H12" s="66"/>
      <c r="I12" s="66"/>
      <c r="J12" s="66"/>
      <c r="K12" s="66"/>
      <c r="L12" s="66"/>
      <c r="M12" s="66"/>
      <c r="N12" s="66"/>
      <c r="O12" s="66"/>
    </row>
    <row r="13" ht="20.25" customHeight="1" spans="1:15">
      <c r="A13" s="160" t="s">
        <v>84</v>
      </c>
      <c r="B13" s="160" t="str">
        <f>"        "&amp;"事业单位离退休"</f>
        <v>        事业单位离退休</v>
      </c>
      <c r="C13" s="66">
        <v>3730692</v>
      </c>
      <c r="D13" s="66">
        <v>3730692</v>
      </c>
      <c r="E13" s="66">
        <v>3730692</v>
      </c>
      <c r="F13" s="66"/>
      <c r="G13" s="66"/>
      <c r="H13" s="66"/>
      <c r="I13" s="66"/>
      <c r="J13" s="66"/>
      <c r="K13" s="66"/>
      <c r="L13" s="66"/>
      <c r="M13" s="66"/>
      <c r="N13" s="66"/>
      <c r="O13" s="66"/>
    </row>
    <row r="14" ht="20.25" customHeight="1" spans="1:15">
      <c r="A14" s="160" t="s">
        <v>85</v>
      </c>
      <c r="B14" s="160" t="str">
        <f>"        "&amp;"机关事业单位基本养老保险缴费支出"</f>
        <v>        机关事业单位基本养老保险缴费支出</v>
      </c>
      <c r="C14" s="66">
        <v>1827905.28</v>
      </c>
      <c r="D14" s="66">
        <v>1827905.28</v>
      </c>
      <c r="E14" s="66">
        <v>1827905.28</v>
      </c>
      <c r="F14" s="66"/>
      <c r="G14" s="66"/>
      <c r="H14" s="66"/>
      <c r="I14" s="66"/>
      <c r="J14" s="66"/>
      <c r="K14" s="66"/>
      <c r="L14" s="66"/>
      <c r="M14" s="66"/>
      <c r="N14" s="66"/>
      <c r="O14" s="66"/>
    </row>
    <row r="15" ht="20.25" customHeight="1" spans="1:15">
      <c r="A15" s="160" t="s">
        <v>86</v>
      </c>
      <c r="B15" s="160" t="str">
        <f>"        "&amp;"机关事业单位职业年金缴费支出"</f>
        <v>        机关事业单位职业年金缴费支出</v>
      </c>
      <c r="C15" s="66">
        <v>1000000</v>
      </c>
      <c r="D15" s="66">
        <v>1000000</v>
      </c>
      <c r="E15" s="66">
        <v>1000000</v>
      </c>
      <c r="F15" s="66"/>
      <c r="G15" s="66"/>
      <c r="H15" s="66"/>
      <c r="I15" s="66"/>
      <c r="J15" s="66"/>
      <c r="K15" s="66"/>
      <c r="L15" s="66"/>
      <c r="M15" s="66"/>
      <c r="N15" s="66"/>
      <c r="O15" s="66"/>
    </row>
    <row r="16" ht="20.25" customHeight="1" spans="1:15">
      <c r="A16" s="159" t="s">
        <v>87</v>
      </c>
      <c r="B16" s="159" t="str">
        <f>"        "&amp;"抚恤"</f>
        <v>        抚恤</v>
      </c>
      <c r="C16" s="66">
        <v>96000</v>
      </c>
      <c r="D16" s="66">
        <v>96000</v>
      </c>
      <c r="E16" s="66"/>
      <c r="F16" s="66">
        <v>96000</v>
      </c>
      <c r="G16" s="66"/>
      <c r="H16" s="66"/>
      <c r="I16" s="66"/>
      <c r="J16" s="66"/>
      <c r="K16" s="66"/>
      <c r="L16" s="66"/>
      <c r="M16" s="66"/>
      <c r="N16" s="66"/>
      <c r="O16" s="66"/>
    </row>
    <row r="17" ht="20.25" customHeight="1" spans="1:15">
      <c r="A17" s="160" t="s">
        <v>88</v>
      </c>
      <c r="B17" s="160" t="str">
        <f>"        "&amp;"死亡抚恤"</f>
        <v>        死亡抚恤</v>
      </c>
      <c r="C17" s="66">
        <v>96000</v>
      </c>
      <c r="D17" s="66">
        <v>96000</v>
      </c>
      <c r="E17" s="66"/>
      <c r="F17" s="66">
        <v>96000</v>
      </c>
      <c r="G17" s="66"/>
      <c r="H17" s="66"/>
      <c r="I17" s="66"/>
      <c r="J17" s="66"/>
      <c r="K17" s="66"/>
      <c r="L17" s="66"/>
      <c r="M17" s="66"/>
      <c r="N17" s="66"/>
      <c r="O17" s="66"/>
    </row>
    <row r="18" ht="20.25" customHeight="1" spans="1:15">
      <c r="A18" s="152" t="s">
        <v>89</v>
      </c>
      <c r="B18" s="152" t="str">
        <f>"        "&amp;"卫生健康支出"</f>
        <v>        卫生健康支出</v>
      </c>
      <c r="C18" s="66">
        <v>2190718.33</v>
      </c>
      <c r="D18" s="66">
        <v>2190718.33</v>
      </c>
      <c r="E18" s="66">
        <v>2190718.33</v>
      </c>
      <c r="F18" s="66"/>
      <c r="G18" s="66"/>
      <c r="H18" s="66"/>
      <c r="I18" s="66"/>
      <c r="J18" s="66"/>
      <c r="K18" s="66"/>
      <c r="L18" s="66"/>
      <c r="M18" s="66"/>
      <c r="N18" s="66"/>
      <c r="O18" s="66"/>
    </row>
    <row r="19" ht="20.25" customHeight="1" spans="1:15">
      <c r="A19" s="159" t="s">
        <v>90</v>
      </c>
      <c r="B19" s="159" t="str">
        <f>"        "&amp;"行政事业单位医疗"</f>
        <v>        行政事业单位医疗</v>
      </c>
      <c r="C19" s="66">
        <v>2190718.33</v>
      </c>
      <c r="D19" s="66">
        <v>2190718.33</v>
      </c>
      <c r="E19" s="66">
        <v>2190718.33</v>
      </c>
      <c r="F19" s="66"/>
      <c r="G19" s="66"/>
      <c r="H19" s="66"/>
      <c r="I19" s="66"/>
      <c r="J19" s="66"/>
      <c r="K19" s="66"/>
      <c r="L19" s="66"/>
      <c r="M19" s="66"/>
      <c r="N19" s="66"/>
      <c r="O19" s="66"/>
    </row>
    <row r="20" ht="20.25" customHeight="1" spans="1:15">
      <c r="A20" s="160" t="s">
        <v>91</v>
      </c>
      <c r="B20" s="160" t="str">
        <f>"        "&amp;"行政单位医疗"</f>
        <v>        行政单位医疗</v>
      </c>
      <c r="C20" s="66"/>
      <c r="D20" s="66"/>
      <c r="E20" s="66"/>
      <c r="F20" s="66"/>
      <c r="G20" s="66"/>
      <c r="H20" s="66"/>
      <c r="I20" s="66"/>
      <c r="J20" s="66"/>
      <c r="K20" s="66"/>
      <c r="L20" s="66"/>
      <c r="M20" s="66"/>
      <c r="N20" s="66"/>
      <c r="O20" s="66"/>
    </row>
    <row r="21" ht="20.25" customHeight="1" spans="1:15">
      <c r="A21" s="160" t="s">
        <v>92</v>
      </c>
      <c r="B21" s="160" t="str">
        <f>"        "&amp;"事业单位医疗"</f>
        <v>        事业单位医疗</v>
      </c>
      <c r="C21" s="66">
        <v>1003225.86</v>
      </c>
      <c r="D21" s="66">
        <v>1003225.86</v>
      </c>
      <c r="E21" s="66">
        <v>1003225.86</v>
      </c>
      <c r="F21" s="66"/>
      <c r="G21" s="66"/>
      <c r="H21" s="66"/>
      <c r="I21" s="66"/>
      <c r="J21" s="66"/>
      <c r="K21" s="66"/>
      <c r="L21" s="66"/>
      <c r="M21" s="66"/>
      <c r="N21" s="66"/>
      <c r="O21" s="66"/>
    </row>
    <row r="22" ht="20.25" customHeight="1" spans="1:15">
      <c r="A22" s="160" t="s">
        <v>93</v>
      </c>
      <c r="B22" s="160" t="str">
        <f>"        "&amp;"公务员医疗补助"</f>
        <v>        公务员医疗补助</v>
      </c>
      <c r="C22" s="66">
        <v>1053620.4</v>
      </c>
      <c r="D22" s="66">
        <v>1053620.4</v>
      </c>
      <c r="E22" s="66">
        <v>1053620.4</v>
      </c>
      <c r="F22" s="66"/>
      <c r="G22" s="66"/>
      <c r="H22" s="66"/>
      <c r="I22" s="66"/>
      <c r="J22" s="66"/>
      <c r="K22" s="66"/>
      <c r="L22" s="66"/>
      <c r="M22" s="66"/>
      <c r="N22" s="66"/>
      <c r="O22" s="66"/>
    </row>
    <row r="23" ht="20.25" customHeight="1" spans="1:15">
      <c r="A23" s="160" t="s">
        <v>94</v>
      </c>
      <c r="B23" s="160" t="str">
        <f>"        "&amp;"其他行政事业单位医疗支出"</f>
        <v>        其他行政事业单位医疗支出</v>
      </c>
      <c r="C23" s="66">
        <v>133872.07</v>
      </c>
      <c r="D23" s="66">
        <v>133872.07</v>
      </c>
      <c r="E23" s="66">
        <v>133872.07</v>
      </c>
      <c r="F23" s="66"/>
      <c r="G23" s="66"/>
      <c r="H23" s="66"/>
      <c r="I23" s="66"/>
      <c r="J23" s="66"/>
      <c r="K23" s="66"/>
      <c r="L23" s="66"/>
      <c r="M23" s="66"/>
      <c r="N23" s="66"/>
      <c r="O23" s="66"/>
    </row>
    <row r="24" ht="20.25" customHeight="1" spans="1:15">
      <c r="A24" s="152" t="s">
        <v>95</v>
      </c>
      <c r="B24" s="152" t="str">
        <f>"        "&amp;"住房保障支出"</f>
        <v>        住房保障支出</v>
      </c>
      <c r="C24" s="66">
        <v>1964268</v>
      </c>
      <c r="D24" s="66">
        <v>1964268</v>
      </c>
      <c r="E24" s="66">
        <v>1964268</v>
      </c>
      <c r="F24" s="66"/>
      <c r="G24" s="66"/>
      <c r="H24" s="66"/>
      <c r="I24" s="66"/>
      <c r="J24" s="66"/>
      <c r="K24" s="66"/>
      <c r="L24" s="66"/>
      <c r="M24" s="66"/>
      <c r="N24" s="66"/>
      <c r="O24" s="66"/>
    </row>
    <row r="25" ht="20.25" customHeight="1" spans="1:15">
      <c r="A25" s="159" t="s">
        <v>96</v>
      </c>
      <c r="B25" s="159" t="str">
        <f>"        "&amp;"住房改革支出"</f>
        <v>        住房改革支出</v>
      </c>
      <c r="C25" s="66">
        <v>1964268</v>
      </c>
      <c r="D25" s="66">
        <v>1964268</v>
      </c>
      <c r="E25" s="66">
        <v>1964268</v>
      </c>
      <c r="F25" s="66"/>
      <c r="G25" s="66"/>
      <c r="H25" s="66"/>
      <c r="I25" s="66"/>
      <c r="J25" s="66"/>
      <c r="K25" s="66"/>
      <c r="L25" s="66"/>
      <c r="M25" s="66"/>
      <c r="N25" s="66"/>
      <c r="O25" s="66"/>
    </row>
    <row r="26" ht="20.25" customHeight="1" spans="1:15">
      <c r="A26" s="160" t="s">
        <v>97</v>
      </c>
      <c r="B26" s="160" t="str">
        <f>"        "&amp;"住房公积金"</f>
        <v>        住房公积金</v>
      </c>
      <c r="C26" s="66">
        <v>1838292</v>
      </c>
      <c r="D26" s="66">
        <v>1838292</v>
      </c>
      <c r="E26" s="66">
        <v>1838292</v>
      </c>
      <c r="F26" s="66"/>
      <c r="G26" s="66"/>
      <c r="H26" s="66"/>
      <c r="I26" s="66"/>
      <c r="J26" s="66"/>
      <c r="K26" s="66"/>
      <c r="L26" s="66"/>
      <c r="M26" s="66"/>
      <c r="N26" s="66"/>
      <c r="O26" s="66"/>
    </row>
    <row r="27" ht="20.25" customHeight="1" spans="1:15">
      <c r="A27" s="160" t="s">
        <v>98</v>
      </c>
      <c r="B27" s="160" t="str">
        <f>"        "&amp;"购房补贴"</f>
        <v>        购房补贴</v>
      </c>
      <c r="C27" s="66">
        <v>125976</v>
      </c>
      <c r="D27" s="66">
        <v>125976</v>
      </c>
      <c r="E27" s="66">
        <v>125976</v>
      </c>
      <c r="F27" s="66"/>
      <c r="G27" s="66"/>
      <c r="H27" s="66"/>
      <c r="I27" s="66"/>
      <c r="J27" s="66"/>
      <c r="K27" s="66"/>
      <c r="L27" s="66"/>
      <c r="M27" s="66"/>
      <c r="N27" s="66"/>
      <c r="O27" s="66"/>
    </row>
    <row r="28" ht="20.25" customHeight="1" spans="1:15">
      <c r="A28" s="154" t="s">
        <v>30</v>
      </c>
      <c r="B28" s="152"/>
      <c r="C28" s="155">
        <v>35587824.56</v>
      </c>
      <c r="D28" s="155">
        <v>33837856.39</v>
      </c>
      <c r="E28" s="155">
        <v>30436132.32</v>
      </c>
      <c r="F28" s="155">
        <v>3401724.07</v>
      </c>
      <c r="G28" s="155"/>
      <c r="H28" s="155"/>
      <c r="I28" s="155"/>
      <c r="J28" s="155">
        <v>617600</v>
      </c>
      <c r="K28" s="155"/>
      <c r="L28" s="155"/>
      <c r="M28" s="155"/>
      <c r="N28" s="155"/>
      <c r="O28" s="155">
        <v>617600</v>
      </c>
    </row>
  </sheetData>
  <mergeCells count="12">
    <mergeCell ref="A2:O2"/>
    <mergeCell ref="A3:O3"/>
    <mergeCell ref="A4:N4"/>
    <mergeCell ref="D5:F5"/>
    <mergeCell ref="J5:O5"/>
    <mergeCell ref="A28:B28"/>
    <mergeCell ref="A5:A6"/>
    <mergeCell ref="B5:B6"/>
    <mergeCell ref="C5:C6"/>
    <mergeCell ref="G5:G6"/>
    <mergeCell ref="H5:H6"/>
    <mergeCell ref="I5:I6"/>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6"/>
  <sheetViews>
    <sheetView showZeros="0" workbookViewId="0">
      <pane ySplit="1" topLeftCell="A2" activePane="bottomLeft" state="frozen"/>
      <selection/>
      <selection pane="bottomLeft" activeCell="A4" sqref="A4:C4"/>
    </sheetView>
  </sheetViews>
  <sheetFormatPr defaultColWidth="8.84955752212389" defaultRowHeight="15" customHeight="1" outlineLevelCol="3"/>
  <cols>
    <col min="1" max="2" width="28.5752212389381" customWidth="1"/>
    <col min="3" max="3" width="35.6991150442478" customWidth="1"/>
    <col min="4" max="4" width="28.5752212389381" customWidth="1"/>
  </cols>
  <sheetData>
    <row r="1" customHeight="1" spans="1:4">
      <c r="A1" s="57"/>
      <c r="B1" s="57"/>
      <c r="C1" s="57"/>
      <c r="D1" s="57"/>
    </row>
    <row r="2" ht="18.75" customHeight="1" spans="1:4">
      <c r="A2" s="150" t="s">
        <v>99</v>
      </c>
      <c r="B2" s="161"/>
      <c r="C2" s="161"/>
      <c r="D2" s="161"/>
    </row>
    <row r="3" ht="28.5" customHeight="1" spans="1:4">
      <c r="A3" s="162" t="s">
        <v>100</v>
      </c>
      <c r="B3" s="162"/>
      <c r="C3" s="162"/>
      <c r="D3" s="162"/>
    </row>
    <row r="4" ht="18.75" customHeight="1" spans="1:4">
      <c r="A4" s="152" t="s">
        <v>67</v>
      </c>
      <c r="B4" s="152"/>
      <c r="C4" s="152"/>
      <c r="D4" s="150" t="s">
        <v>2</v>
      </c>
    </row>
    <row r="5" ht="18.75" customHeight="1" spans="1:4">
      <c r="A5" s="61" t="s">
        <v>3</v>
      </c>
      <c r="B5" s="61"/>
      <c r="C5" s="61" t="s">
        <v>4</v>
      </c>
      <c r="D5" s="61"/>
    </row>
    <row r="6" ht="18.75" customHeight="1" spans="1:4">
      <c r="A6" s="61" t="s">
        <v>5</v>
      </c>
      <c r="B6" s="61" t="s">
        <v>6</v>
      </c>
      <c r="C6" s="61" t="s">
        <v>101</v>
      </c>
      <c r="D6" s="61" t="s">
        <v>6</v>
      </c>
    </row>
    <row r="7" ht="18.75" customHeight="1" spans="1:4">
      <c r="A7" s="163" t="s">
        <v>102</v>
      </c>
      <c r="B7" s="164"/>
      <c r="C7" s="165" t="s">
        <v>103</v>
      </c>
      <c r="D7" s="164"/>
    </row>
    <row r="8" ht="18.75" customHeight="1" spans="1:4">
      <c r="A8" s="152" t="s">
        <v>104</v>
      </c>
      <c r="B8" s="166">
        <v>30805732.32</v>
      </c>
      <c r="C8" s="167" t="str">
        <f>"（一）"&amp;"教育支出"</f>
        <v>（一）教育支出</v>
      </c>
      <c r="D8" s="166">
        <v>23028272.78</v>
      </c>
    </row>
    <row r="9" ht="18.75" customHeight="1" spans="1:4">
      <c r="A9" s="152" t="s">
        <v>105</v>
      </c>
      <c r="B9" s="166"/>
      <c r="C9" s="167" t="str">
        <f>"（二）"&amp;"社会保障和就业支出"</f>
        <v>（二）社会保障和就业支出</v>
      </c>
      <c r="D9" s="166">
        <v>6654597.28</v>
      </c>
    </row>
    <row r="10" ht="18.75" customHeight="1" spans="1:4">
      <c r="A10" s="152" t="s">
        <v>106</v>
      </c>
      <c r="B10" s="166"/>
      <c r="C10" s="167" t="str">
        <f>"（三）"&amp;"卫生健康支出"</f>
        <v>（三）卫生健康支出</v>
      </c>
      <c r="D10" s="166">
        <v>2190718.33</v>
      </c>
    </row>
    <row r="11" ht="18.75" customHeight="1" spans="1:4">
      <c r="A11" s="152" t="s">
        <v>107</v>
      </c>
      <c r="B11" s="166"/>
      <c r="C11" s="167" t="str">
        <f>"（四）"&amp;"住房保障支出"</f>
        <v>（四）住房保障支出</v>
      </c>
      <c r="D11" s="166">
        <v>1964268</v>
      </c>
    </row>
    <row r="12" ht="18.75" customHeight="1" spans="1:4">
      <c r="A12" s="63" t="s">
        <v>104</v>
      </c>
      <c r="B12" s="166">
        <v>3032124.07</v>
      </c>
      <c r="C12" s="152"/>
      <c r="D12" s="152"/>
    </row>
    <row r="13" ht="18.75" customHeight="1" spans="1:4">
      <c r="A13" s="63" t="s">
        <v>105</v>
      </c>
      <c r="B13" s="166"/>
      <c r="C13" s="152"/>
      <c r="D13" s="152"/>
    </row>
    <row r="14" ht="18.75" customHeight="1" spans="1:4">
      <c r="A14" s="63" t="s">
        <v>106</v>
      </c>
      <c r="B14" s="166"/>
      <c r="C14" s="152"/>
      <c r="D14" s="152"/>
    </row>
    <row r="15" ht="18.75" customHeight="1" spans="1:4">
      <c r="A15" s="152"/>
      <c r="B15" s="152"/>
      <c r="C15" s="152" t="s">
        <v>108</v>
      </c>
      <c r="D15" s="152"/>
    </row>
    <row r="16" ht="18.75" customHeight="1" spans="1:4">
      <c r="A16" s="168" t="s">
        <v>24</v>
      </c>
      <c r="B16" s="166">
        <v>33837856.39</v>
      </c>
      <c r="C16" s="168" t="s">
        <v>25</v>
      </c>
      <c r="D16" s="166">
        <v>33837856.39</v>
      </c>
    </row>
  </sheetData>
  <mergeCells count="5">
    <mergeCell ref="A2:D2"/>
    <mergeCell ref="A3:D3"/>
    <mergeCell ref="A4:C4"/>
    <mergeCell ref="A5:B5"/>
    <mergeCell ref="C5:D5"/>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7"/>
  <sheetViews>
    <sheetView showZeros="0" workbookViewId="0">
      <pane ySplit="1" topLeftCell="A2" activePane="bottomLeft" state="frozen"/>
      <selection/>
      <selection pane="bottomLeft" activeCell="A4" sqref="A4:F4"/>
    </sheetView>
  </sheetViews>
  <sheetFormatPr defaultColWidth="8.84955752212389" defaultRowHeight="15" customHeight="1" outlineLevelCol="6"/>
  <cols>
    <col min="1" max="1" width="17.8407079646018" customWidth="1"/>
    <col min="2" max="2" width="53.1327433628319" customWidth="1"/>
    <col min="3" max="7" width="15.1327433628319" customWidth="1"/>
  </cols>
  <sheetData>
    <row r="1" customHeight="1" spans="1:7">
      <c r="A1" s="149"/>
      <c r="B1" s="149"/>
      <c r="C1" s="149"/>
      <c r="D1" s="149"/>
      <c r="E1" s="149"/>
      <c r="F1" s="149"/>
      <c r="G1" s="149"/>
    </row>
    <row r="2" customHeight="1" spans="1:7">
      <c r="A2" s="157" t="s">
        <v>109</v>
      </c>
      <c r="B2" s="157"/>
      <c r="C2" s="157"/>
      <c r="D2" s="157"/>
      <c r="E2" s="157"/>
      <c r="F2" s="157"/>
      <c r="G2" s="157"/>
    </row>
    <row r="3" ht="28.5" customHeight="1" spans="1:7">
      <c r="A3" s="151" t="s">
        <v>110</v>
      </c>
      <c r="B3" s="151"/>
      <c r="C3" s="151"/>
      <c r="D3" s="151"/>
      <c r="E3" s="151"/>
      <c r="F3" s="151"/>
      <c r="G3" s="151"/>
    </row>
    <row r="4" ht="20.25" customHeight="1" spans="1:7">
      <c r="A4" s="152" t="s">
        <v>67</v>
      </c>
      <c r="B4" s="152"/>
      <c r="C4" s="152"/>
      <c r="D4" s="152"/>
      <c r="E4" s="152"/>
      <c r="F4" s="152"/>
      <c r="G4" s="158" t="s">
        <v>2</v>
      </c>
    </row>
    <row r="5" ht="27" customHeight="1" spans="1:7">
      <c r="A5" s="153" t="s">
        <v>111</v>
      </c>
      <c r="B5" s="153"/>
      <c r="C5" s="153" t="s">
        <v>30</v>
      </c>
      <c r="D5" s="153" t="s">
        <v>33</v>
      </c>
      <c r="E5" s="153"/>
      <c r="F5" s="153"/>
      <c r="G5" s="153" t="s">
        <v>73</v>
      </c>
    </row>
    <row r="6" ht="27" customHeight="1" spans="1:7">
      <c r="A6" s="153" t="s">
        <v>68</v>
      </c>
      <c r="B6" s="153" t="s">
        <v>69</v>
      </c>
      <c r="C6" s="153"/>
      <c r="D6" s="153" t="s">
        <v>32</v>
      </c>
      <c r="E6" s="153" t="s">
        <v>112</v>
      </c>
      <c r="F6" s="153" t="s">
        <v>113</v>
      </c>
      <c r="G6" s="153"/>
    </row>
    <row r="7" ht="20.25" customHeight="1" spans="1:7">
      <c r="A7" s="156" t="s">
        <v>44</v>
      </c>
      <c r="B7" s="156" t="s">
        <v>45</v>
      </c>
      <c r="C7" s="156" t="s">
        <v>46</v>
      </c>
      <c r="D7" s="156" t="s">
        <v>47</v>
      </c>
      <c r="E7" s="156" t="s">
        <v>48</v>
      </c>
      <c r="F7" s="156" t="s">
        <v>49</v>
      </c>
      <c r="G7" s="156">
        <v>7</v>
      </c>
    </row>
    <row r="8" ht="20.25" customHeight="1" spans="1:7">
      <c r="A8" s="152" t="s">
        <v>79</v>
      </c>
      <c r="B8" s="152" t="str">
        <f>"        "&amp;"教育支出"</f>
        <v>        教育支出</v>
      </c>
      <c r="C8" s="66">
        <v>23028272.78</v>
      </c>
      <c r="D8" s="155">
        <v>19722548.71</v>
      </c>
      <c r="E8" s="66">
        <v>16433048.71</v>
      </c>
      <c r="F8" s="66">
        <v>3289500</v>
      </c>
      <c r="G8" s="66">
        <v>3305724.07</v>
      </c>
    </row>
    <row r="9" ht="20.25" customHeight="1" spans="1:7">
      <c r="A9" s="159" t="s">
        <v>80</v>
      </c>
      <c r="B9" s="159" t="str">
        <f>"        "&amp;"职业教育"</f>
        <v>        职业教育</v>
      </c>
      <c r="C9" s="66">
        <v>23028272.78</v>
      </c>
      <c r="D9" s="155">
        <v>19722548.71</v>
      </c>
      <c r="E9" s="66">
        <v>16433048.71</v>
      </c>
      <c r="F9" s="66">
        <v>3289500</v>
      </c>
      <c r="G9" s="66">
        <v>3305724.07</v>
      </c>
    </row>
    <row r="10" ht="20.25" customHeight="1" spans="1:7">
      <c r="A10" s="160" t="s">
        <v>81</v>
      </c>
      <c r="B10" s="160" t="str">
        <f>"        "&amp;"中等职业教育"</f>
        <v>        中等职业教育</v>
      </c>
      <c r="C10" s="66">
        <v>23028272.78</v>
      </c>
      <c r="D10" s="155">
        <v>19722548.71</v>
      </c>
      <c r="E10" s="66">
        <v>16433048.71</v>
      </c>
      <c r="F10" s="66">
        <v>3289500</v>
      </c>
      <c r="G10" s="66">
        <v>3305724.07</v>
      </c>
    </row>
    <row r="11" ht="20.25" customHeight="1" spans="1:7">
      <c r="A11" s="152" t="s">
        <v>82</v>
      </c>
      <c r="B11" s="152" t="str">
        <f>"        "&amp;"社会保障和就业支出"</f>
        <v>        社会保障和就业支出</v>
      </c>
      <c r="C11" s="66">
        <v>6654597.28</v>
      </c>
      <c r="D11" s="155">
        <v>6558597.28</v>
      </c>
      <c r="E11" s="66">
        <v>6558597.28</v>
      </c>
      <c r="F11" s="66"/>
      <c r="G11" s="66">
        <v>96000</v>
      </c>
    </row>
    <row r="12" ht="20.25" customHeight="1" spans="1:7">
      <c r="A12" s="159" t="s">
        <v>83</v>
      </c>
      <c r="B12" s="159" t="str">
        <f>"        "&amp;"行政事业单位养老支出"</f>
        <v>        行政事业单位养老支出</v>
      </c>
      <c r="C12" s="66">
        <v>6558597.28</v>
      </c>
      <c r="D12" s="155">
        <v>6558597.28</v>
      </c>
      <c r="E12" s="66">
        <v>6558597.28</v>
      </c>
      <c r="F12" s="66"/>
      <c r="G12" s="66"/>
    </row>
    <row r="13" ht="20.25" customHeight="1" spans="1:7">
      <c r="A13" s="160" t="s">
        <v>84</v>
      </c>
      <c r="B13" s="160" t="str">
        <f>"        "&amp;"事业单位离退休"</f>
        <v>        事业单位离退休</v>
      </c>
      <c r="C13" s="66">
        <v>3730692</v>
      </c>
      <c r="D13" s="155">
        <v>3730692</v>
      </c>
      <c r="E13" s="66">
        <v>3730692</v>
      </c>
      <c r="F13" s="66"/>
      <c r="G13" s="66"/>
    </row>
    <row r="14" ht="20.25" customHeight="1" spans="1:7">
      <c r="A14" s="160" t="s">
        <v>85</v>
      </c>
      <c r="B14" s="160" t="str">
        <f>"        "&amp;"机关事业单位基本养老保险缴费支出"</f>
        <v>        机关事业单位基本养老保险缴费支出</v>
      </c>
      <c r="C14" s="66">
        <v>1827905.28</v>
      </c>
      <c r="D14" s="155">
        <v>1827905.28</v>
      </c>
      <c r="E14" s="66">
        <v>1827905.28</v>
      </c>
      <c r="F14" s="66"/>
      <c r="G14" s="66"/>
    </row>
    <row r="15" ht="20.25" customHeight="1" spans="1:7">
      <c r="A15" s="160" t="s">
        <v>86</v>
      </c>
      <c r="B15" s="160" t="str">
        <f>"        "&amp;"机关事业单位职业年金缴费支出"</f>
        <v>        机关事业单位职业年金缴费支出</v>
      </c>
      <c r="C15" s="66">
        <v>1000000</v>
      </c>
      <c r="D15" s="155">
        <v>1000000</v>
      </c>
      <c r="E15" s="66">
        <v>1000000</v>
      </c>
      <c r="F15" s="66"/>
      <c r="G15" s="66"/>
    </row>
    <row r="16" ht="20.25" customHeight="1" spans="1:7">
      <c r="A16" s="159" t="s">
        <v>87</v>
      </c>
      <c r="B16" s="159" t="str">
        <f>"        "&amp;"抚恤"</f>
        <v>        抚恤</v>
      </c>
      <c r="C16" s="66">
        <v>96000</v>
      </c>
      <c r="D16" s="155"/>
      <c r="E16" s="66"/>
      <c r="F16" s="66"/>
      <c r="G16" s="66">
        <v>96000</v>
      </c>
    </row>
    <row r="17" ht="20.25" customHeight="1" spans="1:7">
      <c r="A17" s="160" t="s">
        <v>88</v>
      </c>
      <c r="B17" s="160" t="str">
        <f>"        "&amp;"死亡抚恤"</f>
        <v>        死亡抚恤</v>
      </c>
      <c r="C17" s="66">
        <v>96000</v>
      </c>
      <c r="D17" s="155"/>
      <c r="E17" s="66"/>
      <c r="F17" s="66"/>
      <c r="G17" s="66">
        <v>96000</v>
      </c>
    </row>
    <row r="18" ht="20.25" customHeight="1" spans="1:7">
      <c r="A18" s="152" t="s">
        <v>89</v>
      </c>
      <c r="B18" s="152" t="str">
        <f>"        "&amp;"卫生健康支出"</f>
        <v>        卫生健康支出</v>
      </c>
      <c r="C18" s="66">
        <v>2190718.33</v>
      </c>
      <c r="D18" s="155">
        <v>2190718.33</v>
      </c>
      <c r="E18" s="66">
        <v>2190718.33</v>
      </c>
      <c r="F18" s="66"/>
      <c r="G18" s="66"/>
    </row>
    <row r="19" ht="20.25" customHeight="1" spans="1:7">
      <c r="A19" s="159" t="s">
        <v>90</v>
      </c>
      <c r="B19" s="159" t="str">
        <f>"        "&amp;"行政事业单位医疗"</f>
        <v>        行政事业单位医疗</v>
      </c>
      <c r="C19" s="66">
        <v>2190718.33</v>
      </c>
      <c r="D19" s="155">
        <v>2190718.33</v>
      </c>
      <c r="E19" s="66">
        <v>2190718.33</v>
      </c>
      <c r="F19" s="66"/>
      <c r="G19" s="66"/>
    </row>
    <row r="20" ht="20.25" customHeight="1" spans="1:7">
      <c r="A20" s="160" t="s">
        <v>92</v>
      </c>
      <c r="B20" s="160" t="str">
        <f>"        "&amp;"事业单位医疗"</f>
        <v>        事业单位医疗</v>
      </c>
      <c r="C20" s="66">
        <v>1003225.86</v>
      </c>
      <c r="D20" s="155">
        <v>1003225.86</v>
      </c>
      <c r="E20" s="66">
        <v>1003225.86</v>
      </c>
      <c r="F20" s="66"/>
      <c r="G20" s="66"/>
    </row>
    <row r="21" ht="20.25" customHeight="1" spans="1:7">
      <c r="A21" s="160" t="s">
        <v>93</v>
      </c>
      <c r="B21" s="160" t="str">
        <f>"        "&amp;"公务员医疗补助"</f>
        <v>        公务员医疗补助</v>
      </c>
      <c r="C21" s="66">
        <v>1053620.4</v>
      </c>
      <c r="D21" s="155">
        <v>1053620.4</v>
      </c>
      <c r="E21" s="66">
        <v>1053620.4</v>
      </c>
      <c r="F21" s="66"/>
      <c r="G21" s="66"/>
    </row>
    <row r="22" ht="20.25" customHeight="1" spans="1:7">
      <c r="A22" s="160" t="s">
        <v>94</v>
      </c>
      <c r="B22" s="160" t="str">
        <f>"        "&amp;"其他行政事业单位医疗支出"</f>
        <v>        其他行政事业单位医疗支出</v>
      </c>
      <c r="C22" s="66">
        <v>133872.07</v>
      </c>
      <c r="D22" s="155">
        <v>133872.07</v>
      </c>
      <c r="E22" s="66">
        <v>133872.07</v>
      </c>
      <c r="F22" s="66"/>
      <c r="G22" s="66"/>
    </row>
    <row r="23" ht="20.25" customHeight="1" spans="1:7">
      <c r="A23" s="152" t="s">
        <v>95</v>
      </c>
      <c r="B23" s="152" t="str">
        <f>"        "&amp;"住房保障支出"</f>
        <v>        住房保障支出</v>
      </c>
      <c r="C23" s="66">
        <v>1964268</v>
      </c>
      <c r="D23" s="155">
        <v>1964268</v>
      </c>
      <c r="E23" s="66">
        <v>1964268</v>
      </c>
      <c r="F23" s="66"/>
      <c r="G23" s="66"/>
    </row>
    <row r="24" ht="20.25" customHeight="1" spans="1:7">
      <c r="A24" s="159" t="s">
        <v>96</v>
      </c>
      <c r="B24" s="159" t="str">
        <f>"        "&amp;"住房改革支出"</f>
        <v>        住房改革支出</v>
      </c>
      <c r="C24" s="66">
        <v>1964268</v>
      </c>
      <c r="D24" s="155">
        <v>1964268</v>
      </c>
      <c r="E24" s="66">
        <v>1964268</v>
      </c>
      <c r="F24" s="66"/>
      <c r="G24" s="66"/>
    </row>
    <row r="25" ht="20.25" customHeight="1" spans="1:7">
      <c r="A25" s="160" t="s">
        <v>97</v>
      </c>
      <c r="B25" s="160" t="str">
        <f>"        "&amp;"住房公积金"</f>
        <v>        住房公积金</v>
      </c>
      <c r="C25" s="66">
        <v>1838292</v>
      </c>
      <c r="D25" s="155">
        <v>1838292</v>
      </c>
      <c r="E25" s="66">
        <v>1838292</v>
      </c>
      <c r="F25" s="66"/>
      <c r="G25" s="66"/>
    </row>
    <row r="26" ht="20.25" customHeight="1" spans="1:7">
      <c r="A26" s="160" t="s">
        <v>98</v>
      </c>
      <c r="B26" s="160" t="str">
        <f>"        "&amp;"购房补贴"</f>
        <v>        购房补贴</v>
      </c>
      <c r="C26" s="66">
        <v>125976</v>
      </c>
      <c r="D26" s="155">
        <v>125976</v>
      </c>
      <c r="E26" s="66">
        <v>125976</v>
      </c>
      <c r="F26" s="66"/>
      <c r="G26" s="66"/>
    </row>
    <row r="27" ht="20.25" customHeight="1" spans="1:7">
      <c r="A27" s="154" t="s">
        <v>30</v>
      </c>
      <c r="B27" s="152"/>
      <c r="C27" s="155">
        <v>33837856.39</v>
      </c>
      <c r="D27" s="155">
        <v>30436132.32</v>
      </c>
      <c r="E27" s="155">
        <v>27146632.32</v>
      </c>
      <c r="F27" s="155">
        <v>3289500</v>
      </c>
      <c r="G27" s="155">
        <v>3401724.07</v>
      </c>
    </row>
  </sheetData>
  <mergeCells count="8">
    <mergeCell ref="A2:G2"/>
    <mergeCell ref="A3:G3"/>
    <mergeCell ref="A4:F4"/>
    <mergeCell ref="A5:B5"/>
    <mergeCell ref="D5:F5"/>
    <mergeCell ref="A27:B27"/>
    <mergeCell ref="C5:C6"/>
    <mergeCell ref="G5:G6"/>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A4" sqref="A4:E4"/>
    </sheetView>
  </sheetViews>
  <sheetFormatPr defaultColWidth="8.84955752212389" defaultRowHeight="15" customHeight="1" outlineLevelRow="7" outlineLevelCol="5"/>
  <cols>
    <col min="1" max="6" width="25.1327433628319" customWidth="1"/>
  </cols>
  <sheetData>
    <row r="1" customHeight="1" spans="1:6">
      <c r="A1" s="149"/>
      <c r="B1" s="149"/>
      <c r="C1" s="149"/>
      <c r="D1" s="149"/>
      <c r="E1" s="149"/>
      <c r="F1" s="149"/>
    </row>
    <row r="2" customHeight="1" spans="1:6">
      <c r="A2" s="150" t="s">
        <v>114</v>
      </c>
      <c r="B2" s="150"/>
      <c r="C2" s="150"/>
      <c r="D2" s="150"/>
      <c r="E2" s="150"/>
      <c r="F2" s="150"/>
    </row>
    <row r="3" ht="28.5" customHeight="1" spans="1:6">
      <c r="A3" s="151" t="s">
        <v>115</v>
      </c>
      <c r="B3" s="151"/>
      <c r="C3" s="151"/>
      <c r="D3" s="151"/>
      <c r="E3" s="151"/>
      <c r="F3" s="151"/>
    </row>
    <row r="4" ht="20.25" customHeight="1" spans="1:6">
      <c r="A4" s="152" t="s">
        <v>67</v>
      </c>
      <c r="B4" s="152"/>
      <c r="C4" s="152"/>
      <c r="D4" s="152"/>
      <c r="E4" s="152"/>
      <c r="F4" s="150" t="s">
        <v>2</v>
      </c>
    </row>
    <row r="5" ht="20.25" customHeight="1" spans="1:6">
      <c r="A5" s="153" t="s">
        <v>116</v>
      </c>
      <c r="B5" s="153" t="s">
        <v>117</v>
      </c>
      <c r="C5" s="153" t="s">
        <v>118</v>
      </c>
      <c r="D5" s="153"/>
      <c r="E5" s="153"/>
      <c r="F5" s="153"/>
    </row>
    <row r="6" ht="35.25" customHeight="1" spans="1:6">
      <c r="A6" s="153"/>
      <c r="B6" s="153"/>
      <c r="C6" s="153" t="s">
        <v>32</v>
      </c>
      <c r="D6" s="153" t="s">
        <v>119</v>
      </c>
      <c r="E6" s="153" t="s">
        <v>120</v>
      </c>
      <c r="F6" s="153" t="s">
        <v>121</v>
      </c>
    </row>
    <row r="7" ht="20.25" customHeight="1" spans="1:6">
      <c r="A7" s="156" t="s">
        <v>44</v>
      </c>
      <c r="B7" s="156">
        <v>2</v>
      </c>
      <c r="C7" s="156">
        <v>3</v>
      </c>
      <c r="D7" s="156">
        <v>4</v>
      </c>
      <c r="E7" s="156">
        <v>5</v>
      </c>
      <c r="F7" s="156">
        <v>6</v>
      </c>
    </row>
    <row r="8" ht="20.25" customHeight="1" spans="1:6">
      <c r="A8" s="66">
        <v>70000</v>
      </c>
      <c r="B8" s="66"/>
      <c r="C8" s="66">
        <v>50000</v>
      </c>
      <c r="D8" s="66"/>
      <c r="E8" s="155">
        <v>50000</v>
      </c>
      <c r="F8" s="66">
        <v>20000</v>
      </c>
    </row>
  </sheetData>
  <mergeCells count="6">
    <mergeCell ref="A2:F2"/>
    <mergeCell ref="A3:F3"/>
    <mergeCell ref="A4:E4"/>
    <mergeCell ref="C5:E5"/>
    <mergeCell ref="A5:A6"/>
    <mergeCell ref="B5:B6"/>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43"/>
  <sheetViews>
    <sheetView showZeros="0" workbookViewId="0">
      <pane ySplit="1" topLeftCell="A2" activePane="bottomLeft" state="frozen"/>
      <selection/>
      <selection pane="bottomLeft" activeCell="A4" sqref="A4:V4"/>
    </sheetView>
  </sheetViews>
  <sheetFormatPr defaultColWidth="8.84955752212389" defaultRowHeight="15" customHeight="1"/>
  <cols>
    <col min="1" max="1" width="27.2743362831858" customWidth="1"/>
    <col min="2" max="2" width="20.8407079646018" customWidth="1"/>
    <col min="3" max="3" width="22.6991150442478" customWidth="1"/>
    <col min="4" max="4" width="11.1327433628319" customWidth="1"/>
    <col min="5" max="5" width="22.6991150442478" customWidth="1"/>
    <col min="6" max="6" width="11.1327433628319" customWidth="1"/>
    <col min="7" max="7" width="22.6991150442478" customWidth="1"/>
    <col min="8" max="8" width="16.283185840708" customWidth="1"/>
    <col min="9" max="9" width="16.4159292035398" customWidth="1"/>
    <col min="10" max="13" width="16.283185840708" customWidth="1"/>
    <col min="14" max="16" width="16.4159292035398" customWidth="1"/>
    <col min="17" max="22" width="16.283185840708" customWidth="1"/>
    <col min="23" max="23" width="16.4159292035398" customWidth="1"/>
  </cols>
  <sheetData>
    <row r="1" customHeight="1" spans="1:23">
      <c r="A1" s="149"/>
      <c r="B1" s="149"/>
      <c r="C1" s="149"/>
      <c r="D1" s="149"/>
      <c r="E1" s="149"/>
      <c r="F1" s="149"/>
      <c r="G1" s="149"/>
      <c r="H1" s="149"/>
      <c r="I1" s="149"/>
      <c r="J1" s="149"/>
      <c r="K1" s="149"/>
      <c r="L1" s="149"/>
      <c r="M1" s="149"/>
      <c r="N1" s="149"/>
      <c r="O1" s="149"/>
      <c r="P1" s="149"/>
      <c r="Q1" s="149"/>
      <c r="R1" s="149"/>
      <c r="S1" s="149"/>
      <c r="T1" s="149"/>
      <c r="U1" s="149"/>
      <c r="V1" s="149"/>
      <c r="W1" s="149"/>
    </row>
    <row r="2" customHeight="1" spans="1:23">
      <c r="A2" s="150" t="s">
        <v>122</v>
      </c>
      <c r="B2" s="150"/>
      <c r="C2" s="150"/>
      <c r="D2" s="150"/>
      <c r="E2" s="150"/>
      <c r="F2" s="150"/>
      <c r="G2" s="150"/>
      <c r="H2" s="150"/>
      <c r="I2" s="150"/>
      <c r="J2" s="150"/>
      <c r="K2" s="150"/>
      <c r="L2" s="150"/>
      <c r="M2" s="150"/>
      <c r="N2" s="150"/>
      <c r="O2" s="150"/>
      <c r="P2" s="150"/>
      <c r="Q2" s="150"/>
      <c r="R2" s="150"/>
      <c r="S2" s="150"/>
      <c r="T2" s="150"/>
      <c r="U2" s="150"/>
      <c r="V2" s="150"/>
      <c r="W2" s="150"/>
    </row>
    <row r="3" ht="28.5" customHeight="1" spans="1:23">
      <c r="A3" s="151" t="s">
        <v>123</v>
      </c>
      <c r="B3" s="151"/>
      <c r="C3" s="151" t="s">
        <v>124</v>
      </c>
      <c r="D3" s="151"/>
      <c r="E3" s="151"/>
      <c r="F3" s="151"/>
      <c r="G3" s="151"/>
      <c r="H3" s="151"/>
      <c r="I3" s="151"/>
      <c r="J3" s="151"/>
      <c r="K3" s="151"/>
      <c r="L3" s="151"/>
      <c r="M3" s="151"/>
      <c r="N3" s="151"/>
      <c r="O3" s="151"/>
      <c r="P3" s="151"/>
      <c r="Q3" s="151"/>
      <c r="R3" s="151"/>
      <c r="S3" s="151"/>
      <c r="T3" s="151"/>
      <c r="U3" s="151"/>
      <c r="V3" s="151"/>
      <c r="W3" s="151"/>
    </row>
    <row r="4" ht="19.5" customHeight="1" spans="1:23">
      <c r="A4" s="152" t="s">
        <v>67</v>
      </c>
      <c r="B4" s="152"/>
      <c r="C4" s="152"/>
      <c r="D4" s="152"/>
      <c r="E4" s="152"/>
      <c r="F4" s="152"/>
      <c r="G4" s="152"/>
      <c r="H4" s="152"/>
      <c r="I4" s="152"/>
      <c r="J4" s="152"/>
      <c r="K4" s="152"/>
      <c r="L4" s="152"/>
      <c r="M4" s="152"/>
      <c r="N4" s="152"/>
      <c r="O4" s="152"/>
      <c r="P4" s="152"/>
      <c r="Q4" s="152"/>
      <c r="R4" s="150"/>
      <c r="S4" s="150"/>
      <c r="T4" s="150"/>
      <c r="U4" s="150"/>
      <c r="V4" s="150"/>
      <c r="W4" s="150" t="s">
        <v>2</v>
      </c>
    </row>
    <row r="5" ht="19.5" customHeight="1" spans="1:23">
      <c r="A5" s="153" t="s">
        <v>125</v>
      </c>
      <c r="B5" s="153" t="s">
        <v>126</v>
      </c>
      <c r="C5" s="153" t="s">
        <v>127</v>
      </c>
      <c r="D5" s="153" t="s">
        <v>128</v>
      </c>
      <c r="E5" s="153" t="s">
        <v>129</v>
      </c>
      <c r="F5" s="153" t="s">
        <v>130</v>
      </c>
      <c r="G5" s="153" t="s">
        <v>131</v>
      </c>
      <c r="H5" s="153" t="s">
        <v>132</v>
      </c>
      <c r="I5" s="153"/>
      <c r="J5" s="153"/>
      <c r="K5" s="153"/>
      <c r="L5" s="153"/>
      <c r="M5" s="153"/>
      <c r="N5" s="153"/>
      <c r="O5" s="153"/>
      <c r="P5" s="153"/>
      <c r="Q5" s="153"/>
      <c r="R5" s="153"/>
      <c r="S5" s="153"/>
      <c r="T5" s="153"/>
      <c r="U5" s="153"/>
      <c r="V5" s="153"/>
      <c r="W5" s="153"/>
    </row>
    <row r="6" ht="19.5" customHeight="1" spans="1:23">
      <c r="A6" s="153"/>
      <c r="B6" s="153"/>
      <c r="C6" s="153"/>
      <c r="D6" s="153"/>
      <c r="E6" s="153"/>
      <c r="F6" s="153"/>
      <c r="G6" s="153"/>
      <c r="H6" s="153" t="s">
        <v>30</v>
      </c>
      <c r="I6" s="153" t="s">
        <v>33</v>
      </c>
      <c r="J6" s="153"/>
      <c r="K6" s="153"/>
      <c r="L6" s="153"/>
      <c r="M6" s="153"/>
      <c r="N6" s="153" t="s">
        <v>133</v>
      </c>
      <c r="O6" s="153"/>
      <c r="P6" s="153"/>
      <c r="Q6" s="153" t="s">
        <v>36</v>
      </c>
      <c r="R6" s="153" t="s">
        <v>71</v>
      </c>
      <c r="S6" s="153"/>
      <c r="T6" s="153"/>
      <c r="U6" s="153"/>
      <c r="V6" s="153"/>
      <c r="W6" s="153"/>
    </row>
    <row r="7" ht="41.25" customHeight="1" spans="1:23">
      <c r="A7" s="153"/>
      <c r="B7" s="153"/>
      <c r="C7" s="153"/>
      <c r="D7" s="153"/>
      <c r="E7" s="153"/>
      <c r="F7" s="153"/>
      <c r="G7" s="153"/>
      <c r="H7" s="153"/>
      <c r="I7" s="153" t="s">
        <v>134</v>
      </c>
      <c r="J7" s="153" t="s">
        <v>135</v>
      </c>
      <c r="K7" s="153" t="s">
        <v>136</v>
      </c>
      <c r="L7" s="153" t="s">
        <v>137</v>
      </c>
      <c r="M7" s="153" t="s">
        <v>138</v>
      </c>
      <c r="N7" s="153" t="s">
        <v>33</v>
      </c>
      <c r="O7" s="153" t="s">
        <v>34</v>
      </c>
      <c r="P7" s="153" t="s">
        <v>35</v>
      </c>
      <c r="Q7" s="153"/>
      <c r="R7" s="153" t="s">
        <v>32</v>
      </c>
      <c r="S7" s="153" t="s">
        <v>39</v>
      </c>
      <c r="T7" s="153" t="s">
        <v>139</v>
      </c>
      <c r="U7" s="153" t="s">
        <v>41</v>
      </c>
      <c r="V7" s="153" t="s">
        <v>42</v>
      </c>
      <c r="W7" s="153" t="s">
        <v>43</v>
      </c>
    </row>
    <row r="8" ht="20.25" customHeight="1" spans="1:23">
      <c r="A8" s="154" t="s">
        <v>44</v>
      </c>
      <c r="B8" s="154" t="s">
        <v>45</v>
      </c>
      <c r="C8" s="154" t="s">
        <v>46</v>
      </c>
      <c r="D8" s="154" t="s">
        <v>47</v>
      </c>
      <c r="E8" s="154" t="s">
        <v>48</v>
      </c>
      <c r="F8" s="154" t="s">
        <v>49</v>
      </c>
      <c r="G8" s="154" t="s">
        <v>50</v>
      </c>
      <c r="H8" s="154" t="s">
        <v>51</v>
      </c>
      <c r="I8" s="154" t="s">
        <v>52</v>
      </c>
      <c r="J8" s="154" t="s">
        <v>53</v>
      </c>
      <c r="K8" s="154" t="s">
        <v>54</v>
      </c>
      <c r="L8" s="154" t="s">
        <v>55</v>
      </c>
      <c r="M8" s="154" t="s">
        <v>56</v>
      </c>
      <c r="N8" s="154" t="s">
        <v>57</v>
      </c>
      <c r="O8" s="154" t="s">
        <v>58</v>
      </c>
      <c r="P8" s="154" t="s">
        <v>59</v>
      </c>
      <c r="Q8" s="154" t="s">
        <v>60</v>
      </c>
      <c r="R8" s="154" t="s">
        <v>61</v>
      </c>
      <c r="S8" s="154" t="s">
        <v>62</v>
      </c>
      <c r="T8" s="154" t="s">
        <v>140</v>
      </c>
      <c r="U8" s="154" t="s">
        <v>141</v>
      </c>
      <c r="V8" s="154" t="s">
        <v>142</v>
      </c>
      <c r="W8" s="154" t="s">
        <v>143</v>
      </c>
    </row>
    <row r="9" ht="20.25" customHeight="1" spans="1:23">
      <c r="A9" t="s">
        <v>64</v>
      </c>
      <c r="C9" s="152"/>
      <c r="D9" s="152"/>
      <c r="E9" s="152"/>
      <c r="G9" s="152"/>
      <c r="H9" s="155">
        <v>31348064.88</v>
      </c>
      <c r="I9" s="66">
        <v>30436132.32</v>
      </c>
      <c r="J9" s="66">
        <v>15126000.84</v>
      </c>
      <c r="K9" s="66"/>
      <c r="L9" s="66">
        <v>15310131.48</v>
      </c>
      <c r="M9" s="66"/>
      <c r="N9" s="66"/>
      <c r="O9" s="66"/>
      <c r="P9" s="66"/>
      <c r="Q9" s="66">
        <v>911932.56</v>
      </c>
      <c r="R9" s="66"/>
      <c r="S9" s="66"/>
      <c r="T9" s="66"/>
      <c r="U9" s="66"/>
      <c r="V9" s="66"/>
      <c r="W9" s="66"/>
    </row>
    <row r="10" ht="20.25" customHeight="1" spans="1:23">
      <c r="A10" t="str">
        <f t="shared" ref="A10:A42" si="0">"       "&amp;"云南省玉溪卫生学校"</f>
        <v>       云南省玉溪卫生学校</v>
      </c>
      <c r="B10" s="152" t="s">
        <v>144</v>
      </c>
      <c r="C10" s="152" t="s">
        <v>145</v>
      </c>
      <c r="D10" s="152" t="s">
        <v>81</v>
      </c>
      <c r="E10" s="152" t="s">
        <v>146</v>
      </c>
      <c r="F10" s="152" t="s">
        <v>147</v>
      </c>
      <c r="G10" s="152" t="s">
        <v>148</v>
      </c>
      <c r="H10" s="155">
        <v>5790612</v>
      </c>
      <c r="I10" s="66">
        <v>5790612</v>
      </c>
      <c r="J10" s="66">
        <v>2533392.75</v>
      </c>
      <c r="K10" s="66"/>
      <c r="L10" s="66">
        <v>3257219.25</v>
      </c>
      <c r="M10" s="66"/>
      <c r="N10" s="66"/>
      <c r="O10" s="66"/>
      <c r="P10" s="66"/>
      <c r="Q10" s="66"/>
      <c r="R10" s="66"/>
      <c r="S10" s="66"/>
      <c r="T10" s="66"/>
      <c r="U10" s="66"/>
      <c r="V10" s="66"/>
      <c r="W10" s="66"/>
    </row>
    <row r="11" ht="20.25" customHeight="1" spans="1:23">
      <c r="A11" s="152" t="str">
        <f t="shared" si="0"/>
        <v>       云南省玉溪卫生学校</v>
      </c>
      <c r="B11" s="152" t="s">
        <v>144</v>
      </c>
      <c r="C11" s="152" t="s">
        <v>145</v>
      </c>
      <c r="D11" s="152" t="s">
        <v>81</v>
      </c>
      <c r="E11" s="152" t="s">
        <v>146</v>
      </c>
      <c r="F11" s="152" t="s">
        <v>149</v>
      </c>
      <c r="G11" s="152" t="s">
        <v>150</v>
      </c>
      <c r="H11" s="155">
        <v>4908</v>
      </c>
      <c r="I11" s="66">
        <v>4908</v>
      </c>
      <c r="J11" s="66">
        <v>2147.25</v>
      </c>
      <c r="K11" s="152"/>
      <c r="L11" s="66">
        <v>2760.75</v>
      </c>
      <c r="M11" s="152"/>
      <c r="N11" s="66"/>
      <c r="O11" s="66"/>
      <c r="P11" s="152"/>
      <c r="Q11" s="66"/>
      <c r="R11" s="66"/>
      <c r="S11" s="66"/>
      <c r="T11" s="66"/>
      <c r="U11" s="66"/>
      <c r="V11" s="66"/>
      <c r="W11" s="66"/>
    </row>
    <row r="12" ht="20.25" customHeight="1" spans="1:23">
      <c r="A12" s="152" t="str">
        <f t="shared" si="0"/>
        <v>       云南省玉溪卫生学校</v>
      </c>
      <c r="B12" s="152" t="s">
        <v>144</v>
      </c>
      <c r="C12" s="152" t="s">
        <v>145</v>
      </c>
      <c r="D12" s="152" t="s">
        <v>81</v>
      </c>
      <c r="E12" s="152" t="s">
        <v>146</v>
      </c>
      <c r="F12" s="152" t="s">
        <v>151</v>
      </c>
      <c r="G12" s="152" t="s">
        <v>152</v>
      </c>
      <c r="H12" s="155">
        <v>1923780</v>
      </c>
      <c r="I12" s="66">
        <v>1923780</v>
      </c>
      <c r="J12" s="66">
        <v>841653.75</v>
      </c>
      <c r="K12" s="152"/>
      <c r="L12" s="66">
        <v>1082126.25</v>
      </c>
      <c r="M12" s="152"/>
      <c r="N12" s="66"/>
      <c r="O12" s="66"/>
      <c r="P12" s="152"/>
      <c r="Q12" s="66"/>
      <c r="R12" s="66"/>
      <c r="S12" s="66"/>
      <c r="T12" s="66"/>
      <c r="U12" s="66"/>
      <c r="V12" s="66"/>
      <c r="W12" s="66"/>
    </row>
    <row r="13" ht="20.25" customHeight="1" spans="1:23">
      <c r="A13" s="152" t="str">
        <f t="shared" si="0"/>
        <v>       云南省玉溪卫生学校</v>
      </c>
      <c r="B13" s="152" t="s">
        <v>144</v>
      </c>
      <c r="C13" s="152" t="s">
        <v>145</v>
      </c>
      <c r="D13" s="152" t="s">
        <v>98</v>
      </c>
      <c r="E13" s="152" t="s">
        <v>153</v>
      </c>
      <c r="F13" s="152" t="s">
        <v>149</v>
      </c>
      <c r="G13" s="152" t="s">
        <v>150</v>
      </c>
      <c r="H13" s="155">
        <v>125976</v>
      </c>
      <c r="I13" s="66">
        <v>125976</v>
      </c>
      <c r="J13" s="66"/>
      <c r="K13" s="152"/>
      <c r="L13" s="66">
        <v>125976</v>
      </c>
      <c r="M13" s="152"/>
      <c r="N13" s="66"/>
      <c r="O13" s="66"/>
      <c r="P13" s="152"/>
      <c r="Q13" s="66"/>
      <c r="R13" s="66"/>
      <c r="S13" s="66"/>
      <c r="T13" s="66"/>
      <c r="U13" s="66"/>
      <c r="V13" s="66"/>
      <c r="W13" s="66"/>
    </row>
    <row r="14" ht="20.25" customHeight="1" spans="1:23">
      <c r="A14" s="152" t="str">
        <f t="shared" si="0"/>
        <v>       云南省玉溪卫生学校</v>
      </c>
      <c r="B14" s="152" t="s">
        <v>154</v>
      </c>
      <c r="C14" s="152" t="s">
        <v>155</v>
      </c>
      <c r="D14" s="152" t="s">
        <v>81</v>
      </c>
      <c r="E14" s="152" t="s">
        <v>146</v>
      </c>
      <c r="F14" s="152" t="s">
        <v>156</v>
      </c>
      <c r="G14" s="152" t="s">
        <v>157</v>
      </c>
      <c r="H14" s="155">
        <v>83348.71</v>
      </c>
      <c r="I14" s="66">
        <v>83348.71</v>
      </c>
      <c r="J14" s="66">
        <v>20837.18</v>
      </c>
      <c r="K14" s="152"/>
      <c r="L14" s="66">
        <v>62511.53</v>
      </c>
      <c r="M14" s="152"/>
      <c r="N14" s="66"/>
      <c r="O14" s="66"/>
      <c r="P14" s="152"/>
      <c r="Q14" s="66"/>
      <c r="R14" s="66"/>
      <c r="S14" s="66"/>
      <c r="T14" s="66"/>
      <c r="U14" s="66"/>
      <c r="V14" s="66"/>
      <c r="W14" s="66"/>
    </row>
    <row r="15" ht="20.25" customHeight="1" spans="1:23">
      <c r="A15" s="152" t="str">
        <f t="shared" si="0"/>
        <v>       云南省玉溪卫生学校</v>
      </c>
      <c r="B15" s="152" t="s">
        <v>154</v>
      </c>
      <c r="C15" s="152" t="s">
        <v>155</v>
      </c>
      <c r="D15" s="152" t="s">
        <v>85</v>
      </c>
      <c r="E15" s="152" t="s">
        <v>158</v>
      </c>
      <c r="F15" s="152" t="s">
        <v>159</v>
      </c>
      <c r="G15" s="152" t="s">
        <v>160</v>
      </c>
      <c r="H15" s="155">
        <v>1827905.28</v>
      </c>
      <c r="I15" s="66">
        <v>1827905.28</v>
      </c>
      <c r="J15" s="66">
        <v>456976.32</v>
      </c>
      <c r="K15" s="152"/>
      <c r="L15" s="66">
        <v>1370928.96</v>
      </c>
      <c r="M15" s="152"/>
      <c r="N15" s="66"/>
      <c r="O15" s="66"/>
      <c r="P15" s="152"/>
      <c r="Q15" s="66"/>
      <c r="R15" s="66"/>
      <c r="S15" s="66"/>
      <c r="T15" s="66"/>
      <c r="U15" s="66"/>
      <c r="V15" s="66"/>
      <c r="W15" s="66"/>
    </row>
    <row r="16" ht="20.25" customHeight="1" spans="1:23">
      <c r="A16" s="152" t="str">
        <f t="shared" si="0"/>
        <v>       云南省玉溪卫生学校</v>
      </c>
      <c r="B16" s="152" t="s">
        <v>154</v>
      </c>
      <c r="C16" s="152" t="s">
        <v>155</v>
      </c>
      <c r="D16" s="152" t="s">
        <v>92</v>
      </c>
      <c r="E16" s="152" t="s">
        <v>161</v>
      </c>
      <c r="F16" s="152" t="s">
        <v>162</v>
      </c>
      <c r="G16" s="152" t="s">
        <v>163</v>
      </c>
      <c r="H16" s="155">
        <v>948225.86</v>
      </c>
      <c r="I16" s="66">
        <v>948225.86</v>
      </c>
      <c r="J16" s="66">
        <v>237056.47</v>
      </c>
      <c r="K16" s="152"/>
      <c r="L16" s="66">
        <v>711169.39</v>
      </c>
      <c r="M16" s="152"/>
      <c r="N16" s="66"/>
      <c r="O16" s="66"/>
      <c r="P16" s="152"/>
      <c r="Q16" s="66"/>
      <c r="R16" s="66"/>
      <c r="S16" s="66"/>
      <c r="T16" s="66"/>
      <c r="U16" s="66"/>
      <c r="V16" s="66"/>
      <c r="W16" s="66"/>
    </row>
    <row r="17" ht="20.25" customHeight="1" spans="1:23">
      <c r="A17" s="152" t="str">
        <f t="shared" si="0"/>
        <v>       云南省玉溪卫生学校</v>
      </c>
      <c r="B17" s="152" t="s">
        <v>154</v>
      </c>
      <c r="C17" s="152" t="s">
        <v>155</v>
      </c>
      <c r="D17" s="152" t="s">
        <v>92</v>
      </c>
      <c r="E17" s="152" t="s">
        <v>161</v>
      </c>
      <c r="F17" s="152" t="s">
        <v>164</v>
      </c>
      <c r="G17" s="152" t="s">
        <v>165</v>
      </c>
      <c r="H17" s="155">
        <v>55000</v>
      </c>
      <c r="I17" s="66">
        <v>55000</v>
      </c>
      <c r="J17" s="66">
        <v>13750</v>
      </c>
      <c r="K17" s="152"/>
      <c r="L17" s="66">
        <v>41250</v>
      </c>
      <c r="M17" s="152"/>
      <c r="N17" s="66"/>
      <c r="O17" s="66"/>
      <c r="P17" s="152"/>
      <c r="Q17" s="66"/>
      <c r="R17" s="66"/>
      <c r="S17" s="66"/>
      <c r="T17" s="66"/>
      <c r="U17" s="66"/>
      <c r="V17" s="66"/>
      <c r="W17" s="66"/>
    </row>
    <row r="18" ht="20.25" customHeight="1" spans="1:23">
      <c r="A18" s="152" t="str">
        <f t="shared" si="0"/>
        <v>       云南省玉溪卫生学校</v>
      </c>
      <c r="B18" s="152" t="s">
        <v>154</v>
      </c>
      <c r="C18" s="152" t="s">
        <v>155</v>
      </c>
      <c r="D18" s="152" t="s">
        <v>93</v>
      </c>
      <c r="E18" s="152" t="s">
        <v>166</v>
      </c>
      <c r="F18" s="152" t="s">
        <v>167</v>
      </c>
      <c r="G18" s="152" t="s">
        <v>168</v>
      </c>
      <c r="H18" s="155">
        <v>1053620.4</v>
      </c>
      <c r="I18" s="66">
        <v>1053620.4</v>
      </c>
      <c r="J18" s="66">
        <v>263405.1</v>
      </c>
      <c r="K18" s="152"/>
      <c r="L18" s="66">
        <v>790215.3</v>
      </c>
      <c r="M18" s="152"/>
      <c r="N18" s="66"/>
      <c r="O18" s="66"/>
      <c r="P18" s="152"/>
      <c r="Q18" s="66"/>
      <c r="R18" s="66"/>
      <c r="S18" s="66"/>
      <c r="T18" s="66"/>
      <c r="U18" s="66"/>
      <c r="V18" s="66"/>
      <c r="W18" s="66"/>
    </row>
    <row r="19" ht="20.25" customHeight="1" spans="1:23">
      <c r="A19" s="152" t="str">
        <f t="shared" si="0"/>
        <v>       云南省玉溪卫生学校</v>
      </c>
      <c r="B19" s="152" t="s">
        <v>154</v>
      </c>
      <c r="C19" s="152" t="s">
        <v>155</v>
      </c>
      <c r="D19" s="152" t="s">
        <v>94</v>
      </c>
      <c r="E19" s="152" t="s">
        <v>169</v>
      </c>
      <c r="F19" s="152" t="s">
        <v>156</v>
      </c>
      <c r="G19" s="152" t="s">
        <v>157</v>
      </c>
      <c r="H19" s="155">
        <v>133872.07</v>
      </c>
      <c r="I19" s="66">
        <v>133872.07</v>
      </c>
      <c r="J19" s="66">
        <v>98742.02</v>
      </c>
      <c r="K19" s="152"/>
      <c r="L19" s="66">
        <v>35130.05</v>
      </c>
      <c r="M19" s="152"/>
      <c r="N19" s="66"/>
      <c r="O19" s="66"/>
      <c r="P19" s="152"/>
      <c r="Q19" s="66"/>
      <c r="R19" s="66"/>
      <c r="S19" s="66"/>
      <c r="T19" s="66"/>
      <c r="U19" s="66"/>
      <c r="V19" s="66"/>
      <c r="W19" s="66"/>
    </row>
    <row r="20" ht="20.25" customHeight="1" spans="1:23">
      <c r="A20" s="152" t="str">
        <f t="shared" si="0"/>
        <v>       云南省玉溪卫生学校</v>
      </c>
      <c r="B20" s="152" t="s">
        <v>170</v>
      </c>
      <c r="C20" s="152" t="s">
        <v>171</v>
      </c>
      <c r="D20" s="152" t="s">
        <v>97</v>
      </c>
      <c r="E20" s="152" t="s">
        <v>171</v>
      </c>
      <c r="F20" s="152" t="s">
        <v>172</v>
      </c>
      <c r="G20" s="152" t="s">
        <v>171</v>
      </c>
      <c r="H20" s="155">
        <v>1838292</v>
      </c>
      <c r="I20" s="66">
        <v>1838292</v>
      </c>
      <c r="J20" s="66">
        <v>459573</v>
      </c>
      <c r="K20" s="152"/>
      <c r="L20" s="66">
        <v>1378719</v>
      </c>
      <c r="M20" s="152"/>
      <c r="N20" s="66"/>
      <c r="O20" s="66"/>
      <c r="P20" s="152"/>
      <c r="Q20" s="66"/>
      <c r="R20" s="66"/>
      <c r="S20" s="66"/>
      <c r="T20" s="66"/>
      <c r="U20" s="66"/>
      <c r="V20" s="66"/>
      <c r="W20" s="66"/>
    </row>
    <row r="21" ht="20.25" customHeight="1" spans="1:23">
      <c r="A21" s="152" t="str">
        <f t="shared" si="0"/>
        <v>       云南省玉溪卫生学校</v>
      </c>
      <c r="B21" s="152" t="s">
        <v>173</v>
      </c>
      <c r="C21" s="152" t="s">
        <v>174</v>
      </c>
      <c r="D21" s="152" t="s">
        <v>84</v>
      </c>
      <c r="E21" s="152" t="s">
        <v>175</v>
      </c>
      <c r="F21" s="152" t="s">
        <v>176</v>
      </c>
      <c r="G21" s="152" t="s">
        <v>177</v>
      </c>
      <c r="H21" s="155">
        <v>147492</v>
      </c>
      <c r="I21" s="66">
        <v>147492</v>
      </c>
      <c r="J21" s="66">
        <v>147492</v>
      </c>
      <c r="K21" s="152"/>
      <c r="L21" s="66"/>
      <c r="M21" s="152"/>
      <c r="N21" s="66"/>
      <c r="O21" s="66"/>
      <c r="P21" s="152"/>
      <c r="Q21" s="66"/>
      <c r="R21" s="66"/>
      <c r="S21" s="66"/>
      <c r="T21" s="66"/>
      <c r="U21" s="66"/>
      <c r="V21" s="66"/>
      <c r="W21" s="66"/>
    </row>
    <row r="22" ht="20.25" customHeight="1" spans="1:23">
      <c r="A22" s="152" t="str">
        <f t="shared" si="0"/>
        <v>       云南省玉溪卫生学校</v>
      </c>
      <c r="B22" s="152" t="s">
        <v>173</v>
      </c>
      <c r="C22" s="152" t="s">
        <v>174</v>
      </c>
      <c r="D22" s="152" t="s">
        <v>84</v>
      </c>
      <c r="E22" s="152" t="s">
        <v>175</v>
      </c>
      <c r="F22" s="152" t="s">
        <v>178</v>
      </c>
      <c r="G22" s="152" t="s">
        <v>179</v>
      </c>
      <c r="H22" s="155">
        <v>3583200</v>
      </c>
      <c r="I22" s="66">
        <v>3583200</v>
      </c>
      <c r="J22" s="66">
        <v>3583200</v>
      </c>
      <c r="K22" s="152"/>
      <c r="L22" s="66"/>
      <c r="M22" s="152"/>
      <c r="N22" s="66"/>
      <c r="O22" s="66"/>
      <c r="P22" s="152"/>
      <c r="Q22" s="66"/>
      <c r="R22" s="66"/>
      <c r="S22" s="66"/>
      <c r="T22" s="66"/>
      <c r="U22" s="66"/>
      <c r="V22" s="66"/>
      <c r="W22" s="66"/>
    </row>
    <row r="23" ht="20.25" customHeight="1" spans="1:23">
      <c r="A23" s="152" t="str">
        <f t="shared" si="0"/>
        <v>       云南省玉溪卫生学校</v>
      </c>
      <c r="B23" s="152" t="s">
        <v>180</v>
      </c>
      <c r="C23" s="152" t="s">
        <v>181</v>
      </c>
      <c r="D23" s="152" t="s">
        <v>81</v>
      </c>
      <c r="E23" s="152" t="s">
        <v>146</v>
      </c>
      <c r="F23" s="152" t="s">
        <v>182</v>
      </c>
      <c r="G23" s="152" t="s">
        <v>183</v>
      </c>
      <c r="H23" s="155">
        <v>750400</v>
      </c>
      <c r="I23" s="66">
        <v>750400</v>
      </c>
      <c r="J23" s="66">
        <v>187600</v>
      </c>
      <c r="K23" s="152"/>
      <c r="L23" s="66">
        <v>562800</v>
      </c>
      <c r="M23" s="152"/>
      <c r="N23" s="66"/>
      <c r="O23" s="66"/>
      <c r="P23" s="152"/>
      <c r="Q23" s="66"/>
      <c r="R23" s="66"/>
      <c r="S23" s="66"/>
      <c r="T23" s="66"/>
      <c r="U23" s="66"/>
      <c r="V23" s="66"/>
      <c r="W23" s="66"/>
    </row>
    <row r="24" ht="20.25" customHeight="1" spans="1:23">
      <c r="A24" s="152" t="str">
        <f t="shared" si="0"/>
        <v>       云南省玉溪卫生学校</v>
      </c>
      <c r="B24" s="152" t="s">
        <v>180</v>
      </c>
      <c r="C24" s="152" t="s">
        <v>181</v>
      </c>
      <c r="D24" s="152" t="s">
        <v>81</v>
      </c>
      <c r="E24" s="152" t="s">
        <v>146</v>
      </c>
      <c r="F24" s="152" t="s">
        <v>184</v>
      </c>
      <c r="G24" s="152" t="s">
        <v>185</v>
      </c>
      <c r="H24" s="155">
        <v>400000</v>
      </c>
      <c r="I24" s="66">
        <v>400000</v>
      </c>
      <c r="J24" s="66">
        <v>100000</v>
      </c>
      <c r="K24" s="152"/>
      <c r="L24" s="66">
        <v>300000</v>
      </c>
      <c r="M24" s="152"/>
      <c r="N24" s="66"/>
      <c r="O24" s="66"/>
      <c r="P24" s="152"/>
      <c r="Q24" s="66"/>
      <c r="R24" s="66"/>
      <c r="S24" s="66"/>
      <c r="T24" s="66"/>
      <c r="U24" s="66"/>
      <c r="V24" s="66"/>
      <c r="W24" s="66"/>
    </row>
    <row r="25" ht="20.25" customHeight="1" spans="1:23">
      <c r="A25" s="152" t="str">
        <f t="shared" si="0"/>
        <v>       云南省玉溪卫生学校</v>
      </c>
      <c r="B25" s="152" t="s">
        <v>180</v>
      </c>
      <c r="C25" s="152" t="s">
        <v>181</v>
      </c>
      <c r="D25" s="152" t="s">
        <v>81</v>
      </c>
      <c r="E25" s="152" t="s">
        <v>146</v>
      </c>
      <c r="F25" s="152" t="s">
        <v>186</v>
      </c>
      <c r="G25" s="152" t="s">
        <v>187</v>
      </c>
      <c r="H25" s="155">
        <v>600000</v>
      </c>
      <c r="I25" s="66">
        <v>600000</v>
      </c>
      <c r="J25" s="66">
        <v>150000</v>
      </c>
      <c r="K25" s="152"/>
      <c r="L25" s="66">
        <v>450000</v>
      </c>
      <c r="M25" s="152"/>
      <c r="N25" s="66"/>
      <c r="O25" s="66"/>
      <c r="P25" s="152"/>
      <c r="Q25" s="66"/>
      <c r="R25" s="66"/>
      <c r="S25" s="66"/>
      <c r="T25" s="66"/>
      <c r="U25" s="66"/>
      <c r="V25" s="66"/>
      <c r="W25" s="66"/>
    </row>
    <row r="26" ht="20.25" customHeight="1" spans="1:23">
      <c r="A26" s="152" t="str">
        <f t="shared" si="0"/>
        <v>       云南省玉溪卫生学校</v>
      </c>
      <c r="B26" s="152" t="s">
        <v>180</v>
      </c>
      <c r="C26" s="152" t="s">
        <v>181</v>
      </c>
      <c r="D26" s="152" t="s">
        <v>81</v>
      </c>
      <c r="E26" s="152" t="s">
        <v>146</v>
      </c>
      <c r="F26" s="152" t="s">
        <v>188</v>
      </c>
      <c r="G26" s="152" t="s">
        <v>189</v>
      </c>
      <c r="H26" s="155">
        <v>300000</v>
      </c>
      <c r="I26" s="66">
        <v>300000</v>
      </c>
      <c r="J26" s="66">
        <v>75000</v>
      </c>
      <c r="K26" s="152"/>
      <c r="L26" s="66">
        <v>225000</v>
      </c>
      <c r="M26" s="152"/>
      <c r="N26" s="66"/>
      <c r="O26" s="66"/>
      <c r="P26" s="152"/>
      <c r="Q26" s="66"/>
      <c r="R26" s="66"/>
      <c r="S26" s="66"/>
      <c r="T26" s="66"/>
      <c r="U26" s="66"/>
      <c r="V26" s="66"/>
      <c r="W26" s="66"/>
    </row>
    <row r="27" ht="20.25" customHeight="1" spans="1:23">
      <c r="A27" s="152" t="str">
        <f t="shared" si="0"/>
        <v>       云南省玉溪卫生学校</v>
      </c>
      <c r="B27" s="152" t="s">
        <v>180</v>
      </c>
      <c r="C27" s="152" t="s">
        <v>181</v>
      </c>
      <c r="D27" s="152" t="s">
        <v>81</v>
      </c>
      <c r="E27" s="152" t="s">
        <v>146</v>
      </c>
      <c r="F27" s="152" t="s">
        <v>190</v>
      </c>
      <c r="G27" s="152" t="s">
        <v>191</v>
      </c>
      <c r="H27" s="155">
        <v>80000</v>
      </c>
      <c r="I27" s="66">
        <v>80000</v>
      </c>
      <c r="J27" s="66">
        <v>20000</v>
      </c>
      <c r="K27" s="152"/>
      <c r="L27" s="66">
        <v>60000</v>
      </c>
      <c r="M27" s="152"/>
      <c r="N27" s="66"/>
      <c r="O27" s="66"/>
      <c r="P27" s="152"/>
      <c r="Q27" s="66"/>
      <c r="R27" s="66"/>
      <c r="S27" s="66"/>
      <c r="T27" s="66"/>
      <c r="U27" s="66"/>
      <c r="V27" s="66"/>
      <c r="W27" s="66"/>
    </row>
    <row r="28" ht="20.25" customHeight="1" spans="1:23">
      <c r="A28" s="152" t="str">
        <f t="shared" si="0"/>
        <v>       云南省玉溪卫生学校</v>
      </c>
      <c r="B28" s="152" t="s">
        <v>180</v>
      </c>
      <c r="C28" s="152" t="s">
        <v>181</v>
      </c>
      <c r="D28" s="152" t="s">
        <v>81</v>
      </c>
      <c r="E28" s="152" t="s">
        <v>146</v>
      </c>
      <c r="F28" s="152" t="s">
        <v>192</v>
      </c>
      <c r="G28" s="152" t="s">
        <v>193</v>
      </c>
      <c r="H28" s="155">
        <v>50000</v>
      </c>
      <c r="I28" s="66">
        <v>50000</v>
      </c>
      <c r="J28" s="66">
        <v>12500</v>
      </c>
      <c r="K28" s="152"/>
      <c r="L28" s="66">
        <v>37500</v>
      </c>
      <c r="M28" s="152"/>
      <c r="N28" s="66"/>
      <c r="O28" s="66"/>
      <c r="P28" s="152"/>
      <c r="Q28" s="66"/>
      <c r="R28" s="66"/>
      <c r="S28" s="66"/>
      <c r="T28" s="66"/>
      <c r="U28" s="66"/>
      <c r="V28" s="66"/>
      <c r="W28" s="66"/>
    </row>
    <row r="29" ht="20.25" customHeight="1" spans="1:23">
      <c r="A29" s="152" t="str">
        <f t="shared" si="0"/>
        <v>       云南省玉溪卫生学校</v>
      </c>
      <c r="B29" s="152" t="s">
        <v>180</v>
      </c>
      <c r="C29" s="152" t="s">
        <v>181</v>
      </c>
      <c r="D29" s="152" t="s">
        <v>81</v>
      </c>
      <c r="E29" s="152" t="s">
        <v>146</v>
      </c>
      <c r="F29" s="152" t="s">
        <v>194</v>
      </c>
      <c r="G29" s="152" t="s">
        <v>195</v>
      </c>
      <c r="H29" s="155">
        <v>20000</v>
      </c>
      <c r="I29" s="66">
        <v>20000</v>
      </c>
      <c r="J29" s="66">
        <v>5000</v>
      </c>
      <c r="K29" s="152"/>
      <c r="L29" s="66">
        <v>15000</v>
      </c>
      <c r="M29" s="152"/>
      <c r="N29" s="66"/>
      <c r="O29" s="66"/>
      <c r="P29" s="152"/>
      <c r="Q29" s="66"/>
      <c r="R29" s="66"/>
      <c r="S29" s="66"/>
      <c r="T29" s="66"/>
      <c r="U29" s="66"/>
      <c r="V29" s="66"/>
      <c r="W29" s="66"/>
    </row>
    <row r="30" ht="20.25" customHeight="1" spans="1:23">
      <c r="A30" s="152" t="str">
        <f t="shared" si="0"/>
        <v>       云南省玉溪卫生学校</v>
      </c>
      <c r="B30" s="152" t="s">
        <v>180</v>
      </c>
      <c r="C30" s="152" t="s">
        <v>181</v>
      </c>
      <c r="D30" s="152" t="s">
        <v>81</v>
      </c>
      <c r="E30" s="152" t="s">
        <v>146</v>
      </c>
      <c r="F30" s="152" t="s">
        <v>196</v>
      </c>
      <c r="G30" s="152" t="s">
        <v>197</v>
      </c>
      <c r="H30" s="155">
        <v>80000</v>
      </c>
      <c r="I30" s="66">
        <v>80000</v>
      </c>
      <c r="J30" s="66">
        <v>20000</v>
      </c>
      <c r="K30" s="152"/>
      <c r="L30" s="66">
        <v>60000</v>
      </c>
      <c r="M30" s="152"/>
      <c r="N30" s="66"/>
      <c r="O30" s="66"/>
      <c r="P30" s="152"/>
      <c r="Q30" s="66"/>
      <c r="R30" s="66"/>
      <c r="S30" s="66"/>
      <c r="T30" s="66"/>
      <c r="U30" s="66"/>
      <c r="V30" s="66"/>
      <c r="W30" s="66"/>
    </row>
    <row r="31" ht="20.25" customHeight="1" spans="1:23">
      <c r="A31" s="152" t="str">
        <f t="shared" si="0"/>
        <v>       云南省玉溪卫生学校</v>
      </c>
      <c r="B31" s="152" t="s">
        <v>180</v>
      </c>
      <c r="C31" s="152" t="s">
        <v>181</v>
      </c>
      <c r="D31" s="152" t="s">
        <v>81</v>
      </c>
      <c r="E31" s="152" t="s">
        <v>146</v>
      </c>
      <c r="F31" s="152" t="s">
        <v>198</v>
      </c>
      <c r="G31" s="152" t="s">
        <v>199</v>
      </c>
      <c r="H31" s="155">
        <v>158300</v>
      </c>
      <c r="I31" s="66">
        <v>158300</v>
      </c>
      <c r="J31" s="66">
        <v>39575</v>
      </c>
      <c r="K31" s="152"/>
      <c r="L31" s="66">
        <v>118725</v>
      </c>
      <c r="M31" s="152"/>
      <c r="N31" s="66"/>
      <c r="O31" s="66"/>
      <c r="P31" s="152"/>
      <c r="Q31" s="66"/>
      <c r="R31" s="66"/>
      <c r="S31" s="66"/>
      <c r="T31" s="66"/>
      <c r="U31" s="66"/>
      <c r="V31" s="66"/>
      <c r="W31" s="66"/>
    </row>
    <row r="32" ht="20.25" customHeight="1" spans="1:23">
      <c r="A32" s="152" t="str">
        <f t="shared" si="0"/>
        <v>       云南省玉溪卫生学校</v>
      </c>
      <c r="B32" s="152" t="s">
        <v>180</v>
      </c>
      <c r="C32" s="152" t="s">
        <v>181</v>
      </c>
      <c r="D32" s="152" t="s">
        <v>81</v>
      </c>
      <c r="E32" s="152" t="s">
        <v>146</v>
      </c>
      <c r="F32" s="152" t="s">
        <v>200</v>
      </c>
      <c r="G32" s="152" t="s">
        <v>201</v>
      </c>
      <c r="H32" s="155">
        <v>40000</v>
      </c>
      <c r="I32" s="66">
        <v>40000</v>
      </c>
      <c r="J32" s="66">
        <v>10000</v>
      </c>
      <c r="K32" s="152"/>
      <c r="L32" s="66">
        <v>30000</v>
      </c>
      <c r="M32" s="152"/>
      <c r="N32" s="66"/>
      <c r="O32" s="66"/>
      <c r="P32" s="152"/>
      <c r="Q32" s="66"/>
      <c r="R32" s="66"/>
      <c r="S32" s="66"/>
      <c r="T32" s="66"/>
      <c r="U32" s="66"/>
      <c r="V32" s="66"/>
      <c r="W32" s="66"/>
    </row>
    <row r="33" ht="20.25" customHeight="1" spans="1:23">
      <c r="A33" s="152" t="str">
        <f t="shared" si="0"/>
        <v>       云南省玉溪卫生学校</v>
      </c>
      <c r="B33" s="152" t="s">
        <v>180</v>
      </c>
      <c r="C33" s="152" t="s">
        <v>181</v>
      </c>
      <c r="D33" s="152" t="s">
        <v>81</v>
      </c>
      <c r="E33" s="152" t="s">
        <v>146</v>
      </c>
      <c r="F33" s="152" t="s">
        <v>202</v>
      </c>
      <c r="G33" s="152" t="s">
        <v>203</v>
      </c>
      <c r="H33" s="155">
        <v>120000</v>
      </c>
      <c r="I33" s="66">
        <v>120000</v>
      </c>
      <c r="J33" s="66">
        <v>30000</v>
      </c>
      <c r="K33" s="152"/>
      <c r="L33" s="66">
        <v>90000</v>
      </c>
      <c r="M33" s="152"/>
      <c r="N33" s="66"/>
      <c r="O33" s="66"/>
      <c r="P33" s="152"/>
      <c r="Q33" s="66"/>
      <c r="R33" s="66"/>
      <c r="S33" s="66"/>
      <c r="T33" s="66"/>
      <c r="U33" s="66"/>
      <c r="V33" s="66"/>
      <c r="W33" s="66"/>
    </row>
    <row r="34" ht="20.25" customHeight="1" spans="1:23">
      <c r="A34" s="152" t="str">
        <f t="shared" si="0"/>
        <v>       云南省玉溪卫生学校</v>
      </c>
      <c r="B34" s="152" t="s">
        <v>180</v>
      </c>
      <c r="C34" s="152" t="s">
        <v>181</v>
      </c>
      <c r="D34" s="152" t="s">
        <v>81</v>
      </c>
      <c r="E34" s="152" t="s">
        <v>146</v>
      </c>
      <c r="F34" s="152" t="s">
        <v>204</v>
      </c>
      <c r="G34" s="152" t="s">
        <v>205</v>
      </c>
      <c r="H34" s="155">
        <v>150000</v>
      </c>
      <c r="I34" s="66">
        <v>150000</v>
      </c>
      <c r="J34" s="66">
        <v>37500</v>
      </c>
      <c r="K34" s="152"/>
      <c r="L34" s="66">
        <v>112500</v>
      </c>
      <c r="M34" s="152"/>
      <c r="N34" s="66"/>
      <c r="O34" s="66"/>
      <c r="P34" s="152"/>
      <c r="Q34" s="66"/>
      <c r="R34" s="66"/>
      <c r="S34" s="66"/>
      <c r="T34" s="66"/>
      <c r="U34" s="66"/>
      <c r="V34" s="66"/>
      <c r="W34" s="66"/>
    </row>
    <row r="35" ht="20.25" customHeight="1" spans="1:23">
      <c r="A35" s="152" t="str">
        <f t="shared" si="0"/>
        <v>       云南省玉溪卫生学校</v>
      </c>
      <c r="B35" s="152" t="s">
        <v>180</v>
      </c>
      <c r="C35" s="152" t="s">
        <v>181</v>
      </c>
      <c r="D35" s="152" t="s">
        <v>81</v>
      </c>
      <c r="E35" s="152" t="s">
        <v>146</v>
      </c>
      <c r="F35" s="152" t="s">
        <v>206</v>
      </c>
      <c r="G35" s="152" t="s">
        <v>207</v>
      </c>
      <c r="H35" s="155">
        <v>200800</v>
      </c>
      <c r="I35" s="66">
        <v>200800</v>
      </c>
      <c r="J35" s="66">
        <v>50200</v>
      </c>
      <c r="K35" s="152"/>
      <c r="L35" s="66">
        <v>150600</v>
      </c>
      <c r="M35" s="152"/>
      <c r="N35" s="66"/>
      <c r="O35" s="66"/>
      <c r="P35" s="152"/>
      <c r="Q35" s="66"/>
      <c r="R35" s="66"/>
      <c r="S35" s="66"/>
      <c r="T35" s="66"/>
      <c r="U35" s="66"/>
      <c r="V35" s="66"/>
      <c r="W35" s="66"/>
    </row>
    <row r="36" ht="20.25" customHeight="1" spans="1:23">
      <c r="A36" s="152" t="str">
        <f t="shared" si="0"/>
        <v>       云南省玉溪卫生学校</v>
      </c>
      <c r="B36" s="152" t="s">
        <v>208</v>
      </c>
      <c r="C36" s="152" t="s">
        <v>121</v>
      </c>
      <c r="D36" s="152" t="s">
        <v>81</v>
      </c>
      <c r="E36" s="152" t="s">
        <v>146</v>
      </c>
      <c r="F36" s="152" t="s">
        <v>209</v>
      </c>
      <c r="G36" s="152" t="s">
        <v>121</v>
      </c>
      <c r="H36" s="155">
        <v>20000</v>
      </c>
      <c r="I36" s="66">
        <v>20000</v>
      </c>
      <c r="J36" s="66"/>
      <c r="K36" s="152"/>
      <c r="L36" s="66">
        <v>20000</v>
      </c>
      <c r="M36" s="152"/>
      <c r="N36" s="66"/>
      <c r="O36" s="66"/>
      <c r="P36" s="152"/>
      <c r="Q36" s="66"/>
      <c r="R36" s="66"/>
      <c r="S36" s="66"/>
      <c r="T36" s="66"/>
      <c r="U36" s="66"/>
      <c r="V36" s="66"/>
      <c r="W36" s="66"/>
    </row>
    <row r="37" ht="20.25" customHeight="1" spans="1:23">
      <c r="A37" s="152" t="str">
        <f t="shared" si="0"/>
        <v>       云南省玉溪卫生学校</v>
      </c>
      <c r="B37" s="152" t="s">
        <v>210</v>
      </c>
      <c r="C37" s="152" t="s">
        <v>211</v>
      </c>
      <c r="D37" s="152" t="s">
        <v>81</v>
      </c>
      <c r="E37" s="152" t="s">
        <v>146</v>
      </c>
      <c r="F37" s="152" t="s">
        <v>212</v>
      </c>
      <c r="G37" s="152" t="s">
        <v>211</v>
      </c>
      <c r="H37" s="155">
        <v>270000</v>
      </c>
      <c r="I37" s="66">
        <v>270000</v>
      </c>
      <c r="J37" s="66"/>
      <c r="K37" s="152"/>
      <c r="L37" s="66">
        <v>270000</v>
      </c>
      <c r="M37" s="152"/>
      <c r="N37" s="66"/>
      <c r="O37" s="66"/>
      <c r="P37" s="152"/>
      <c r="Q37" s="66"/>
      <c r="R37" s="66"/>
      <c r="S37" s="66"/>
      <c r="T37" s="66"/>
      <c r="U37" s="66"/>
      <c r="V37" s="66"/>
      <c r="W37" s="66"/>
    </row>
    <row r="38" ht="20.25" customHeight="1" spans="1:23">
      <c r="A38" s="152" t="str">
        <f t="shared" si="0"/>
        <v>       云南省玉溪卫生学校</v>
      </c>
      <c r="B38" s="152" t="s">
        <v>213</v>
      </c>
      <c r="C38" s="152" t="s">
        <v>214</v>
      </c>
      <c r="D38" s="152" t="s">
        <v>81</v>
      </c>
      <c r="E38" s="152" t="s">
        <v>146</v>
      </c>
      <c r="F38" s="152" t="s">
        <v>215</v>
      </c>
      <c r="G38" s="152" t="s">
        <v>216</v>
      </c>
      <c r="H38" s="155">
        <v>50000</v>
      </c>
      <c r="I38" s="66">
        <v>50000</v>
      </c>
      <c r="J38" s="66"/>
      <c r="K38" s="152"/>
      <c r="L38" s="66">
        <v>50000</v>
      </c>
      <c r="M38" s="152"/>
      <c r="N38" s="66"/>
      <c r="O38" s="66"/>
      <c r="P38" s="152"/>
      <c r="Q38" s="66"/>
      <c r="R38" s="66"/>
      <c r="S38" s="66"/>
      <c r="T38" s="66"/>
      <c r="U38" s="66"/>
      <c r="V38" s="66"/>
      <c r="W38" s="66"/>
    </row>
    <row r="39" ht="20.25" customHeight="1" spans="1:23">
      <c r="A39" s="152" t="str">
        <f t="shared" si="0"/>
        <v>       云南省玉溪卫生学校</v>
      </c>
      <c r="B39" s="152" t="s">
        <v>217</v>
      </c>
      <c r="C39" s="152" t="s">
        <v>218</v>
      </c>
      <c r="D39" s="152" t="s">
        <v>81</v>
      </c>
      <c r="E39" s="152" t="s">
        <v>146</v>
      </c>
      <c r="F39" s="152" t="s">
        <v>151</v>
      </c>
      <c r="G39" s="152" t="s">
        <v>152</v>
      </c>
      <c r="H39" s="155">
        <v>5730400</v>
      </c>
      <c r="I39" s="66">
        <v>5730400</v>
      </c>
      <c r="J39" s="66">
        <v>5730400</v>
      </c>
      <c r="K39" s="152"/>
      <c r="L39" s="66"/>
      <c r="M39" s="152"/>
      <c r="N39" s="66"/>
      <c r="O39" s="66"/>
      <c r="P39" s="152"/>
      <c r="Q39" s="66"/>
      <c r="R39" s="66"/>
      <c r="S39" s="66"/>
      <c r="T39" s="66"/>
      <c r="U39" s="66"/>
      <c r="V39" s="66"/>
      <c r="W39" s="66"/>
    </row>
    <row r="40" ht="20.25" customHeight="1" spans="1:23">
      <c r="A40" s="152" t="str">
        <f t="shared" si="0"/>
        <v>       云南省玉溪卫生学校</v>
      </c>
      <c r="B40" s="152" t="s">
        <v>219</v>
      </c>
      <c r="C40" s="152" t="s">
        <v>220</v>
      </c>
      <c r="D40" s="152" t="s">
        <v>81</v>
      </c>
      <c r="E40" s="152" t="s">
        <v>146</v>
      </c>
      <c r="F40" s="152" t="s">
        <v>221</v>
      </c>
      <c r="G40" s="152" t="s">
        <v>222</v>
      </c>
      <c r="H40" s="155">
        <v>911932.56</v>
      </c>
      <c r="I40" s="66"/>
      <c r="J40" s="66"/>
      <c r="K40" s="152"/>
      <c r="L40" s="66"/>
      <c r="M40" s="152"/>
      <c r="N40" s="66"/>
      <c r="O40" s="66"/>
      <c r="P40" s="152"/>
      <c r="Q40" s="66">
        <v>911932.56</v>
      </c>
      <c r="R40" s="66"/>
      <c r="S40" s="66"/>
      <c r="T40" s="66"/>
      <c r="U40" s="66"/>
      <c r="V40" s="66"/>
      <c r="W40" s="66"/>
    </row>
    <row r="41" ht="20.25" customHeight="1" spans="1:23">
      <c r="A41" s="152" t="str">
        <f t="shared" si="0"/>
        <v>       云南省玉溪卫生学校</v>
      </c>
      <c r="B41" s="152" t="s">
        <v>223</v>
      </c>
      <c r="C41" s="152" t="s">
        <v>224</v>
      </c>
      <c r="D41" s="152" t="s">
        <v>81</v>
      </c>
      <c r="E41" s="152" t="s">
        <v>146</v>
      </c>
      <c r="F41" s="152" t="s">
        <v>151</v>
      </c>
      <c r="G41" s="152" t="s">
        <v>152</v>
      </c>
      <c r="H41" s="155">
        <v>2900000</v>
      </c>
      <c r="I41" s="66">
        <v>2900000</v>
      </c>
      <c r="J41" s="66"/>
      <c r="K41" s="152"/>
      <c r="L41" s="66">
        <v>2900000</v>
      </c>
      <c r="M41" s="152"/>
      <c r="N41" s="66"/>
      <c r="O41" s="66"/>
      <c r="P41" s="152"/>
      <c r="Q41" s="66"/>
      <c r="R41" s="66"/>
      <c r="S41" s="66"/>
      <c r="T41" s="66"/>
      <c r="U41" s="66"/>
      <c r="V41" s="66"/>
      <c r="W41" s="66"/>
    </row>
    <row r="42" ht="20.25" customHeight="1" spans="1:23">
      <c r="A42" s="152" t="str">
        <f t="shared" si="0"/>
        <v>       云南省玉溪卫生学校</v>
      </c>
      <c r="B42" s="152" t="s">
        <v>225</v>
      </c>
      <c r="C42" s="152" t="s">
        <v>226</v>
      </c>
      <c r="D42" s="152" t="s">
        <v>86</v>
      </c>
      <c r="E42" s="152" t="s">
        <v>227</v>
      </c>
      <c r="F42" s="152" t="s">
        <v>228</v>
      </c>
      <c r="G42" s="152" t="s">
        <v>229</v>
      </c>
      <c r="H42" s="155">
        <v>1000000</v>
      </c>
      <c r="I42" s="66">
        <v>1000000</v>
      </c>
      <c r="J42" s="66"/>
      <c r="K42" s="152"/>
      <c r="L42" s="66">
        <v>1000000</v>
      </c>
      <c r="M42" s="152"/>
      <c r="N42" s="66"/>
      <c r="O42" s="66"/>
      <c r="P42" s="152"/>
      <c r="Q42" s="66"/>
      <c r="R42" s="66"/>
      <c r="S42" s="66"/>
      <c r="T42" s="66"/>
      <c r="U42" s="66"/>
      <c r="V42" s="66"/>
      <c r="W42" s="66"/>
    </row>
    <row r="43" ht="20.25" customHeight="1" spans="1:23">
      <c r="A43" s="154" t="s">
        <v>30</v>
      </c>
      <c r="B43" s="154"/>
      <c r="C43" s="154"/>
      <c r="D43" s="154"/>
      <c r="E43" s="154"/>
      <c r="F43" s="154"/>
      <c r="G43" s="154"/>
      <c r="H43" s="66">
        <v>31348064.88</v>
      </c>
      <c r="I43" s="66">
        <v>30436132.32</v>
      </c>
      <c r="J43" s="66">
        <v>15126000.84</v>
      </c>
      <c r="K43" s="66"/>
      <c r="L43" s="66">
        <v>15310131.48</v>
      </c>
      <c r="M43" s="66"/>
      <c r="N43" s="66"/>
      <c r="O43" s="66"/>
      <c r="P43" s="66"/>
      <c r="Q43" s="66">
        <v>911932.56</v>
      </c>
      <c r="R43" s="66"/>
      <c r="S43" s="66"/>
      <c r="T43" s="66"/>
      <c r="U43" s="66"/>
      <c r="V43" s="66"/>
      <c r="W43" s="66"/>
    </row>
  </sheetData>
  <mergeCells count="17">
    <mergeCell ref="A2:W2"/>
    <mergeCell ref="A3:W3"/>
    <mergeCell ref="A4:V4"/>
    <mergeCell ref="H5:W5"/>
    <mergeCell ref="I6:M6"/>
    <mergeCell ref="N6:P6"/>
    <mergeCell ref="R6:W6"/>
    <mergeCell ref="A43:G43"/>
    <mergeCell ref="A5:A7"/>
    <mergeCell ref="B5:B7"/>
    <mergeCell ref="C5:C7"/>
    <mergeCell ref="D5:D7"/>
    <mergeCell ref="E5:E7"/>
    <mergeCell ref="F5:F7"/>
    <mergeCell ref="G5:G7"/>
    <mergeCell ref="H6:H7"/>
    <mergeCell ref="Q6:Q7"/>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36"/>
  <sheetViews>
    <sheetView showZeros="0" workbookViewId="0">
      <pane ySplit="1" topLeftCell="A2" activePane="bottomLeft" state="frozen"/>
      <selection/>
      <selection pane="bottomLeft" activeCell="A4" sqref="A4:I4"/>
    </sheetView>
  </sheetViews>
  <sheetFormatPr defaultColWidth="9.14159292035398" defaultRowHeight="14.25" customHeight="1"/>
  <cols>
    <col min="1" max="1" width="14.5752212389381" customWidth="1"/>
    <col min="2" max="2" width="21.0353982300885" customWidth="1"/>
    <col min="3" max="3" width="31.3097345132743" customWidth="1"/>
    <col min="4" max="4" width="23.8495575221239" customWidth="1"/>
    <col min="5" max="5" width="15.6017699115044" customWidth="1"/>
    <col min="6" max="6" width="19.7433628318584" customWidth="1"/>
    <col min="7" max="7" width="14.8849557522124" customWidth="1"/>
    <col min="8" max="8" width="19.7433628318584" customWidth="1"/>
    <col min="9" max="16" width="14.1681415929204" customWidth="1"/>
    <col min="17" max="17" width="13.6017699115044" customWidth="1"/>
    <col min="18" max="23" width="15.1681415929204"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33"/>
      <c r="E2" s="143"/>
      <c r="F2" s="143"/>
      <c r="G2" s="143"/>
      <c r="H2" s="143"/>
      <c r="K2" s="133"/>
      <c r="N2" s="133"/>
      <c r="O2" s="133"/>
      <c r="P2" s="133"/>
      <c r="U2" s="148"/>
      <c r="W2" s="134" t="s">
        <v>230</v>
      </c>
    </row>
    <row r="3" ht="27.75" customHeight="1" spans="1:23">
      <c r="A3" s="33" t="s">
        <v>231</v>
      </c>
      <c r="B3" s="33"/>
      <c r="C3" s="33"/>
      <c r="D3" s="33"/>
      <c r="E3" s="33"/>
      <c r="F3" s="33"/>
      <c r="G3" s="33"/>
      <c r="H3" s="33"/>
      <c r="I3" s="33"/>
      <c r="J3" s="33"/>
      <c r="K3" s="33"/>
      <c r="L3" s="33"/>
      <c r="M3" s="33"/>
      <c r="N3" s="33"/>
      <c r="O3" s="33"/>
      <c r="P3" s="33"/>
      <c r="Q3" s="33"/>
      <c r="R3" s="33"/>
      <c r="S3" s="33"/>
      <c r="T3" s="33"/>
      <c r="U3" s="33"/>
      <c r="V3" s="33"/>
      <c r="W3" s="33"/>
    </row>
    <row r="4" ht="13.5" customHeight="1" spans="1:23">
      <c r="A4" s="6" t="s">
        <v>67</v>
      </c>
      <c r="B4" s="144" t="str">
        <f t="shared" ref="A4:B4" si="0">"单位名称："&amp;"全部"</f>
        <v>单位名称：全部</v>
      </c>
      <c r="C4" s="144"/>
      <c r="D4" s="144"/>
      <c r="E4" s="144"/>
      <c r="F4" s="144"/>
      <c r="G4" s="144"/>
      <c r="H4" s="144"/>
      <c r="I4" s="144"/>
      <c r="J4" s="8"/>
      <c r="K4" s="8"/>
      <c r="L4" s="8"/>
      <c r="M4" s="8"/>
      <c r="N4" s="8"/>
      <c r="O4" s="8"/>
      <c r="P4" s="8"/>
      <c r="Q4" s="8"/>
      <c r="U4" s="148"/>
      <c r="W4" s="137" t="s">
        <v>2</v>
      </c>
    </row>
    <row r="5" ht="21.75" customHeight="1" spans="1:23">
      <c r="A5" s="10" t="s">
        <v>232</v>
      </c>
      <c r="B5" s="10" t="s">
        <v>126</v>
      </c>
      <c r="C5" s="10" t="s">
        <v>127</v>
      </c>
      <c r="D5" s="10" t="s">
        <v>233</v>
      </c>
      <c r="E5" s="11" t="s">
        <v>128</v>
      </c>
      <c r="F5" s="11" t="s">
        <v>129</v>
      </c>
      <c r="G5" s="11" t="s">
        <v>130</v>
      </c>
      <c r="H5" s="11" t="s">
        <v>131</v>
      </c>
      <c r="I5" s="21" t="s">
        <v>30</v>
      </c>
      <c r="J5" s="21" t="s">
        <v>234</v>
      </c>
      <c r="K5" s="21"/>
      <c r="L5" s="21"/>
      <c r="M5" s="21"/>
      <c r="N5" s="21" t="s">
        <v>133</v>
      </c>
      <c r="O5" s="21"/>
      <c r="P5" s="21"/>
      <c r="Q5" s="11" t="s">
        <v>36</v>
      </c>
      <c r="R5" s="12" t="s">
        <v>235</v>
      </c>
      <c r="S5" s="13"/>
      <c r="T5" s="13"/>
      <c r="U5" s="13"/>
      <c r="V5" s="13"/>
      <c r="W5" s="14"/>
    </row>
    <row r="6" ht="21.75" customHeight="1" spans="1:23">
      <c r="A6" s="15"/>
      <c r="B6" s="15"/>
      <c r="C6" s="15"/>
      <c r="D6" s="15"/>
      <c r="E6" s="16"/>
      <c r="F6" s="16"/>
      <c r="G6" s="16"/>
      <c r="H6" s="16"/>
      <c r="I6" s="21"/>
      <c r="J6" s="147" t="s">
        <v>33</v>
      </c>
      <c r="K6" s="147"/>
      <c r="L6" s="147" t="s">
        <v>34</v>
      </c>
      <c r="M6" s="147" t="s">
        <v>35</v>
      </c>
      <c r="N6" s="11" t="s">
        <v>33</v>
      </c>
      <c r="O6" s="11" t="s">
        <v>34</v>
      </c>
      <c r="P6" s="11" t="s">
        <v>35</v>
      </c>
      <c r="Q6" s="16"/>
      <c r="R6" s="11" t="s">
        <v>32</v>
      </c>
      <c r="S6" s="11" t="s">
        <v>39</v>
      </c>
      <c r="T6" s="11" t="s">
        <v>139</v>
      </c>
      <c r="U6" s="11" t="s">
        <v>41</v>
      </c>
      <c r="V6" s="11" t="s">
        <v>42</v>
      </c>
      <c r="W6" s="11" t="s">
        <v>43</v>
      </c>
    </row>
    <row r="7" ht="40.5" customHeight="1" spans="1:23">
      <c r="A7" s="18"/>
      <c r="B7" s="18"/>
      <c r="C7" s="18"/>
      <c r="D7" s="18"/>
      <c r="E7" s="19"/>
      <c r="F7" s="19"/>
      <c r="G7" s="19"/>
      <c r="H7" s="19"/>
      <c r="I7" s="21"/>
      <c r="J7" s="147" t="s">
        <v>32</v>
      </c>
      <c r="K7" s="147" t="s">
        <v>236</v>
      </c>
      <c r="L7" s="147"/>
      <c r="M7" s="147"/>
      <c r="N7" s="19"/>
      <c r="O7" s="19"/>
      <c r="P7" s="19"/>
      <c r="Q7" s="19"/>
      <c r="R7" s="19"/>
      <c r="S7" s="19"/>
      <c r="T7" s="19"/>
      <c r="U7" s="20"/>
      <c r="V7" s="19"/>
      <c r="W7" s="19"/>
    </row>
    <row r="8" ht="15" customHeight="1" spans="1:23">
      <c r="A8" s="145">
        <v>1</v>
      </c>
      <c r="B8" s="145">
        <v>2</v>
      </c>
      <c r="C8" s="145">
        <v>3</v>
      </c>
      <c r="D8" s="145">
        <v>4</v>
      </c>
      <c r="E8" s="145">
        <v>5</v>
      </c>
      <c r="F8" s="145">
        <v>6</v>
      </c>
      <c r="G8" s="145">
        <v>7</v>
      </c>
      <c r="H8" s="145">
        <v>8</v>
      </c>
      <c r="I8" s="145">
        <v>9</v>
      </c>
      <c r="J8" s="145">
        <v>10</v>
      </c>
      <c r="K8" s="145">
        <v>11</v>
      </c>
      <c r="L8" s="145">
        <v>12</v>
      </c>
      <c r="M8" s="145">
        <v>13</v>
      </c>
      <c r="N8" s="145">
        <v>14</v>
      </c>
      <c r="O8" s="145">
        <v>15</v>
      </c>
      <c r="P8" s="145">
        <v>16</v>
      </c>
      <c r="Q8" s="145">
        <v>17</v>
      </c>
      <c r="R8" s="145">
        <v>18</v>
      </c>
      <c r="S8" s="145">
        <v>19</v>
      </c>
      <c r="T8" s="145">
        <v>20</v>
      </c>
      <c r="U8" s="145">
        <v>21</v>
      </c>
      <c r="V8" s="145">
        <v>22</v>
      </c>
      <c r="W8" s="145">
        <v>23</v>
      </c>
    </row>
    <row r="9" ht="32.9" customHeight="1" spans="1:23">
      <c r="A9" s="27"/>
      <c r="B9" s="146"/>
      <c r="C9" s="27" t="s">
        <v>237</v>
      </c>
      <c r="D9" s="27"/>
      <c r="E9" s="27"/>
      <c r="F9" s="27"/>
      <c r="G9" s="27"/>
      <c r="H9" s="27"/>
      <c r="I9" s="46">
        <v>2344126.25</v>
      </c>
      <c r="J9" s="46">
        <v>228000</v>
      </c>
      <c r="K9" s="46">
        <v>228000</v>
      </c>
      <c r="L9" s="46"/>
      <c r="M9" s="46"/>
      <c r="N9" s="46">
        <v>2116126.25</v>
      </c>
      <c r="O9" s="46"/>
      <c r="P9" s="46"/>
      <c r="Q9" s="46"/>
      <c r="R9" s="46"/>
      <c r="S9" s="46"/>
      <c r="T9" s="46"/>
      <c r="U9" s="46"/>
      <c r="V9" s="46"/>
      <c r="W9" s="46"/>
    </row>
    <row r="10" ht="32.9" customHeight="1" spans="1:23">
      <c r="A10" s="27" t="s">
        <v>238</v>
      </c>
      <c r="B10" s="146" t="s">
        <v>239</v>
      </c>
      <c r="C10" s="27" t="s">
        <v>237</v>
      </c>
      <c r="D10" s="27" t="s">
        <v>64</v>
      </c>
      <c r="E10" s="27" t="s">
        <v>81</v>
      </c>
      <c r="F10" s="27" t="s">
        <v>146</v>
      </c>
      <c r="G10" s="27" t="s">
        <v>182</v>
      </c>
      <c r="H10" s="27" t="s">
        <v>183</v>
      </c>
      <c r="I10" s="46">
        <v>657309.74</v>
      </c>
      <c r="J10" s="46">
        <v>228000</v>
      </c>
      <c r="K10" s="46">
        <v>228000</v>
      </c>
      <c r="L10" s="46"/>
      <c r="M10" s="46"/>
      <c r="N10" s="46">
        <v>429309.74</v>
      </c>
      <c r="O10" s="46"/>
      <c r="P10" s="46"/>
      <c r="Q10" s="46"/>
      <c r="R10" s="46"/>
      <c r="S10" s="46"/>
      <c r="T10" s="46"/>
      <c r="U10" s="46"/>
      <c r="V10" s="46"/>
      <c r="W10" s="46"/>
    </row>
    <row r="11" ht="32.9" customHeight="1" spans="1:23">
      <c r="A11" s="27" t="s">
        <v>238</v>
      </c>
      <c r="B11" s="146" t="s">
        <v>239</v>
      </c>
      <c r="C11" s="27" t="s">
        <v>237</v>
      </c>
      <c r="D11" s="27" t="s">
        <v>64</v>
      </c>
      <c r="E11" s="27" t="s">
        <v>81</v>
      </c>
      <c r="F11" s="27" t="s">
        <v>146</v>
      </c>
      <c r="G11" s="27" t="s">
        <v>184</v>
      </c>
      <c r="H11" s="27" t="s">
        <v>185</v>
      </c>
      <c r="I11" s="46">
        <v>7986</v>
      </c>
      <c r="J11" s="46"/>
      <c r="K11" s="46"/>
      <c r="L11" s="46"/>
      <c r="M11" s="46"/>
      <c r="N11" s="46">
        <v>7986</v>
      </c>
      <c r="O11" s="46"/>
      <c r="P11" s="46"/>
      <c r="Q11" s="46"/>
      <c r="R11" s="46"/>
      <c r="S11" s="46"/>
      <c r="T11" s="46"/>
      <c r="U11" s="46"/>
      <c r="V11" s="46"/>
      <c r="W11" s="46"/>
    </row>
    <row r="12" ht="32.9" customHeight="1" spans="1:23">
      <c r="A12" s="27" t="s">
        <v>238</v>
      </c>
      <c r="B12" s="146" t="s">
        <v>239</v>
      </c>
      <c r="C12" s="27" t="s">
        <v>237</v>
      </c>
      <c r="D12" s="27" t="s">
        <v>64</v>
      </c>
      <c r="E12" s="27" t="s">
        <v>81</v>
      </c>
      <c r="F12" s="27" t="s">
        <v>146</v>
      </c>
      <c r="G12" s="27" t="s">
        <v>188</v>
      </c>
      <c r="H12" s="27" t="s">
        <v>189</v>
      </c>
      <c r="I12" s="46">
        <v>495041</v>
      </c>
      <c r="J12" s="46"/>
      <c r="K12" s="46"/>
      <c r="L12" s="46"/>
      <c r="M12" s="46"/>
      <c r="N12" s="46">
        <v>495041</v>
      </c>
      <c r="O12" s="46"/>
      <c r="P12" s="46"/>
      <c r="Q12" s="46"/>
      <c r="R12" s="46"/>
      <c r="S12" s="46"/>
      <c r="T12" s="46"/>
      <c r="U12" s="46"/>
      <c r="V12" s="46"/>
      <c r="W12" s="46"/>
    </row>
    <row r="13" ht="32.9" customHeight="1" spans="1:23">
      <c r="A13" s="27" t="s">
        <v>238</v>
      </c>
      <c r="B13" s="146" t="s">
        <v>239</v>
      </c>
      <c r="C13" s="27" t="s">
        <v>237</v>
      </c>
      <c r="D13" s="27" t="s">
        <v>64</v>
      </c>
      <c r="E13" s="27" t="s">
        <v>81</v>
      </c>
      <c r="F13" s="27" t="s">
        <v>146</v>
      </c>
      <c r="G13" s="27" t="s">
        <v>192</v>
      </c>
      <c r="H13" s="27" t="s">
        <v>193</v>
      </c>
      <c r="I13" s="46">
        <v>155825.36</v>
      </c>
      <c r="J13" s="46"/>
      <c r="K13" s="46"/>
      <c r="L13" s="46"/>
      <c r="M13" s="46"/>
      <c r="N13" s="46">
        <v>155825.36</v>
      </c>
      <c r="O13" s="46"/>
      <c r="P13" s="46"/>
      <c r="Q13" s="46"/>
      <c r="R13" s="46"/>
      <c r="S13" s="46"/>
      <c r="T13" s="46"/>
      <c r="U13" s="46"/>
      <c r="V13" s="46"/>
      <c r="W13" s="46"/>
    </row>
    <row r="14" ht="32.9" customHeight="1" spans="1:23">
      <c r="A14" s="27" t="s">
        <v>238</v>
      </c>
      <c r="B14" s="146" t="s">
        <v>239</v>
      </c>
      <c r="C14" s="27" t="s">
        <v>237</v>
      </c>
      <c r="D14" s="27" t="s">
        <v>64</v>
      </c>
      <c r="E14" s="27" t="s">
        <v>81</v>
      </c>
      <c r="F14" s="27" t="s">
        <v>146</v>
      </c>
      <c r="G14" s="27" t="s">
        <v>240</v>
      </c>
      <c r="H14" s="27" t="s">
        <v>241</v>
      </c>
      <c r="I14" s="46">
        <v>208796</v>
      </c>
      <c r="J14" s="46"/>
      <c r="K14" s="46"/>
      <c r="L14" s="46"/>
      <c r="M14" s="46"/>
      <c r="N14" s="46">
        <v>208796</v>
      </c>
      <c r="O14" s="46"/>
      <c r="P14" s="46"/>
      <c r="Q14" s="46"/>
      <c r="R14" s="46"/>
      <c r="S14" s="46"/>
      <c r="T14" s="46"/>
      <c r="U14" s="46"/>
      <c r="V14" s="46"/>
      <c r="W14" s="46"/>
    </row>
    <row r="15" ht="32.9" customHeight="1" spans="1:23">
      <c r="A15" s="27" t="s">
        <v>238</v>
      </c>
      <c r="B15" s="146" t="s">
        <v>239</v>
      </c>
      <c r="C15" s="27" t="s">
        <v>237</v>
      </c>
      <c r="D15" s="27" t="s">
        <v>64</v>
      </c>
      <c r="E15" s="27" t="s">
        <v>81</v>
      </c>
      <c r="F15" s="27" t="s">
        <v>146</v>
      </c>
      <c r="G15" s="27" t="s">
        <v>198</v>
      </c>
      <c r="H15" s="27" t="s">
        <v>199</v>
      </c>
      <c r="I15" s="46">
        <v>232681.65</v>
      </c>
      <c r="J15" s="46"/>
      <c r="K15" s="46"/>
      <c r="L15" s="46"/>
      <c r="M15" s="46"/>
      <c r="N15" s="46">
        <v>232681.65</v>
      </c>
      <c r="O15" s="46"/>
      <c r="P15" s="46"/>
      <c r="Q15" s="46"/>
      <c r="R15" s="46"/>
      <c r="S15" s="46"/>
      <c r="T15" s="46"/>
      <c r="U15" s="46"/>
      <c r="V15" s="46"/>
      <c r="W15" s="46"/>
    </row>
    <row r="16" ht="32.9" customHeight="1" spans="1:23">
      <c r="A16" s="27" t="s">
        <v>238</v>
      </c>
      <c r="B16" s="146" t="s">
        <v>239</v>
      </c>
      <c r="C16" s="27" t="s">
        <v>237</v>
      </c>
      <c r="D16" s="27" t="s">
        <v>64</v>
      </c>
      <c r="E16" s="27" t="s">
        <v>81</v>
      </c>
      <c r="F16" s="27" t="s">
        <v>146</v>
      </c>
      <c r="G16" s="27" t="s">
        <v>204</v>
      </c>
      <c r="H16" s="27" t="s">
        <v>205</v>
      </c>
      <c r="I16" s="46">
        <v>29075</v>
      </c>
      <c r="J16" s="46"/>
      <c r="K16" s="46"/>
      <c r="L16" s="46"/>
      <c r="M16" s="46"/>
      <c r="N16" s="46">
        <v>29075</v>
      </c>
      <c r="O16" s="46"/>
      <c r="P16" s="46"/>
      <c r="Q16" s="46"/>
      <c r="R16" s="46"/>
      <c r="S16" s="46"/>
      <c r="T16" s="46"/>
      <c r="U16" s="46"/>
      <c r="V16" s="46"/>
      <c r="W16" s="46"/>
    </row>
    <row r="17" ht="32.9" customHeight="1" spans="1:23">
      <c r="A17" s="27" t="s">
        <v>238</v>
      </c>
      <c r="B17" s="146" t="s">
        <v>239</v>
      </c>
      <c r="C17" s="27" t="s">
        <v>237</v>
      </c>
      <c r="D17" s="27" t="s">
        <v>64</v>
      </c>
      <c r="E17" s="27" t="s">
        <v>81</v>
      </c>
      <c r="F17" s="27" t="s">
        <v>146</v>
      </c>
      <c r="G17" s="27" t="s">
        <v>206</v>
      </c>
      <c r="H17" s="27" t="s">
        <v>207</v>
      </c>
      <c r="I17" s="46">
        <v>557411.5</v>
      </c>
      <c r="J17" s="46"/>
      <c r="K17" s="46"/>
      <c r="L17" s="46"/>
      <c r="M17" s="46"/>
      <c r="N17" s="46">
        <v>557411.5</v>
      </c>
      <c r="O17" s="46"/>
      <c r="P17" s="46"/>
      <c r="Q17" s="46"/>
      <c r="R17" s="46"/>
      <c r="S17" s="46"/>
      <c r="T17" s="46"/>
      <c r="U17" s="46"/>
      <c r="V17" s="46"/>
      <c r="W17" s="46"/>
    </row>
    <row r="18" ht="32.9" customHeight="1" spans="1:23">
      <c r="A18" s="27"/>
      <c r="B18" s="27"/>
      <c r="C18" s="27" t="s">
        <v>242</v>
      </c>
      <c r="D18" s="27"/>
      <c r="E18" s="27"/>
      <c r="F18" s="27"/>
      <c r="G18" s="27"/>
      <c r="H18" s="27"/>
      <c r="I18" s="46">
        <v>319600</v>
      </c>
      <c r="J18" s="46">
        <v>45600</v>
      </c>
      <c r="K18" s="46">
        <v>45600</v>
      </c>
      <c r="L18" s="46"/>
      <c r="M18" s="46"/>
      <c r="N18" s="46">
        <v>274000</v>
      </c>
      <c r="O18" s="46"/>
      <c r="P18" s="46"/>
      <c r="Q18" s="46"/>
      <c r="R18" s="46"/>
      <c r="S18" s="46"/>
      <c r="T18" s="46"/>
      <c r="U18" s="46"/>
      <c r="V18" s="46"/>
      <c r="W18" s="46"/>
    </row>
    <row r="19" ht="32.9" customHeight="1" spans="1:23">
      <c r="A19" s="27" t="s">
        <v>238</v>
      </c>
      <c r="B19" s="146" t="s">
        <v>243</v>
      </c>
      <c r="C19" s="27" t="s">
        <v>242</v>
      </c>
      <c r="D19" s="27" t="s">
        <v>64</v>
      </c>
      <c r="E19" s="27" t="s">
        <v>81</v>
      </c>
      <c r="F19" s="27" t="s">
        <v>146</v>
      </c>
      <c r="G19" s="27" t="s">
        <v>244</v>
      </c>
      <c r="H19" s="27" t="s">
        <v>245</v>
      </c>
      <c r="I19" s="46">
        <v>319600</v>
      </c>
      <c r="J19" s="46">
        <v>45600</v>
      </c>
      <c r="K19" s="46">
        <v>45600</v>
      </c>
      <c r="L19" s="46"/>
      <c r="M19" s="46"/>
      <c r="N19" s="46">
        <v>274000</v>
      </c>
      <c r="O19" s="46"/>
      <c r="P19" s="46"/>
      <c r="Q19" s="46"/>
      <c r="R19" s="46"/>
      <c r="S19" s="46"/>
      <c r="T19" s="46"/>
      <c r="U19" s="46"/>
      <c r="V19" s="46"/>
      <c r="W19" s="46"/>
    </row>
    <row r="20" ht="32.9" customHeight="1" spans="1:23">
      <c r="A20" s="27"/>
      <c r="B20" s="27"/>
      <c r="C20" s="27" t="s">
        <v>246</v>
      </c>
      <c r="D20" s="27"/>
      <c r="E20" s="27"/>
      <c r="F20" s="27"/>
      <c r="G20" s="27"/>
      <c r="H20" s="27"/>
      <c r="I20" s="46">
        <v>199202.6</v>
      </c>
      <c r="J20" s="46"/>
      <c r="K20" s="46"/>
      <c r="L20" s="46"/>
      <c r="M20" s="46"/>
      <c r="N20" s="46"/>
      <c r="O20" s="46"/>
      <c r="P20" s="46"/>
      <c r="Q20" s="46">
        <v>199202.6</v>
      </c>
      <c r="R20" s="46"/>
      <c r="S20" s="46"/>
      <c r="T20" s="46"/>
      <c r="U20" s="46"/>
      <c r="V20" s="46"/>
      <c r="W20" s="46"/>
    </row>
    <row r="21" ht="32.9" customHeight="1" spans="1:23">
      <c r="A21" s="27" t="s">
        <v>247</v>
      </c>
      <c r="B21" s="146" t="s">
        <v>248</v>
      </c>
      <c r="C21" s="27" t="s">
        <v>246</v>
      </c>
      <c r="D21" s="27" t="s">
        <v>64</v>
      </c>
      <c r="E21" s="27" t="s">
        <v>81</v>
      </c>
      <c r="F21" s="27" t="s">
        <v>146</v>
      </c>
      <c r="G21" s="27" t="s">
        <v>198</v>
      </c>
      <c r="H21" s="27" t="s">
        <v>199</v>
      </c>
      <c r="I21" s="46">
        <v>199202.6</v>
      </c>
      <c r="J21" s="46"/>
      <c r="K21" s="46"/>
      <c r="L21" s="46"/>
      <c r="M21" s="46"/>
      <c r="N21" s="46"/>
      <c r="O21" s="46"/>
      <c r="P21" s="46"/>
      <c r="Q21" s="46">
        <v>199202.6</v>
      </c>
      <c r="R21" s="46"/>
      <c r="S21" s="46"/>
      <c r="T21" s="46"/>
      <c r="U21" s="46"/>
      <c r="V21" s="46"/>
      <c r="W21" s="46"/>
    </row>
    <row r="22" ht="32.9" customHeight="1" spans="1:23">
      <c r="A22" s="27"/>
      <c r="B22" s="27"/>
      <c r="C22" s="27" t="s">
        <v>249</v>
      </c>
      <c r="D22" s="27"/>
      <c r="E22" s="27"/>
      <c r="F22" s="27"/>
      <c r="G22" s="27"/>
      <c r="H22" s="27"/>
      <c r="I22" s="46">
        <v>11400</v>
      </c>
      <c r="J22" s="46"/>
      <c r="K22" s="46"/>
      <c r="L22" s="46"/>
      <c r="M22" s="46"/>
      <c r="N22" s="46">
        <v>11400</v>
      </c>
      <c r="O22" s="46"/>
      <c r="P22" s="46"/>
      <c r="Q22" s="46"/>
      <c r="R22" s="46"/>
      <c r="S22" s="46"/>
      <c r="T22" s="46"/>
      <c r="U22" s="46"/>
      <c r="V22" s="46"/>
      <c r="W22" s="46"/>
    </row>
    <row r="23" ht="32.9" customHeight="1" spans="1:23">
      <c r="A23" s="27" t="s">
        <v>247</v>
      </c>
      <c r="B23" s="146" t="s">
        <v>250</v>
      </c>
      <c r="C23" s="27" t="s">
        <v>249</v>
      </c>
      <c r="D23" s="27" t="s">
        <v>64</v>
      </c>
      <c r="E23" s="27" t="s">
        <v>81</v>
      </c>
      <c r="F23" s="27" t="s">
        <v>146</v>
      </c>
      <c r="G23" s="27" t="s">
        <v>251</v>
      </c>
      <c r="H23" s="27" t="s">
        <v>252</v>
      </c>
      <c r="I23" s="46">
        <v>11400</v>
      </c>
      <c r="J23" s="46"/>
      <c r="K23" s="46"/>
      <c r="L23" s="46"/>
      <c r="M23" s="46"/>
      <c r="N23" s="46">
        <v>11400</v>
      </c>
      <c r="O23" s="46"/>
      <c r="P23" s="46"/>
      <c r="Q23" s="46"/>
      <c r="R23" s="46"/>
      <c r="S23" s="46"/>
      <c r="T23" s="46"/>
      <c r="U23" s="46"/>
      <c r="V23" s="46"/>
      <c r="W23" s="46"/>
    </row>
    <row r="24" ht="32.9" customHeight="1" spans="1:23">
      <c r="A24" s="27"/>
      <c r="B24" s="27"/>
      <c r="C24" s="27" t="s">
        <v>253</v>
      </c>
      <c r="D24" s="27"/>
      <c r="E24" s="27"/>
      <c r="F24" s="27"/>
      <c r="G24" s="27"/>
      <c r="H24" s="27"/>
      <c r="I24" s="46">
        <v>96000</v>
      </c>
      <c r="J24" s="46">
        <v>96000</v>
      </c>
      <c r="K24" s="46">
        <v>96000</v>
      </c>
      <c r="L24" s="46"/>
      <c r="M24" s="46"/>
      <c r="N24" s="46"/>
      <c r="O24" s="46"/>
      <c r="P24" s="46"/>
      <c r="Q24" s="46"/>
      <c r="R24" s="46"/>
      <c r="S24" s="46"/>
      <c r="T24" s="46"/>
      <c r="U24" s="46"/>
      <c r="V24" s="46"/>
      <c r="W24" s="46"/>
    </row>
    <row r="25" ht="32.9" customHeight="1" spans="1:23">
      <c r="A25" s="27" t="s">
        <v>238</v>
      </c>
      <c r="B25" s="146" t="s">
        <v>254</v>
      </c>
      <c r="C25" s="27" t="s">
        <v>253</v>
      </c>
      <c r="D25" s="27" t="s">
        <v>64</v>
      </c>
      <c r="E25" s="27" t="s">
        <v>88</v>
      </c>
      <c r="F25" s="27" t="s">
        <v>255</v>
      </c>
      <c r="G25" s="27" t="s">
        <v>178</v>
      </c>
      <c r="H25" s="27" t="s">
        <v>179</v>
      </c>
      <c r="I25" s="46">
        <v>96000</v>
      </c>
      <c r="J25" s="46">
        <v>96000</v>
      </c>
      <c r="K25" s="46">
        <v>96000</v>
      </c>
      <c r="L25" s="46"/>
      <c r="M25" s="46"/>
      <c r="N25" s="46"/>
      <c r="O25" s="46"/>
      <c r="P25" s="46"/>
      <c r="Q25" s="46"/>
      <c r="R25" s="46"/>
      <c r="S25" s="46"/>
      <c r="T25" s="46"/>
      <c r="U25" s="46"/>
      <c r="V25" s="46"/>
      <c r="W25" s="46"/>
    </row>
    <row r="26" ht="32.9" customHeight="1" spans="1:23">
      <c r="A26" s="27"/>
      <c r="B26" s="27"/>
      <c r="C26" s="27" t="s">
        <v>256</v>
      </c>
      <c r="D26" s="27"/>
      <c r="E26" s="27"/>
      <c r="F26" s="27"/>
      <c r="G26" s="27"/>
      <c r="H26" s="27"/>
      <c r="I26" s="46">
        <v>1050</v>
      </c>
      <c r="J26" s="46"/>
      <c r="K26" s="46"/>
      <c r="L26" s="46"/>
      <c r="M26" s="46"/>
      <c r="N26" s="46">
        <v>1050</v>
      </c>
      <c r="O26" s="46"/>
      <c r="P26" s="46"/>
      <c r="Q26" s="46"/>
      <c r="R26" s="46"/>
      <c r="S26" s="46"/>
      <c r="T26" s="46"/>
      <c r="U26" s="46"/>
      <c r="V26" s="46"/>
      <c r="W26" s="46"/>
    </row>
    <row r="27" ht="32.9" customHeight="1" spans="1:23">
      <c r="A27" s="27" t="s">
        <v>238</v>
      </c>
      <c r="B27" s="146" t="s">
        <v>257</v>
      </c>
      <c r="C27" s="27" t="s">
        <v>256</v>
      </c>
      <c r="D27" s="27" t="s">
        <v>64</v>
      </c>
      <c r="E27" s="27" t="s">
        <v>81</v>
      </c>
      <c r="F27" s="27" t="s">
        <v>146</v>
      </c>
      <c r="G27" s="27" t="s">
        <v>244</v>
      </c>
      <c r="H27" s="27" t="s">
        <v>245</v>
      </c>
      <c r="I27" s="46">
        <v>1050</v>
      </c>
      <c r="J27" s="46"/>
      <c r="K27" s="46"/>
      <c r="L27" s="46"/>
      <c r="M27" s="46"/>
      <c r="N27" s="46">
        <v>1050</v>
      </c>
      <c r="O27" s="46"/>
      <c r="P27" s="46"/>
      <c r="Q27" s="46"/>
      <c r="R27" s="46"/>
      <c r="S27" s="46"/>
      <c r="T27" s="46"/>
      <c r="U27" s="46"/>
      <c r="V27" s="46"/>
      <c r="W27" s="46"/>
    </row>
    <row r="28" ht="32.9" customHeight="1" spans="1:23">
      <c r="A28" s="27"/>
      <c r="B28" s="27"/>
      <c r="C28" s="27" t="s">
        <v>258</v>
      </c>
      <c r="D28" s="27"/>
      <c r="E28" s="27"/>
      <c r="F28" s="27"/>
      <c r="G28" s="27"/>
      <c r="H28" s="27"/>
      <c r="I28" s="46">
        <v>24367.82</v>
      </c>
      <c r="J28" s="46"/>
      <c r="K28" s="46"/>
      <c r="L28" s="46"/>
      <c r="M28" s="46"/>
      <c r="N28" s="46">
        <v>24367.82</v>
      </c>
      <c r="O28" s="46"/>
      <c r="P28" s="46"/>
      <c r="Q28" s="46"/>
      <c r="R28" s="46"/>
      <c r="S28" s="46"/>
      <c r="T28" s="46"/>
      <c r="U28" s="46"/>
      <c r="V28" s="46"/>
      <c r="W28" s="46"/>
    </row>
    <row r="29" ht="32.9" customHeight="1" spans="1:23">
      <c r="A29" s="27" t="s">
        <v>238</v>
      </c>
      <c r="B29" s="146" t="s">
        <v>259</v>
      </c>
      <c r="C29" s="27" t="s">
        <v>258</v>
      </c>
      <c r="D29" s="27" t="s">
        <v>64</v>
      </c>
      <c r="E29" s="27" t="s">
        <v>81</v>
      </c>
      <c r="F29" s="27" t="s">
        <v>146</v>
      </c>
      <c r="G29" s="27" t="s">
        <v>182</v>
      </c>
      <c r="H29" s="27" t="s">
        <v>183</v>
      </c>
      <c r="I29" s="46">
        <v>7500</v>
      </c>
      <c r="J29" s="46"/>
      <c r="K29" s="46"/>
      <c r="L29" s="46"/>
      <c r="M29" s="46"/>
      <c r="N29" s="46">
        <v>7500</v>
      </c>
      <c r="O29" s="46"/>
      <c r="P29" s="46"/>
      <c r="Q29" s="46"/>
      <c r="R29" s="46"/>
      <c r="S29" s="46"/>
      <c r="T29" s="46"/>
      <c r="U29" s="46"/>
      <c r="V29" s="46"/>
      <c r="W29" s="46"/>
    </row>
    <row r="30" ht="32.9" customHeight="1" spans="1:23">
      <c r="A30" s="27" t="s">
        <v>238</v>
      </c>
      <c r="B30" s="146" t="s">
        <v>259</v>
      </c>
      <c r="C30" s="27" t="s">
        <v>258</v>
      </c>
      <c r="D30" s="27" t="s">
        <v>64</v>
      </c>
      <c r="E30" s="27" t="s">
        <v>81</v>
      </c>
      <c r="F30" s="27" t="s">
        <v>146</v>
      </c>
      <c r="G30" s="27" t="s">
        <v>260</v>
      </c>
      <c r="H30" s="27" t="s">
        <v>261</v>
      </c>
      <c r="I30" s="46">
        <v>2275</v>
      </c>
      <c r="J30" s="46"/>
      <c r="K30" s="46"/>
      <c r="L30" s="46"/>
      <c r="M30" s="46"/>
      <c r="N30" s="46">
        <v>2275</v>
      </c>
      <c r="O30" s="46"/>
      <c r="P30" s="46"/>
      <c r="Q30" s="46"/>
      <c r="R30" s="46"/>
      <c r="S30" s="46"/>
      <c r="T30" s="46"/>
      <c r="U30" s="46"/>
      <c r="V30" s="46"/>
      <c r="W30" s="46"/>
    </row>
    <row r="31" ht="32.9" customHeight="1" spans="1:23">
      <c r="A31" s="27" t="s">
        <v>238</v>
      </c>
      <c r="B31" s="146" t="s">
        <v>259</v>
      </c>
      <c r="C31" s="27" t="s">
        <v>258</v>
      </c>
      <c r="D31" s="27" t="s">
        <v>64</v>
      </c>
      <c r="E31" s="27" t="s">
        <v>81</v>
      </c>
      <c r="F31" s="27" t="s">
        <v>146</v>
      </c>
      <c r="G31" s="27" t="s">
        <v>188</v>
      </c>
      <c r="H31" s="27" t="s">
        <v>189</v>
      </c>
      <c r="I31" s="46">
        <v>14592.82</v>
      </c>
      <c r="J31" s="46"/>
      <c r="K31" s="46"/>
      <c r="L31" s="46"/>
      <c r="M31" s="46"/>
      <c r="N31" s="46">
        <v>14592.82</v>
      </c>
      <c r="O31" s="46"/>
      <c r="P31" s="46"/>
      <c r="Q31" s="46"/>
      <c r="R31" s="46"/>
      <c r="S31" s="46"/>
      <c r="T31" s="46"/>
      <c r="U31" s="46"/>
      <c r="V31" s="46"/>
      <c r="W31" s="46"/>
    </row>
    <row r="32" ht="32.9" customHeight="1" spans="1:23">
      <c r="A32" s="27"/>
      <c r="B32" s="27"/>
      <c r="C32" s="27" t="s">
        <v>71</v>
      </c>
      <c r="D32" s="27"/>
      <c r="E32" s="27"/>
      <c r="F32" s="27"/>
      <c r="G32" s="27"/>
      <c r="H32" s="27"/>
      <c r="I32" s="46">
        <v>310000</v>
      </c>
      <c r="J32" s="46"/>
      <c r="K32" s="46"/>
      <c r="L32" s="46"/>
      <c r="M32" s="46"/>
      <c r="N32" s="46"/>
      <c r="O32" s="46"/>
      <c r="P32" s="46"/>
      <c r="Q32" s="46"/>
      <c r="R32" s="46">
        <v>310000</v>
      </c>
      <c r="S32" s="46"/>
      <c r="T32" s="46"/>
      <c r="U32" s="46"/>
      <c r="V32" s="46"/>
      <c r="W32" s="46">
        <v>310000</v>
      </c>
    </row>
    <row r="33" ht="32.9" customHeight="1" spans="1:23">
      <c r="A33" s="27" t="s">
        <v>262</v>
      </c>
      <c r="B33" s="146" t="s">
        <v>263</v>
      </c>
      <c r="C33" s="27" t="s">
        <v>71</v>
      </c>
      <c r="D33" s="27" t="s">
        <v>64</v>
      </c>
      <c r="E33" s="27" t="s">
        <v>81</v>
      </c>
      <c r="F33" s="27" t="s">
        <v>146</v>
      </c>
      <c r="G33" s="27" t="s">
        <v>182</v>
      </c>
      <c r="H33" s="27" t="s">
        <v>183</v>
      </c>
      <c r="I33" s="46">
        <v>310000</v>
      </c>
      <c r="J33" s="46"/>
      <c r="K33" s="46"/>
      <c r="L33" s="46"/>
      <c r="M33" s="46"/>
      <c r="N33" s="46"/>
      <c r="O33" s="46"/>
      <c r="P33" s="46"/>
      <c r="Q33" s="46"/>
      <c r="R33" s="46">
        <v>310000</v>
      </c>
      <c r="S33" s="46"/>
      <c r="T33" s="46"/>
      <c r="U33" s="46"/>
      <c r="V33" s="46"/>
      <c r="W33" s="46">
        <v>310000</v>
      </c>
    </row>
    <row r="34" ht="32.9" customHeight="1" spans="1:23">
      <c r="A34" s="27"/>
      <c r="B34" s="27"/>
      <c r="C34" s="27" t="s">
        <v>264</v>
      </c>
      <c r="D34" s="27"/>
      <c r="E34" s="27"/>
      <c r="F34" s="27"/>
      <c r="G34" s="27"/>
      <c r="H34" s="27"/>
      <c r="I34" s="46">
        <v>605180</v>
      </c>
      <c r="J34" s="46"/>
      <c r="K34" s="46"/>
      <c r="L34" s="46"/>
      <c r="M34" s="46"/>
      <c r="N34" s="46">
        <v>605180</v>
      </c>
      <c r="O34" s="46"/>
      <c r="P34" s="46"/>
      <c r="Q34" s="46"/>
      <c r="R34" s="46"/>
      <c r="S34" s="46"/>
      <c r="T34" s="46"/>
      <c r="U34" s="46"/>
      <c r="V34" s="46"/>
      <c r="W34" s="46"/>
    </row>
    <row r="35" ht="32.9" customHeight="1" spans="1:23">
      <c r="A35" s="27" t="s">
        <v>247</v>
      </c>
      <c r="B35" s="146" t="s">
        <v>265</v>
      </c>
      <c r="C35" s="27" t="s">
        <v>264</v>
      </c>
      <c r="D35" s="27" t="s">
        <v>64</v>
      </c>
      <c r="E35" s="27" t="s">
        <v>81</v>
      </c>
      <c r="F35" s="27" t="s">
        <v>146</v>
      </c>
      <c r="G35" s="27" t="s">
        <v>251</v>
      </c>
      <c r="H35" s="27" t="s">
        <v>252</v>
      </c>
      <c r="I35" s="46">
        <v>605180</v>
      </c>
      <c r="J35" s="46"/>
      <c r="K35" s="46"/>
      <c r="L35" s="46"/>
      <c r="M35" s="46"/>
      <c r="N35" s="46">
        <v>605180</v>
      </c>
      <c r="O35" s="46"/>
      <c r="P35" s="46"/>
      <c r="Q35" s="46"/>
      <c r="R35" s="46"/>
      <c r="S35" s="46"/>
      <c r="T35" s="46"/>
      <c r="U35" s="46"/>
      <c r="V35" s="46"/>
      <c r="W35" s="46"/>
    </row>
    <row r="36" ht="18.75" customHeight="1" spans="1:23">
      <c r="A36" s="47" t="s">
        <v>266</v>
      </c>
      <c r="B36" s="48"/>
      <c r="C36" s="48"/>
      <c r="D36" s="48"/>
      <c r="E36" s="48"/>
      <c r="F36" s="48"/>
      <c r="G36" s="48"/>
      <c r="H36" s="49"/>
      <c r="I36" s="46">
        <v>3910926.67</v>
      </c>
      <c r="J36" s="46">
        <v>369600</v>
      </c>
      <c r="K36" s="46">
        <v>369600</v>
      </c>
      <c r="L36" s="46"/>
      <c r="M36" s="46"/>
      <c r="N36" s="46">
        <v>3032124.07</v>
      </c>
      <c r="O36" s="46"/>
      <c r="P36" s="46"/>
      <c r="Q36" s="46">
        <v>199202.6</v>
      </c>
      <c r="R36" s="46">
        <v>310000</v>
      </c>
      <c r="S36" s="46"/>
      <c r="T36" s="46"/>
      <c r="U36" s="46"/>
      <c r="V36" s="46"/>
      <c r="W36" s="46">
        <v>310000</v>
      </c>
    </row>
  </sheetData>
  <mergeCells count="28">
    <mergeCell ref="A3:W3"/>
    <mergeCell ref="A4:I4"/>
    <mergeCell ref="J5:M5"/>
    <mergeCell ref="N5:P5"/>
    <mergeCell ref="R5:W5"/>
    <mergeCell ref="J6:K6"/>
    <mergeCell ref="A36:H36"/>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41"/>
  <sheetViews>
    <sheetView showZeros="0" workbookViewId="0">
      <pane ySplit="1" topLeftCell="A2" activePane="bottomLeft" state="frozen"/>
      <selection/>
      <selection pane="bottomLeft" activeCell="A4" sqref="A4:H4"/>
    </sheetView>
  </sheetViews>
  <sheetFormatPr defaultColWidth="9.14159292035398" defaultRowHeight="12" customHeight="1"/>
  <cols>
    <col min="1" max="1" width="34.283185840708" customWidth="1"/>
    <col min="2" max="2" width="29" customWidth="1"/>
    <col min="3" max="3" width="17.1681415929204" customWidth="1"/>
    <col min="4" max="4" width="21.0353982300885" customWidth="1"/>
    <col min="5" max="5" width="23.5752212389381" customWidth="1"/>
    <col min="6" max="6" width="11.283185840708" customWidth="1"/>
    <col min="7" max="7" width="10.3097345132743" customWidth="1"/>
    <col min="8" max="8" width="9.30973451327434" customWidth="1"/>
    <col min="9" max="9" width="13.4247787610619" customWidth="1"/>
    <col min="10" max="10" width="27.4513274336283" customWidth="1"/>
  </cols>
  <sheetData>
    <row r="1" customHeight="1" spans="1:10">
      <c r="A1" s="1"/>
      <c r="B1" s="1"/>
      <c r="C1" s="1"/>
      <c r="D1" s="1"/>
      <c r="E1" s="1"/>
      <c r="F1" s="1"/>
      <c r="G1" s="1"/>
      <c r="H1" s="1"/>
      <c r="I1" s="1"/>
      <c r="J1" s="1"/>
    </row>
    <row r="2" customHeight="1" spans="10:10">
      <c r="J2" s="142" t="s">
        <v>267</v>
      </c>
    </row>
    <row r="3" ht="28.5" customHeight="1" spans="1:10">
      <c r="A3" s="141" t="s">
        <v>268</v>
      </c>
      <c r="B3" s="33"/>
      <c r="C3" s="33"/>
      <c r="D3" s="33"/>
      <c r="E3" s="33"/>
      <c r="F3" s="103"/>
      <c r="G3" s="33"/>
      <c r="H3" s="103"/>
      <c r="I3" s="103"/>
      <c r="J3" s="33"/>
    </row>
    <row r="4" ht="15" customHeight="1" spans="1:1">
      <c r="A4" s="6" t="s">
        <v>67</v>
      </c>
    </row>
    <row r="5" ht="14.25" customHeight="1" spans="1:10">
      <c r="A5" s="70" t="s">
        <v>269</v>
      </c>
      <c r="B5" s="70" t="s">
        <v>270</v>
      </c>
      <c r="C5" s="70" t="s">
        <v>271</v>
      </c>
      <c r="D5" s="70" t="s">
        <v>272</v>
      </c>
      <c r="E5" s="70" t="s">
        <v>273</v>
      </c>
      <c r="F5" s="56" t="s">
        <v>274</v>
      </c>
      <c r="G5" s="70" t="s">
        <v>275</v>
      </c>
      <c r="H5" s="56" t="s">
        <v>276</v>
      </c>
      <c r="I5" s="56" t="s">
        <v>277</v>
      </c>
      <c r="J5" s="70" t="s">
        <v>278</v>
      </c>
    </row>
    <row r="6" ht="14.25" customHeight="1" spans="1:10">
      <c r="A6" s="70">
        <v>1</v>
      </c>
      <c r="B6" s="70">
        <v>2</v>
      </c>
      <c r="C6" s="70">
        <v>3</v>
      </c>
      <c r="D6" s="70">
        <v>4</v>
      </c>
      <c r="E6" s="70">
        <v>5</v>
      </c>
      <c r="F6" s="56">
        <v>6</v>
      </c>
      <c r="G6" s="70">
        <v>7</v>
      </c>
      <c r="H6" s="56">
        <v>8</v>
      </c>
      <c r="I6" s="56">
        <v>9</v>
      </c>
      <c r="J6" s="70">
        <v>10</v>
      </c>
    </row>
    <row r="7" ht="15" customHeight="1" spans="1:10">
      <c r="A7" s="27" t="s">
        <v>64</v>
      </c>
      <c r="B7" s="71"/>
      <c r="C7" s="71"/>
      <c r="D7" s="71"/>
      <c r="E7" s="72"/>
      <c r="F7" s="73"/>
      <c r="G7" s="72"/>
      <c r="H7" s="73"/>
      <c r="I7" s="73"/>
      <c r="J7" s="72"/>
    </row>
    <row r="8" ht="33.75" customHeight="1" spans="1:10">
      <c r="A8" s="27" t="s">
        <v>253</v>
      </c>
      <c r="B8" s="27" t="s">
        <v>279</v>
      </c>
      <c r="C8" s="27" t="s">
        <v>280</v>
      </c>
      <c r="D8" s="27" t="s">
        <v>281</v>
      </c>
      <c r="E8" s="27" t="s">
        <v>282</v>
      </c>
      <c r="F8" s="27" t="s">
        <v>283</v>
      </c>
      <c r="G8" s="44" t="s">
        <v>53</v>
      </c>
      <c r="H8" s="27" t="s">
        <v>284</v>
      </c>
      <c r="I8" s="27" t="s">
        <v>285</v>
      </c>
      <c r="J8" s="27" t="s">
        <v>286</v>
      </c>
    </row>
    <row r="9" ht="33.75" customHeight="1" spans="1:10">
      <c r="A9" s="27" t="s">
        <v>253</v>
      </c>
      <c r="B9" s="27" t="s">
        <v>279</v>
      </c>
      <c r="C9" s="27" t="s">
        <v>280</v>
      </c>
      <c r="D9" s="27" t="s">
        <v>287</v>
      </c>
      <c r="E9" s="27" t="s">
        <v>288</v>
      </c>
      <c r="F9" s="27" t="s">
        <v>289</v>
      </c>
      <c r="G9" s="44" t="s">
        <v>290</v>
      </c>
      <c r="H9" s="27" t="s">
        <v>291</v>
      </c>
      <c r="I9" s="27" t="s">
        <v>285</v>
      </c>
      <c r="J9" s="27" t="s">
        <v>292</v>
      </c>
    </row>
    <row r="10" ht="33.75" customHeight="1" spans="1:10">
      <c r="A10" s="27" t="s">
        <v>253</v>
      </c>
      <c r="B10" s="27" t="s">
        <v>279</v>
      </c>
      <c r="C10" s="27" t="s">
        <v>280</v>
      </c>
      <c r="D10" s="27" t="s">
        <v>293</v>
      </c>
      <c r="E10" s="27" t="s">
        <v>294</v>
      </c>
      <c r="F10" s="27" t="s">
        <v>289</v>
      </c>
      <c r="G10" s="44" t="s">
        <v>290</v>
      </c>
      <c r="H10" s="27" t="s">
        <v>291</v>
      </c>
      <c r="I10" s="27" t="s">
        <v>285</v>
      </c>
      <c r="J10" s="27" t="s">
        <v>295</v>
      </c>
    </row>
    <row r="11" ht="33.75" customHeight="1" spans="1:10">
      <c r="A11" s="27" t="s">
        <v>253</v>
      </c>
      <c r="B11" s="27" t="s">
        <v>279</v>
      </c>
      <c r="C11" s="27" t="s">
        <v>296</v>
      </c>
      <c r="D11" s="27" t="s">
        <v>297</v>
      </c>
      <c r="E11" s="27" t="s">
        <v>298</v>
      </c>
      <c r="F11" s="27" t="s">
        <v>289</v>
      </c>
      <c r="G11" s="44" t="s">
        <v>299</v>
      </c>
      <c r="H11" s="27" t="s">
        <v>300</v>
      </c>
      <c r="I11" s="27" t="s">
        <v>285</v>
      </c>
      <c r="J11" s="27" t="s">
        <v>301</v>
      </c>
    </row>
    <row r="12" ht="33.75" customHeight="1" spans="1:10">
      <c r="A12" s="27" t="s">
        <v>253</v>
      </c>
      <c r="B12" s="27" t="s">
        <v>279</v>
      </c>
      <c r="C12" s="27" t="s">
        <v>302</v>
      </c>
      <c r="D12" s="27" t="s">
        <v>303</v>
      </c>
      <c r="E12" s="27" t="s">
        <v>304</v>
      </c>
      <c r="F12" s="27" t="s">
        <v>305</v>
      </c>
      <c r="G12" s="44" t="s">
        <v>306</v>
      </c>
      <c r="H12" s="27" t="s">
        <v>291</v>
      </c>
      <c r="I12" s="27" t="s">
        <v>285</v>
      </c>
      <c r="J12" s="27" t="s">
        <v>307</v>
      </c>
    </row>
    <row r="13" ht="33.75" customHeight="1" spans="1:10">
      <c r="A13" s="27" t="s">
        <v>71</v>
      </c>
      <c r="B13" s="27" t="s">
        <v>71</v>
      </c>
      <c r="C13" s="27" t="s">
        <v>280</v>
      </c>
      <c r="D13" s="27" t="s">
        <v>281</v>
      </c>
      <c r="E13" s="27" t="s">
        <v>308</v>
      </c>
      <c r="F13" s="27" t="s">
        <v>283</v>
      </c>
      <c r="G13" s="44" t="s">
        <v>309</v>
      </c>
      <c r="H13" s="27" t="s">
        <v>310</v>
      </c>
      <c r="I13" s="27" t="s">
        <v>285</v>
      </c>
      <c r="J13" s="27" t="s">
        <v>71</v>
      </c>
    </row>
    <row r="14" ht="33.75" customHeight="1" spans="1:10">
      <c r="A14" s="27" t="s">
        <v>71</v>
      </c>
      <c r="B14" s="27" t="s">
        <v>71</v>
      </c>
      <c r="C14" s="27" t="s">
        <v>280</v>
      </c>
      <c r="D14" s="27" t="s">
        <v>281</v>
      </c>
      <c r="E14" s="27" t="s">
        <v>311</v>
      </c>
      <c r="F14" s="27" t="s">
        <v>289</v>
      </c>
      <c r="G14" s="44" t="s">
        <v>312</v>
      </c>
      <c r="H14" s="27" t="s">
        <v>313</v>
      </c>
      <c r="I14" s="27" t="s">
        <v>285</v>
      </c>
      <c r="J14" s="27" t="s">
        <v>71</v>
      </c>
    </row>
    <row r="15" ht="33.75" customHeight="1" spans="1:10">
      <c r="A15" s="27" t="s">
        <v>71</v>
      </c>
      <c r="B15" s="27" t="s">
        <v>71</v>
      </c>
      <c r="C15" s="27" t="s">
        <v>280</v>
      </c>
      <c r="D15" s="27" t="s">
        <v>293</v>
      </c>
      <c r="E15" s="27" t="s">
        <v>314</v>
      </c>
      <c r="F15" s="27" t="s">
        <v>289</v>
      </c>
      <c r="G15" s="44" t="s">
        <v>315</v>
      </c>
      <c r="H15" s="27" t="s">
        <v>300</v>
      </c>
      <c r="I15" s="27" t="s">
        <v>285</v>
      </c>
      <c r="J15" s="27" t="s">
        <v>316</v>
      </c>
    </row>
    <row r="16" ht="33.75" customHeight="1" spans="1:10">
      <c r="A16" s="27" t="s">
        <v>71</v>
      </c>
      <c r="B16" s="27" t="s">
        <v>71</v>
      </c>
      <c r="C16" s="27" t="s">
        <v>296</v>
      </c>
      <c r="D16" s="27" t="s">
        <v>297</v>
      </c>
      <c r="E16" s="27" t="s">
        <v>317</v>
      </c>
      <c r="F16" s="27" t="s">
        <v>289</v>
      </c>
      <c r="G16" s="44" t="s">
        <v>318</v>
      </c>
      <c r="H16" s="27" t="s">
        <v>291</v>
      </c>
      <c r="I16" s="27" t="s">
        <v>319</v>
      </c>
      <c r="J16" s="27" t="s">
        <v>71</v>
      </c>
    </row>
    <row r="17" ht="33.75" customHeight="1" spans="1:10">
      <c r="A17" s="27" t="s">
        <v>71</v>
      </c>
      <c r="B17" s="27" t="s">
        <v>71</v>
      </c>
      <c r="C17" s="27" t="s">
        <v>302</v>
      </c>
      <c r="D17" s="27" t="s">
        <v>303</v>
      </c>
      <c r="E17" s="27" t="s">
        <v>303</v>
      </c>
      <c r="F17" s="27" t="s">
        <v>283</v>
      </c>
      <c r="G17" s="44" t="s">
        <v>320</v>
      </c>
      <c r="H17" s="27" t="s">
        <v>291</v>
      </c>
      <c r="I17" s="27" t="s">
        <v>285</v>
      </c>
      <c r="J17" s="27" t="s">
        <v>316</v>
      </c>
    </row>
    <row r="18" ht="33.75" customHeight="1" spans="1:10">
      <c r="A18" s="27" t="s">
        <v>242</v>
      </c>
      <c r="B18" s="27" t="s">
        <v>321</v>
      </c>
      <c r="C18" s="27" t="s">
        <v>280</v>
      </c>
      <c r="D18" s="27" t="s">
        <v>281</v>
      </c>
      <c r="E18" s="27" t="s">
        <v>282</v>
      </c>
      <c r="F18" s="27" t="s">
        <v>283</v>
      </c>
      <c r="G18" s="44" t="s">
        <v>322</v>
      </c>
      <c r="H18" s="27" t="s">
        <v>313</v>
      </c>
      <c r="I18" s="27" t="s">
        <v>285</v>
      </c>
      <c r="J18" s="27" t="s">
        <v>323</v>
      </c>
    </row>
    <row r="19" ht="33.75" customHeight="1" spans="1:10">
      <c r="A19" s="27" t="s">
        <v>242</v>
      </c>
      <c r="B19" s="27" t="s">
        <v>321</v>
      </c>
      <c r="C19" s="27" t="s">
        <v>280</v>
      </c>
      <c r="D19" s="27" t="s">
        <v>281</v>
      </c>
      <c r="E19" s="27" t="s">
        <v>324</v>
      </c>
      <c r="F19" s="27" t="s">
        <v>305</v>
      </c>
      <c r="G19" s="44" t="s">
        <v>45</v>
      </c>
      <c r="H19" s="27" t="s">
        <v>325</v>
      </c>
      <c r="I19" s="27" t="s">
        <v>285</v>
      </c>
      <c r="J19" s="27" t="s">
        <v>326</v>
      </c>
    </row>
    <row r="20" ht="33.75" customHeight="1" spans="1:10">
      <c r="A20" s="27" t="s">
        <v>242</v>
      </c>
      <c r="B20" s="27" t="s">
        <v>321</v>
      </c>
      <c r="C20" s="27" t="s">
        <v>280</v>
      </c>
      <c r="D20" s="27" t="s">
        <v>293</v>
      </c>
      <c r="E20" s="27" t="s">
        <v>327</v>
      </c>
      <c r="F20" s="27" t="s">
        <v>289</v>
      </c>
      <c r="G20" s="44" t="s">
        <v>48</v>
      </c>
      <c r="H20" s="27" t="s">
        <v>328</v>
      </c>
      <c r="I20" s="27" t="s">
        <v>285</v>
      </c>
      <c r="J20" s="27" t="s">
        <v>329</v>
      </c>
    </row>
    <row r="21" ht="33.75" customHeight="1" spans="1:10">
      <c r="A21" s="27" t="s">
        <v>242</v>
      </c>
      <c r="B21" s="27" t="s">
        <v>321</v>
      </c>
      <c r="C21" s="27" t="s">
        <v>280</v>
      </c>
      <c r="D21" s="27" t="s">
        <v>293</v>
      </c>
      <c r="E21" s="27" t="s">
        <v>330</v>
      </c>
      <c r="F21" s="27" t="s">
        <v>283</v>
      </c>
      <c r="G21" s="44" t="s">
        <v>45</v>
      </c>
      <c r="H21" s="27" t="s">
        <v>300</v>
      </c>
      <c r="I21" s="27" t="s">
        <v>285</v>
      </c>
      <c r="J21" s="27" t="s">
        <v>331</v>
      </c>
    </row>
    <row r="22" ht="33.75" customHeight="1" spans="1:10">
      <c r="A22" s="27" t="s">
        <v>242</v>
      </c>
      <c r="B22" s="27" t="s">
        <v>321</v>
      </c>
      <c r="C22" s="27" t="s">
        <v>280</v>
      </c>
      <c r="D22" s="27" t="s">
        <v>293</v>
      </c>
      <c r="E22" s="27" t="s">
        <v>332</v>
      </c>
      <c r="F22" s="27" t="s">
        <v>289</v>
      </c>
      <c r="G22" s="44" t="s">
        <v>55</v>
      </c>
      <c r="H22" s="27" t="s">
        <v>328</v>
      </c>
      <c r="I22" s="27" t="s">
        <v>285</v>
      </c>
      <c r="J22" s="27" t="s">
        <v>329</v>
      </c>
    </row>
    <row r="23" ht="33.75" customHeight="1" spans="1:10">
      <c r="A23" s="27" t="s">
        <v>242</v>
      </c>
      <c r="B23" s="27" t="s">
        <v>321</v>
      </c>
      <c r="C23" s="27" t="s">
        <v>296</v>
      </c>
      <c r="D23" s="27" t="s">
        <v>297</v>
      </c>
      <c r="E23" s="27" t="s">
        <v>333</v>
      </c>
      <c r="F23" s="27" t="s">
        <v>305</v>
      </c>
      <c r="G23" s="44" t="s">
        <v>334</v>
      </c>
      <c r="H23" s="27" t="s">
        <v>291</v>
      </c>
      <c r="I23" s="27" t="s">
        <v>285</v>
      </c>
      <c r="J23" s="27" t="s">
        <v>335</v>
      </c>
    </row>
    <row r="24" ht="33.75" customHeight="1" spans="1:10">
      <c r="A24" s="27" t="s">
        <v>242</v>
      </c>
      <c r="B24" s="27" t="s">
        <v>321</v>
      </c>
      <c r="C24" s="27" t="s">
        <v>296</v>
      </c>
      <c r="D24" s="27" t="s">
        <v>297</v>
      </c>
      <c r="E24" s="27" t="s">
        <v>336</v>
      </c>
      <c r="F24" s="27" t="s">
        <v>305</v>
      </c>
      <c r="G24" s="44" t="s">
        <v>337</v>
      </c>
      <c r="H24" s="27" t="s">
        <v>291</v>
      </c>
      <c r="I24" s="27" t="s">
        <v>285</v>
      </c>
      <c r="J24" s="27" t="s">
        <v>338</v>
      </c>
    </row>
    <row r="25" ht="33.75" customHeight="1" spans="1:10">
      <c r="A25" s="27" t="s">
        <v>242</v>
      </c>
      <c r="B25" s="27" t="s">
        <v>321</v>
      </c>
      <c r="C25" s="27" t="s">
        <v>296</v>
      </c>
      <c r="D25" s="27" t="s">
        <v>297</v>
      </c>
      <c r="E25" s="27" t="s">
        <v>339</v>
      </c>
      <c r="F25" s="27" t="s">
        <v>283</v>
      </c>
      <c r="G25" s="44" t="s">
        <v>53</v>
      </c>
      <c r="H25" s="27" t="s">
        <v>313</v>
      </c>
      <c r="I25" s="27" t="s">
        <v>285</v>
      </c>
      <c r="J25" s="27" t="s">
        <v>340</v>
      </c>
    </row>
    <row r="26" ht="33.75" customHeight="1" spans="1:10">
      <c r="A26" s="27" t="s">
        <v>242</v>
      </c>
      <c r="B26" s="27" t="s">
        <v>321</v>
      </c>
      <c r="C26" s="27" t="s">
        <v>302</v>
      </c>
      <c r="D26" s="27" t="s">
        <v>303</v>
      </c>
      <c r="E26" s="27" t="s">
        <v>341</v>
      </c>
      <c r="F26" s="27" t="s">
        <v>305</v>
      </c>
      <c r="G26" s="44" t="s">
        <v>334</v>
      </c>
      <c r="H26" s="27" t="s">
        <v>291</v>
      </c>
      <c r="I26" s="27" t="s">
        <v>285</v>
      </c>
      <c r="J26" s="27" t="s">
        <v>342</v>
      </c>
    </row>
    <row r="27" ht="33.75" customHeight="1" spans="1:10">
      <c r="A27" s="27" t="s">
        <v>246</v>
      </c>
      <c r="B27" s="27" t="s">
        <v>343</v>
      </c>
      <c r="C27" s="27" t="s">
        <v>280</v>
      </c>
      <c r="D27" s="27" t="s">
        <v>281</v>
      </c>
      <c r="E27" s="27" t="s">
        <v>344</v>
      </c>
      <c r="F27" s="27" t="s">
        <v>283</v>
      </c>
      <c r="G27" s="44" t="s">
        <v>56</v>
      </c>
      <c r="H27" s="27" t="s">
        <v>313</v>
      </c>
      <c r="I27" s="27" t="s">
        <v>285</v>
      </c>
      <c r="J27" s="27" t="s">
        <v>345</v>
      </c>
    </row>
    <row r="28" ht="33.75" customHeight="1" spans="1:10">
      <c r="A28" s="27" t="s">
        <v>246</v>
      </c>
      <c r="B28" s="27" t="s">
        <v>343</v>
      </c>
      <c r="C28" s="27" t="s">
        <v>280</v>
      </c>
      <c r="D28" s="27" t="s">
        <v>281</v>
      </c>
      <c r="E28" s="27" t="s">
        <v>346</v>
      </c>
      <c r="F28" s="27" t="s">
        <v>283</v>
      </c>
      <c r="G28" s="44" t="s">
        <v>44</v>
      </c>
      <c r="H28" s="27" t="s">
        <v>300</v>
      </c>
      <c r="I28" s="27" t="s">
        <v>285</v>
      </c>
      <c r="J28" s="27" t="s">
        <v>347</v>
      </c>
    </row>
    <row r="29" ht="33.75" customHeight="1" spans="1:10">
      <c r="A29" s="27" t="s">
        <v>246</v>
      </c>
      <c r="B29" s="27" t="s">
        <v>343</v>
      </c>
      <c r="C29" s="27" t="s">
        <v>280</v>
      </c>
      <c r="D29" s="27" t="s">
        <v>281</v>
      </c>
      <c r="E29" s="27" t="s">
        <v>348</v>
      </c>
      <c r="F29" s="27" t="s">
        <v>283</v>
      </c>
      <c r="G29" s="44" t="s">
        <v>44</v>
      </c>
      <c r="H29" s="27" t="s">
        <v>300</v>
      </c>
      <c r="I29" s="27" t="s">
        <v>285</v>
      </c>
      <c r="J29" s="27" t="s">
        <v>349</v>
      </c>
    </row>
    <row r="30" ht="33.75" customHeight="1" spans="1:10">
      <c r="A30" s="27" t="s">
        <v>246</v>
      </c>
      <c r="B30" s="27" t="s">
        <v>343</v>
      </c>
      <c r="C30" s="27" t="s">
        <v>280</v>
      </c>
      <c r="D30" s="27" t="s">
        <v>293</v>
      </c>
      <c r="E30" s="27" t="s">
        <v>350</v>
      </c>
      <c r="F30" s="27" t="s">
        <v>283</v>
      </c>
      <c r="G30" s="44" t="s">
        <v>351</v>
      </c>
      <c r="H30" s="27" t="s">
        <v>300</v>
      </c>
      <c r="I30" s="27" t="s">
        <v>285</v>
      </c>
      <c r="J30" s="27" t="s">
        <v>352</v>
      </c>
    </row>
    <row r="31" ht="33.75" customHeight="1" spans="1:10">
      <c r="A31" s="27" t="s">
        <v>246</v>
      </c>
      <c r="B31" s="27" t="s">
        <v>343</v>
      </c>
      <c r="C31" s="27" t="s">
        <v>296</v>
      </c>
      <c r="D31" s="27" t="s">
        <v>297</v>
      </c>
      <c r="E31" s="27" t="s">
        <v>353</v>
      </c>
      <c r="F31" s="27" t="s">
        <v>289</v>
      </c>
      <c r="G31" s="44" t="s">
        <v>354</v>
      </c>
      <c r="H31" s="27"/>
      <c r="I31" s="27" t="s">
        <v>319</v>
      </c>
      <c r="J31" s="27" t="s">
        <v>355</v>
      </c>
    </row>
    <row r="32" ht="33.75" customHeight="1" spans="1:10">
      <c r="A32" s="27" t="s">
        <v>246</v>
      </c>
      <c r="B32" s="27" t="s">
        <v>343</v>
      </c>
      <c r="C32" s="27" t="s">
        <v>296</v>
      </c>
      <c r="D32" s="27" t="s">
        <v>356</v>
      </c>
      <c r="E32" s="27" t="s">
        <v>357</v>
      </c>
      <c r="F32" s="27" t="s">
        <v>289</v>
      </c>
      <c r="G32" s="44" t="s">
        <v>358</v>
      </c>
      <c r="H32" s="27"/>
      <c r="I32" s="27" t="s">
        <v>319</v>
      </c>
      <c r="J32" s="27" t="s">
        <v>359</v>
      </c>
    </row>
    <row r="33" ht="33.75" customHeight="1" spans="1:10">
      <c r="A33" s="27" t="s">
        <v>246</v>
      </c>
      <c r="B33" s="27" t="s">
        <v>343</v>
      </c>
      <c r="C33" s="27" t="s">
        <v>302</v>
      </c>
      <c r="D33" s="27" t="s">
        <v>303</v>
      </c>
      <c r="E33" s="27" t="s">
        <v>360</v>
      </c>
      <c r="F33" s="27" t="s">
        <v>305</v>
      </c>
      <c r="G33" s="44" t="s">
        <v>337</v>
      </c>
      <c r="H33" s="27" t="s">
        <v>291</v>
      </c>
      <c r="I33" s="27" t="s">
        <v>285</v>
      </c>
      <c r="J33" s="27" t="s">
        <v>361</v>
      </c>
    </row>
    <row r="34" ht="33.75" customHeight="1" spans="1:10">
      <c r="A34" s="27" t="s">
        <v>237</v>
      </c>
      <c r="B34" s="27" t="s">
        <v>362</v>
      </c>
      <c r="C34" s="27" t="s">
        <v>280</v>
      </c>
      <c r="D34" s="27" t="s">
        <v>281</v>
      </c>
      <c r="E34" s="27" t="s">
        <v>363</v>
      </c>
      <c r="F34" s="27" t="s">
        <v>305</v>
      </c>
      <c r="G34" s="44" t="s">
        <v>364</v>
      </c>
      <c r="H34" s="27" t="s">
        <v>313</v>
      </c>
      <c r="I34" s="27" t="s">
        <v>285</v>
      </c>
      <c r="J34" s="27" t="s">
        <v>365</v>
      </c>
    </row>
    <row r="35" ht="33.75" customHeight="1" spans="1:10">
      <c r="A35" s="27" t="s">
        <v>237</v>
      </c>
      <c r="B35" s="27" t="s">
        <v>362</v>
      </c>
      <c r="C35" s="27" t="s">
        <v>280</v>
      </c>
      <c r="D35" s="27" t="s">
        <v>281</v>
      </c>
      <c r="E35" s="27" t="s">
        <v>366</v>
      </c>
      <c r="F35" s="27" t="s">
        <v>289</v>
      </c>
      <c r="G35" s="44" t="s">
        <v>290</v>
      </c>
      <c r="H35" s="27" t="s">
        <v>291</v>
      </c>
      <c r="I35" s="27" t="s">
        <v>285</v>
      </c>
      <c r="J35" s="27" t="s">
        <v>367</v>
      </c>
    </row>
    <row r="36" ht="33.75" customHeight="1" spans="1:10">
      <c r="A36" s="27" t="s">
        <v>237</v>
      </c>
      <c r="B36" s="27" t="s">
        <v>362</v>
      </c>
      <c r="C36" s="27" t="s">
        <v>280</v>
      </c>
      <c r="D36" s="27" t="s">
        <v>293</v>
      </c>
      <c r="E36" s="27" t="s">
        <v>368</v>
      </c>
      <c r="F36" s="27" t="s">
        <v>283</v>
      </c>
      <c r="G36" s="44" t="s">
        <v>369</v>
      </c>
      <c r="H36" s="27" t="s">
        <v>300</v>
      </c>
      <c r="I36" s="27" t="s">
        <v>285</v>
      </c>
      <c r="J36" s="27" t="s">
        <v>370</v>
      </c>
    </row>
    <row r="37" ht="33.75" customHeight="1" spans="1:10">
      <c r="A37" s="27" t="s">
        <v>237</v>
      </c>
      <c r="B37" s="27" t="s">
        <v>362</v>
      </c>
      <c r="C37" s="27" t="s">
        <v>280</v>
      </c>
      <c r="D37" s="27" t="s">
        <v>293</v>
      </c>
      <c r="E37" s="27" t="s">
        <v>371</v>
      </c>
      <c r="F37" s="27" t="s">
        <v>283</v>
      </c>
      <c r="G37" s="44" t="s">
        <v>46</v>
      </c>
      <c r="H37" s="27" t="s">
        <v>300</v>
      </c>
      <c r="I37" s="27" t="s">
        <v>285</v>
      </c>
      <c r="J37" s="27" t="s">
        <v>372</v>
      </c>
    </row>
    <row r="38" ht="33.75" customHeight="1" spans="1:10">
      <c r="A38" s="27" t="s">
        <v>237</v>
      </c>
      <c r="B38" s="27" t="s">
        <v>362</v>
      </c>
      <c r="C38" s="27" t="s">
        <v>296</v>
      </c>
      <c r="D38" s="27" t="s">
        <v>297</v>
      </c>
      <c r="E38" s="27" t="s">
        <v>333</v>
      </c>
      <c r="F38" s="27" t="s">
        <v>305</v>
      </c>
      <c r="G38" s="44" t="s">
        <v>337</v>
      </c>
      <c r="H38" s="27" t="s">
        <v>291</v>
      </c>
      <c r="I38" s="27" t="s">
        <v>285</v>
      </c>
      <c r="J38" s="27" t="s">
        <v>335</v>
      </c>
    </row>
    <row r="39" ht="33.75" customHeight="1" spans="1:10">
      <c r="A39" s="27" t="s">
        <v>237</v>
      </c>
      <c r="B39" s="27" t="s">
        <v>362</v>
      </c>
      <c r="C39" s="27" t="s">
        <v>296</v>
      </c>
      <c r="D39" s="27" t="s">
        <v>297</v>
      </c>
      <c r="E39" s="27" t="s">
        <v>373</v>
      </c>
      <c r="F39" s="27" t="s">
        <v>289</v>
      </c>
      <c r="G39" s="44" t="s">
        <v>374</v>
      </c>
      <c r="H39" s="27" t="s">
        <v>313</v>
      </c>
      <c r="I39" s="27" t="s">
        <v>285</v>
      </c>
      <c r="J39" s="27" t="s">
        <v>375</v>
      </c>
    </row>
    <row r="40" ht="33.75" customHeight="1" spans="1:10">
      <c r="A40" s="27" t="s">
        <v>237</v>
      </c>
      <c r="B40" s="27" t="s">
        <v>362</v>
      </c>
      <c r="C40" s="27" t="s">
        <v>296</v>
      </c>
      <c r="D40" s="27" t="s">
        <v>297</v>
      </c>
      <c r="E40" s="27" t="s">
        <v>376</v>
      </c>
      <c r="F40" s="27" t="s">
        <v>283</v>
      </c>
      <c r="G40" s="44" t="s">
        <v>140</v>
      </c>
      <c r="H40" s="27" t="s">
        <v>313</v>
      </c>
      <c r="I40" s="27" t="s">
        <v>285</v>
      </c>
      <c r="J40" s="27" t="s">
        <v>377</v>
      </c>
    </row>
    <row r="41" ht="33.75" customHeight="1" spans="1:10">
      <c r="A41" s="27" t="s">
        <v>237</v>
      </c>
      <c r="B41" s="27" t="s">
        <v>362</v>
      </c>
      <c r="C41" s="27" t="s">
        <v>302</v>
      </c>
      <c r="D41" s="27" t="s">
        <v>303</v>
      </c>
      <c r="E41" s="27" t="s">
        <v>378</v>
      </c>
      <c r="F41" s="27" t="s">
        <v>305</v>
      </c>
      <c r="G41" s="44" t="s">
        <v>334</v>
      </c>
      <c r="H41" s="27" t="s">
        <v>291</v>
      </c>
      <c r="I41" s="27" t="s">
        <v>285</v>
      </c>
      <c r="J41" s="27" t="s">
        <v>379</v>
      </c>
    </row>
  </sheetData>
  <mergeCells count="12">
    <mergeCell ref="A3:J3"/>
    <mergeCell ref="A4:H4"/>
    <mergeCell ref="A8:A12"/>
    <mergeCell ref="A13:A17"/>
    <mergeCell ref="A18:A26"/>
    <mergeCell ref="A27:A33"/>
    <mergeCell ref="A34:A41"/>
    <mergeCell ref="B8:B12"/>
    <mergeCell ref="B13:B17"/>
    <mergeCell ref="B18:B26"/>
    <mergeCell ref="B27:B33"/>
    <mergeCell ref="B34:B4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檀多多</cp:lastModifiedBy>
  <dcterms:created xsi:type="dcterms:W3CDTF">2025-02-18T04:44:05Z</dcterms:created>
  <dcterms:modified xsi:type="dcterms:W3CDTF">2025-02-18T04:50:40Z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F9BD0712123A4FC785278B4438CBF94E_12</vt:lpwstr>
  </property>
  <property fmtid="{D5CDD505-2E9C-101B-9397-08002B2CF9AE}" pid="3" name="KSOProductBuildVer">
    <vt:lpwstr>2052-12.1.0.19770</vt:lpwstr>
  </property>
</Properties>
</file>