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<sst xmlns="http://schemas.openxmlformats.org/spreadsheetml/2006/main" count="681" uniqueCount="323">
  <si>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</si>
  <si>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</si>
  <si>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</si>
  <si>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</si>
  <si>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</si>
  <si>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</si>
  <si>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</si>
  <si>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</si>
  <si>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</si>
  <si>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</si>
  <si>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</si>
  <si>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</si>
  <si>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</si>
  <si>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</si>
  <si>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</si>
  <si>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</si>
  <si>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</si>
  <si>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</si>
  <si>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</si>
  <si>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</si>
  <si>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</si>
  <si>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</si>
  <si>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</si>
  <si>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</si>
  <si>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</si>
  <si>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</si>
  <si>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</si>
  <si>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</si>
  <si>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</si>
  <si>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</si>
  <si>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</si>
  <si>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</si>
  <si>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</si>
  <si>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</si>
  <si>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</si>
  <si>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</si>
  <si>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</si>
  <si>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</si>
  <si>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</si>
  <si>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</si>
  <si>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</si>
  <si>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</si>
  <si>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</si>
  <si>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</si>
  <si>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</si>
  <si>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</si>
  <si>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</si>
  <si>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</si>
  <si>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</si>
  <si>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</si>
  <si>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</si>
  <si>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</si>
  <si>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</si>
  <si>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</si>
  <si>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</si>
  <si>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</si>
  <si>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</si>
  <si>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</si>
  <si>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</si>
  <si>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</si>
  <si>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</si>
  <si>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</si>
  <si>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</si>
  <si>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118004</t>
  </si>
  <si>
    <t>玉溪市救助管理站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</si>
  <si>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</si>
  <si>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</si>
  <si>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</si>
  <si>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</si>
  <si>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</si>
  <si>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</si>
  <si>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</si>
  <si>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</si>
  <si>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</si>
  <si>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</si>
  <si>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</si>
  <si>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</si>
  <si>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</si>
  <si>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</si>
  <si>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</si>
  <si>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</si>
  <si>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</si>
  <si>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20820</t>
  </si>
  <si>
    <t>2082002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</si>
  <si>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</si>
  <si>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</si>
  <si>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</si>
  <si>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</si>
  <si>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</si>
  <si>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</si>
  <si>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</si>
  <si>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</si>
  <si>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</si>
  <si>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</si>
  <si>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229</t>
  </si>
  <si>
    <t>22960</t>
  </si>
  <si>
    <t>2296002</t>
  </si>
  <si>
    <t>="        "&amp;"用于社会福利的彩票公益金支出"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</si>
  <si>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</si>
  <si>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</si>
  <si>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</si>
  <si>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</si>
  <si>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</si>
  <si>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</si>
  <si>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</si>
  <si>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</si>
  <si>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</si>
  <si>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</si>
  <si>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</si>
  <si>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</si>
  <si>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</si>
  <si>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</si>
  <si>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</si>
  <si>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</si>
  <si>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</si>
  <si>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</si>
  <si>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</si>
  <si>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</si>
  <si>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</si>
  <si>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</si>
  <si>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</si>
  <si>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</si>
  <si>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</si>
  <si>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</si>
  <si>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</si>
  <si>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</si>
  <si>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</si>
  <si>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</si>
  <si>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</si>
  <si>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</si>
  <si>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</si>
  <si>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</si>
  <si>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</si>
  <si>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</si>
  <si>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</si>
  <si>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</si>
  <si>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</si>
  <si>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</si>
  <si>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</si>
  <si>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</si>
  <si>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</si>
  <si>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</si>
  <si>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</si>
  <si>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530400210000000627149</t>
  </si>
  <si>
    <t>事业人员工资支出</t>
  </si>
  <si>
    <t>流浪乞讨人员救助支出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</si>
  <si>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</si>
  <si>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</si>
  <si>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</si>
  <si>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</si>
  <si>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</si>
  <si>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</si>
  <si>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</si>
  <si>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530400210000000627150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</si>
  <si>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</si>
  <si>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</si>
  <si>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</si>
  <si>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</si>
  <si>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</si>
  <si>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</si>
  <si>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</si>
  <si>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</si>
  <si>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</si>
  <si>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</si>
  <si>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</si>
  <si>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</si>
  <si>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</si>
  <si>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530400210000000627151</t>
  </si>
  <si>
    <t>住房公积金</t>
  </si>
  <si>
    <t>30113</t>
  </si>
  <si>
    <t>530400210000000627152</t>
  </si>
  <si>
    <t>对个人和家庭的补助</t>
  </si>
  <si>
    <t>事业单位离退休</t>
  </si>
  <si>
    <t>30305</t>
  </si>
  <si>
    <t>生活补助</t>
  </si>
  <si>
    <t>530400210000000627154</t>
  </si>
  <si>
    <t>公车购置及运维费</t>
  </si>
  <si>
    <t>30231</t>
  </si>
  <si>
    <t>公务用车运行维护费</t>
  </si>
  <si>
    <t>530400210000000627155</t>
  </si>
  <si>
    <t>工会经费</t>
  </si>
  <si>
    <t>30228</t>
  </si>
  <si>
    <t>530400210000000627157</t>
  </si>
  <si>
    <t>一般公用经费</t>
  </si>
  <si>
    <t>30299</t>
  </si>
  <si>
    <t>其他商品和服务支出</t>
  </si>
  <si>
    <t>30201</t>
  </si>
  <si>
    <t>办公费</t>
  </si>
  <si>
    <t>30211</t>
  </si>
  <si>
    <t>差旅费</t>
  </si>
  <si>
    <t>30226</t>
  </si>
  <si>
    <t>劳务费</t>
  </si>
  <si>
    <t>30229</t>
  </si>
  <si>
    <t>福利费</t>
  </si>
  <si>
    <t>530400221100000421905</t>
  </si>
  <si>
    <t>30217</t>
  </si>
  <si>
    <t>530400241100002122370</t>
  </si>
  <si>
    <t>工作业务经费</t>
  </si>
  <si>
    <t>530400241100002122400</t>
  </si>
  <si>
    <t>奖励性绩效工资（工资部分）经费</t>
  </si>
  <si>
    <t>530400241100002122404</t>
  </si>
  <si>
    <t>奖励性绩效工资（高于部分）经费</t>
  </si>
  <si>
    <t>530400241100002122407</t>
  </si>
  <si>
    <t>工作业务（接待费）经费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</si>
  <si>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</si>
  <si>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</si>
  <si>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</si>
  <si>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</si>
  <si>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</si>
  <si>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</si>
  <si>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</si>
  <si>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云财社〔2024〕62号流浪乞讨救助资金</t>
  </si>
  <si>
    <t>民生类</t>
  </si>
  <si>
    <t>530400241100003026538</t>
  </si>
  <si>
    <t>“温暖玉溪、益路童行”项目经费</t>
  </si>
  <si>
    <t>530400251100003785723</t>
  </si>
  <si>
    <t>用于社会福利的彩票公益金支出</t>
  </si>
  <si>
    <t>30227</t>
  </si>
  <si>
    <t>委托业务费</t>
  </si>
  <si>
    <t>30306</t>
  </si>
  <si>
    <t>救济费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</si>
  <si>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</si>
  <si>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</si>
  <si>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</si>
  <si>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</si>
  <si>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</si>
  <si>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</si>
  <si>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</si>
  <si>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</si>
  <si>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</si>
  <si>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</si>
  <si>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</si>
  <si>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</si>
  <si>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</si>
  <si>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对孤儿、特困等生活困难的未成年人，实施一对一救助帮扶，并建立跟踪服务机制，确保其生活、教育、安全、医疗康复、住房等方面的基本需要得到满足。</t>
  </si>
  <si>
    <t>产出指标</t>
  </si>
  <si>
    <t>数量指标</t>
  </si>
  <si>
    <t>流浪未成年人救助率</t>
  </si>
  <si>
    <t>=</t>
  </si>
  <si>
    <t>100</t>
  </si>
  <si>
    <t>%</t>
  </si>
  <si>
    <t>定量指标</t>
  </si>
  <si>
    <t>反映流浪未成年人救助情况。</t>
  </si>
  <si>
    <t>开展农村留守儿童、困境儿童关爱保护活动</t>
  </si>
  <si>
    <t>&gt;=</t>
  </si>
  <si>
    <t>1.00</t>
  </si>
  <si>
    <t>次</t>
  </si>
  <si>
    <t>反映未成年人关爱保护工作开展情况。</t>
  </si>
  <si>
    <t>受益未成年人</t>
  </si>
  <si>
    <t>200</t>
  </si>
  <si>
    <t>人次</t>
  </si>
  <si>
    <t>反映在开展该项目过程中，得到救助和帮扶的未成年人数量。</t>
  </si>
  <si>
    <t>效益指标</t>
  </si>
  <si>
    <t>社会效益</t>
  </si>
  <si>
    <t>未成年人合法权益</t>
  </si>
  <si>
    <t>有效保障</t>
  </si>
  <si>
    <t>定性指标</t>
  </si>
  <si>
    <t>反映未成年人的生活、教育、医疗、住房等权益保障情况。</t>
  </si>
  <si>
    <t>满意度指标</t>
  </si>
  <si>
    <t>服务对象满意度</t>
  </si>
  <si>
    <t>受益未成年人满意度</t>
  </si>
  <si>
    <t>85</t>
  </si>
  <si>
    <t>反映未成年人对活动提供的救助帮扶满意程度。</t>
  </si>
  <si>
    <t>预算06表</t>
  </si>
  <si>
    <t>2025年部门政府性基金预算支出预算表</t>
  </si>
  <si>
    <t>单位:元</t>
  </si>
  <si>
    <t>政府性基金预算支出</t>
  </si>
  <si>
    <t>彩票公益金安排的支出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</si>
  <si>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</si>
  <si>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</si>
  <si>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</si>
  <si>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</si>
  <si>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</si>
  <si>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</si>
  <si>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</si>
  <si>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</si>
  <si>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</si>
  <si>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</si>
  <si>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</si>
  <si>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</si>
  <si>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</si>
  <si>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份</t>
  </si>
  <si>
    <t>预算08表</t>
  </si>
  <si>
    <t>2025年部门政府购买服务预算表</t>
  </si>
  <si>
    <t>政府购买服务项目</t>
  </si>
  <si>
    <t>政府购买服务目录</t>
  </si>
  <si>
    <t>备注：此表为空表。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</si>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</sst>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1" applyNumberFormat="0" applyAlignment="0" applyProtection="0">
      <alignment vertical="center"/>
    </xf>
    <xf numFmtId="0" fontId="32" fillId="4" borderId="22" applyNumberFormat="0" applyAlignment="0" applyProtection="0">
      <alignment vertical="center"/>
    </xf>
    <xf numFmtId="0" fontId="33" fillId="4" borderId="21" applyNumberFormat="0" applyAlignment="0" applyProtection="0">
      <alignment vertical="center"/>
    </xf>
    <xf numFmtId="0" fontId="34" fillId="5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</cellStyleXfs>
  <cellXfs count="181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0" applyNumberFormat="1" applyFont="1" applyBorder="1" applyAlignment="1">
      <alignment horizontal="righ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8" fillId="0" borderId="7" xfId="51" applyNumberFormat="1" applyFont="1" applyBorder="1">
      <alignment horizontal="right" vertical="center"/>
    </xf>
    <xf numFmtId="0" fontId="4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4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3" fillId="0" borderId="0" xfId="50" applyNumberFormat="1" applyFont="1" applyBorder="1">
      <alignment horizontal="left" vertical="center" wrapText="1"/>
    </xf>
    <xf numFmtId="49" fontId="15" fillId="0" borderId="15" xfId="50" applyNumberFormat="1" applyFont="1" applyBorder="1" applyAlignment="1">
      <alignment horizontal="center" vertical="center" wrapText="1"/>
    </xf>
    <xf numFmtId="49" fontId="15" fillId="0" borderId="8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0" fontId="0" fillId="0" borderId="16" xfId="0" applyFont="1" applyBorder="1">
      <alignment vertical="top"/>
    </xf>
    <xf numFmtId="49" fontId="13" fillId="0" borderId="7" xfId="50" applyNumberFormat="1" applyFont="1" applyBorder="1">
      <alignment horizontal="left" vertical="center" wrapText="1"/>
    </xf>
    <xf numFmtId="176" fontId="13" fillId="0" borderId="7" xfId="50" applyNumberFormat="1" applyFont="1" applyBorder="1" applyAlignment="1">
      <alignment horizontal="right" vertical="center" wrapText="1"/>
    </xf>
    <xf numFmtId="0" fontId="0" fillId="0" borderId="15" xfId="0" applyFont="1" applyBorder="1">
      <alignment vertical="top"/>
    </xf>
    <xf numFmtId="49" fontId="13" fillId="0" borderId="4" xfId="50" applyNumberFormat="1" applyFont="1" applyBorder="1">
      <alignment horizontal="left" vertical="center" wrapText="1"/>
    </xf>
    <xf numFmtId="49" fontId="13" fillId="0" borderId="8" xfId="50" applyNumberFormat="1" applyFont="1" applyBorder="1">
      <alignment horizontal="left" vertical="center" wrapText="1"/>
    </xf>
    <xf numFmtId="49" fontId="13" fillId="0" borderId="0" xfId="50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0" xfId="50" applyNumberFormat="1" applyFont="1" applyBorder="1" applyAlignment="1">
      <alignment horizontal="right" vertical="center" wrapText="1"/>
    </xf>
    <xf numFmtId="49" fontId="13" fillId="0" borderId="0" xfId="50" applyNumberFormat="1" applyFont="1" applyBorder="1">
      <alignment horizontal="left" vertical="center" wrapText="1"/>
    </xf>
    <xf numFmtId="49" fontId="13" fillId="0" borderId="0" xfId="50" applyNumberFormat="1" applyFont="1" applyBorder="1" applyAlignment="1">
      <alignment horizontal="right" vertical="center" wrapText="1"/>
    </xf>
    <xf numFmtId="49" fontId="15" fillId="0" borderId="16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left" vertical="center" wrapText="1" indent="2"/>
    </xf>
    <xf numFmtId="49" fontId="13" fillId="0" borderId="7" xfId="50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3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3" fillId="0" borderId="7" xfId="51" applyNumberFormat="1" applyFont="1" applyBorder="1">
      <alignment horizontal="right" vertical="center"/>
    </xf>
    <xf numFmtId="176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49" fontId="15" fillId="0" borderId="17" xfId="50" applyNumberFormat="1" applyFont="1" applyBorder="1" applyAlignment="1">
      <alignment horizontal="center" vertical="center" wrapText="1"/>
    </xf>
    <xf numFmtId="49" fontId="15" fillId="0" borderId="7" xfId="5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6" t="s">
        <v>0</v>
      </c>
      <c r="B1" s="169"/>
      <c r="C1" s="169"/>
      <c r="D1" s="169"/>
    </row>
    <row r="2" ht="28.5" customHeight="1" spans="1:4">
      <c r="A2" s="170" t="s">
        <v>1</v>
      </c>
      <c r="B2" s="170"/>
      <c r="C2" s="170"/>
      <c r="D2" s="170"/>
    </row>
    <row r="3" ht="18.75" customHeight="1" spans="1:4">
      <c r="A3" s="164" t="str">
        <f>"单位名称："&amp;"玉溪市救助管理站"</f>
        <v>单位名称：玉溪市救助管理站</v>
      </c>
      <c r="B3" s="164"/>
      <c r="C3" s="164"/>
      <c r="D3" s="165" t="s">
        <v>2</v>
      </c>
    </row>
    <row r="4" ht="18.75" customHeight="1" spans="1:4">
      <c r="A4" s="179" t="s">
        <v>3</v>
      </c>
      <c r="B4" s="179"/>
      <c r="C4" s="179" t="s">
        <v>4</v>
      </c>
      <c r="D4" s="179"/>
    </row>
    <row r="5" ht="18.75" customHeight="1" spans="1:4">
      <c r="A5" s="180" t="s">
        <v>5</v>
      </c>
      <c r="B5" s="180" t="s">
        <v>6</v>
      </c>
      <c r="C5" s="180" t="s">
        <v>7</v>
      </c>
      <c r="D5" s="180" t="s">
        <v>6</v>
      </c>
    </row>
    <row r="6" ht="18.75" customHeight="1" spans="1:4">
      <c r="A6" s="156" t="s">
        <v>8</v>
      </c>
      <c r="B6" s="175">
        <v>1700772.5</v>
      </c>
      <c r="C6" s="176" t="str">
        <f>"一"&amp;"、"&amp;"社会保障和就业支出"</f>
        <v>一、社会保障和就业支出</v>
      </c>
      <c r="D6" s="175">
        <v>1461278.26</v>
      </c>
    </row>
    <row r="7" ht="18.75" customHeight="1" spans="1:4">
      <c r="A7" s="156" t="s">
        <v>9</v>
      </c>
      <c r="B7" s="175">
        <v>400000</v>
      </c>
      <c r="C7" s="176" t="str">
        <f>"二"&amp;"、"&amp;"卫生健康支出"</f>
        <v>二、卫生健康支出</v>
      </c>
      <c r="D7" s="175">
        <v>116321.24</v>
      </c>
    </row>
    <row r="8" ht="18.75" customHeight="1" spans="1:4">
      <c r="A8" s="156" t="s">
        <v>10</v>
      </c>
      <c r="B8" s="175"/>
      <c r="C8" s="176" t="str">
        <f>"三"&amp;"、"&amp;"住房保障支出"</f>
        <v>三、住房保障支出</v>
      </c>
      <c r="D8" s="175">
        <v>129648</v>
      </c>
    </row>
    <row r="9" ht="18.75" customHeight="1" spans="1:4">
      <c r="A9" s="156" t="s">
        <v>11</v>
      </c>
      <c r="B9" s="175"/>
      <c r="C9" s="176" t="str">
        <f>"四"&amp;"、"&amp;"其他支出"</f>
        <v>四、其他支出</v>
      </c>
      <c r="D9" s="175">
        <v>400000</v>
      </c>
    </row>
    <row r="10" ht="18.75" customHeight="1" spans="1:4">
      <c r="A10" s="156" t="s">
        <v>12</v>
      </c>
      <c r="B10" s="175"/>
      <c r="C10" s="156"/>
      <c r="D10" s="156"/>
    </row>
    <row r="11" ht="18.75" customHeight="1" spans="1:4">
      <c r="A11" s="156" t="s">
        <v>13</v>
      </c>
      <c r="B11" s="175"/>
      <c r="C11" s="156"/>
      <c r="D11" s="156"/>
    </row>
    <row r="12" ht="18.75" customHeight="1" spans="1:4">
      <c r="A12" s="156" t="s">
        <v>14</v>
      </c>
      <c r="B12" s="175"/>
      <c r="C12" s="156"/>
      <c r="D12" s="156"/>
    </row>
    <row r="13" ht="18.75" customHeight="1" spans="1:4">
      <c r="A13" s="156" t="s">
        <v>15</v>
      </c>
      <c r="B13" s="175"/>
      <c r="C13" s="156"/>
      <c r="D13" s="156"/>
    </row>
    <row r="14" ht="18.75" customHeight="1" spans="1:4">
      <c r="A14" s="156" t="s">
        <v>16</v>
      </c>
      <c r="B14" s="175"/>
      <c r="C14" s="156"/>
      <c r="D14" s="156"/>
    </row>
    <row r="15" ht="18.75" customHeight="1" spans="1:4">
      <c r="A15" s="156" t="s">
        <v>17</v>
      </c>
      <c r="B15" s="175"/>
      <c r="C15" s="156"/>
      <c r="D15" s="156"/>
    </row>
    <row r="16" ht="18.75" customHeight="1" spans="1:4">
      <c r="A16" s="177" t="s">
        <v>18</v>
      </c>
      <c r="B16" s="175">
        <v>2100772.5</v>
      </c>
      <c r="C16" s="177" t="s">
        <v>19</v>
      </c>
      <c r="D16" s="175">
        <v>2107247.5</v>
      </c>
    </row>
    <row r="17" ht="18.75" customHeight="1" spans="1:4">
      <c r="A17" s="172" t="s">
        <v>20</v>
      </c>
      <c r="B17" s="156"/>
      <c r="C17" s="172" t="s">
        <v>21</v>
      </c>
      <c r="D17" s="156"/>
    </row>
    <row r="18" ht="18.75" customHeight="1" spans="1:4">
      <c r="A18" s="61" t="s">
        <v>22</v>
      </c>
      <c r="B18" s="175">
        <v>6475</v>
      </c>
      <c r="C18" s="61" t="s">
        <v>22</v>
      </c>
      <c r="D18" s="175"/>
    </row>
    <row r="19" ht="18.75" customHeight="1" spans="1:4">
      <c r="A19" s="61" t="s">
        <v>23</v>
      </c>
      <c r="B19" s="175"/>
      <c r="C19" s="61" t="s">
        <v>23</v>
      </c>
      <c r="D19" s="175"/>
    </row>
    <row r="20" ht="18.75" customHeight="1" spans="1:4">
      <c r="A20" s="177" t="s">
        <v>24</v>
      </c>
      <c r="B20" s="175">
        <v>2107247.5</v>
      </c>
      <c r="C20" s="177" t="s">
        <v>25</v>
      </c>
      <c r="D20" s="175">
        <v>2107247.5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3"/>
      <c r="F2" s="134" t="s">
        <v>263</v>
      </c>
    </row>
    <row r="3" ht="28.5" customHeight="1" spans="1:6">
      <c r="A3" s="32" t="s">
        <v>264</v>
      </c>
      <c r="B3" s="32"/>
      <c r="C3" s="32"/>
      <c r="D3" s="32"/>
      <c r="E3" s="32"/>
      <c r="F3" s="32"/>
    </row>
    <row r="4" ht="15" customHeight="1" spans="1:6">
      <c r="A4" s="135" t="str">
        <f>"单位名称："&amp;"玉溪市救助管理站"</f>
        <v>单位名称：玉溪市救助管理站</v>
      </c>
      <c r="B4" s="136"/>
      <c r="C4" s="136"/>
      <c r="D4" s="75"/>
      <c r="E4" s="75"/>
      <c r="F4" s="137" t="s">
        <v>265</v>
      </c>
    </row>
    <row r="5" ht="18.75" customHeight="1" spans="1:6">
      <c r="A5" s="34" t="s">
        <v>124</v>
      </c>
      <c r="B5" s="34" t="s">
        <v>67</v>
      </c>
      <c r="C5" s="34" t="s">
        <v>68</v>
      </c>
      <c r="D5" s="35" t="s">
        <v>266</v>
      </c>
      <c r="E5" s="42"/>
      <c r="F5" s="42"/>
    </row>
    <row r="6" ht="30" customHeight="1" spans="1:6">
      <c r="A6" s="41"/>
      <c r="B6" s="41"/>
      <c r="C6" s="41"/>
      <c r="D6" s="35" t="s">
        <v>30</v>
      </c>
      <c r="E6" s="42" t="s">
        <v>71</v>
      </c>
      <c r="F6" s="42" t="s">
        <v>72</v>
      </c>
    </row>
    <row r="7" ht="16.5" customHeight="1" spans="1:6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</row>
    <row r="8" ht="20.25" customHeight="1" spans="1:6">
      <c r="A8" s="43" t="s">
        <v>64</v>
      </c>
      <c r="B8" s="43" t="s">
        <v>94</v>
      </c>
      <c r="C8" s="43" t="s">
        <v>77</v>
      </c>
      <c r="D8" s="25">
        <v>400000</v>
      </c>
      <c r="E8" s="138"/>
      <c r="F8" s="138">
        <v>400000</v>
      </c>
    </row>
    <row r="9" ht="20.25" customHeight="1" spans="1:6">
      <c r="A9" s="43" t="s">
        <v>64</v>
      </c>
      <c r="B9" s="139" t="s">
        <v>95</v>
      </c>
      <c r="C9" s="139" t="s">
        <v>267</v>
      </c>
      <c r="D9" s="25">
        <v>400000</v>
      </c>
      <c r="E9" s="138"/>
      <c r="F9" s="138">
        <v>400000</v>
      </c>
    </row>
    <row r="10" ht="33" customHeight="1" spans="1:6">
      <c r="A10" s="43" t="s">
        <v>64</v>
      </c>
      <c r="B10" s="140" t="s">
        <v>96</v>
      </c>
      <c r="C10" s="140" t="s">
        <v>216</v>
      </c>
      <c r="D10" s="25">
        <v>400000</v>
      </c>
      <c r="E10" s="138"/>
      <c r="F10" s="138">
        <v>400000</v>
      </c>
    </row>
    <row r="11" ht="17.25" customHeight="1" spans="1:6">
      <c r="A11" s="141" t="s">
        <v>221</v>
      </c>
      <c r="B11" s="142"/>
      <c r="C11" s="142" t="s">
        <v>221</v>
      </c>
      <c r="D11" s="138">
        <v>400000</v>
      </c>
      <c r="E11" s="138"/>
      <c r="F11" s="138">
        <v>400000</v>
      </c>
    </row>
  </sheetData>
  <mergeCells count="7">
    <mergeCell ref="A3:F3"/>
    <mergeCell ref="A4:E4"/>
    <mergeCell ref="D5:F5"/>
    <mergeCell ref="A11:C11"/>
    <mergeCell ref="A5:A6"/>
    <mergeCell ref="B5:B6"/>
    <mergeCell ref="C5:C6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3" t="s">
        <v>269</v>
      </c>
      <c r="B2" s="32"/>
      <c r="C2" s="32"/>
      <c r="D2" s="32"/>
      <c r="E2" s="32"/>
      <c r="F2" s="32"/>
      <c r="G2" s="32"/>
      <c r="H2" s="32"/>
      <c r="I2" s="32"/>
      <c r="J2" s="32"/>
      <c r="K2" s="103"/>
      <c r="L2" s="32"/>
      <c r="M2" s="32"/>
      <c r="N2" s="32"/>
      <c r="O2" s="103"/>
      <c r="P2" s="103"/>
      <c r="Q2" s="32"/>
    </row>
    <row r="3" ht="18.75" customHeight="1" spans="1:17">
      <c r="A3" s="112" t="str">
        <f>"单位名称："&amp;"玉溪市救助管理站"</f>
        <v>单位名称：玉溪市救助管理站</v>
      </c>
      <c r="B3" s="8"/>
      <c r="C3" s="8"/>
      <c r="D3" s="8"/>
      <c r="E3" s="8"/>
      <c r="F3" s="8"/>
      <c r="G3" s="8"/>
      <c r="H3" s="8"/>
      <c r="I3" s="8"/>
      <c r="J3" s="8"/>
      <c r="O3" s="80"/>
      <c r="P3" s="80"/>
      <c r="Q3" s="131" t="s">
        <v>2</v>
      </c>
    </row>
    <row r="4" ht="15.75" customHeight="1" spans="1:17">
      <c r="A4" s="34" t="s">
        <v>270</v>
      </c>
      <c r="B4" s="113" t="s">
        <v>271</v>
      </c>
      <c r="C4" s="113" t="s">
        <v>272</v>
      </c>
      <c r="D4" s="113" t="s">
        <v>273</v>
      </c>
      <c r="E4" s="113" t="s">
        <v>274</v>
      </c>
      <c r="F4" s="113" t="s">
        <v>275</v>
      </c>
      <c r="G4" s="114" t="s">
        <v>131</v>
      </c>
      <c r="H4" s="114"/>
      <c r="I4" s="114"/>
      <c r="J4" s="114"/>
      <c r="K4" s="123"/>
      <c r="L4" s="114"/>
      <c r="M4" s="114"/>
      <c r="N4" s="114"/>
      <c r="O4" s="124"/>
      <c r="P4" s="123"/>
      <c r="Q4" s="132"/>
    </row>
    <row r="5" ht="17.25" customHeight="1" spans="1:17">
      <c r="A5" s="37"/>
      <c r="B5" s="115"/>
      <c r="C5" s="115"/>
      <c r="D5" s="115"/>
      <c r="E5" s="115"/>
      <c r="F5" s="115"/>
      <c r="G5" s="115" t="s">
        <v>30</v>
      </c>
      <c r="H5" s="115" t="s">
        <v>33</v>
      </c>
      <c r="I5" s="115" t="s">
        <v>276</v>
      </c>
      <c r="J5" s="115" t="s">
        <v>277</v>
      </c>
      <c r="K5" s="125" t="s">
        <v>278</v>
      </c>
      <c r="L5" s="126" t="s">
        <v>279</v>
      </c>
      <c r="M5" s="126"/>
      <c r="N5" s="126"/>
      <c r="O5" s="127"/>
      <c r="P5" s="128"/>
      <c r="Q5" s="116"/>
    </row>
    <row r="6" ht="54" customHeight="1" spans="1:17">
      <c r="A6" s="40"/>
      <c r="B6" s="116"/>
      <c r="C6" s="116"/>
      <c r="D6" s="116"/>
      <c r="E6" s="116"/>
      <c r="F6" s="116"/>
      <c r="G6" s="116"/>
      <c r="H6" s="116" t="s">
        <v>32</v>
      </c>
      <c r="I6" s="116"/>
      <c r="J6" s="116"/>
      <c r="K6" s="129"/>
      <c r="L6" s="116" t="s">
        <v>32</v>
      </c>
      <c r="M6" s="116" t="s">
        <v>39</v>
      </c>
      <c r="N6" s="116" t="s">
        <v>138</v>
      </c>
      <c r="O6" s="130" t="s">
        <v>41</v>
      </c>
      <c r="P6" s="129" t="s">
        <v>42</v>
      </c>
      <c r="Q6" s="116" t="s">
        <v>43</v>
      </c>
    </row>
    <row r="7" ht="15" customHeight="1" spans="1:17">
      <c r="A7" s="41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8">
        <v>7</v>
      </c>
      <c r="H7" s="118">
        <v>8</v>
      </c>
      <c r="I7" s="118">
        <v>9</v>
      </c>
      <c r="J7" s="118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17</v>
      </c>
    </row>
    <row r="8" ht="21" customHeight="1" spans="1:17">
      <c r="A8" s="96" t="s">
        <v>64</v>
      </c>
      <c r="B8" s="97"/>
      <c r="C8" s="97"/>
      <c r="D8" s="97"/>
      <c r="E8" s="119"/>
      <c r="F8" s="120">
        <v>2000</v>
      </c>
      <c r="G8" s="45">
        <v>2000</v>
      </c>
      <c r="H8" s="45">
        <v>2000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6" t="str">
        <f>"      "&amp;"一般公用经费"</f>
        <v>      一般公用经费</v>
      </c>
      <c r="B9" s="97" t="s">
        <v>280</v>
      </c>
      <c r="C9" s="97" t="str">
        <f>"A05040101"&amp;"  "&amp;"复印纸"</f>
        <v>A05040101  复印纸</v>
      </c>
      <c r="D9" s="121" t="s">
        <v>281</v>
      </c>
      <c r="E9" s="122">
        <v>1</v>
      </c>
      <c r="F9" s="25">
        <v>2000</v>
      </c>
      <c r="G9" s="45">
        <v>2000</v>
      </c>
      <c r="H9" s="45">
        <v>2000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8" t="s">
        <v>221</v>
      </c>
      <c r="B10" s="99"/>
      <c r="C10" s="99"/>
      <c r="D10" s="99"/>
      <c r="E10" s="119"/>
      <c r="F10" s="120">
        <v>2000</v>
      </c>
      <c r="G10" s="45">
        <v>2000</v>
      </c>
      <c r="H10" s="45">
        <v>2000</v>
      </c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1" t="s">
        <v>282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1"/>
      <c r="M2" s="82"/>
      <c r="N2" s="102"/>
    </row>
    <row r="3" ht="27.75" customHeight="1" spans="1:14">
      <c r="A3" s="73" t="s">
        <v>283</v>
      </c>
      <c r="B3" s="83"/>
      <c r="C3" s="83"/>
      <c r="D3" s="83"/>
      <c r="E3" s="83"/>
      <c r="F3" s="83"/>
      <c r="G3" s="83"/>
      <c r="H3" s="84"/>
      <c r="I3" s="83"/>
      <c r="J3" s="83"/>
      <c r="K3" s="83"/>
      <c r="L3" s="103"/>
      <c r="M3" s="84"/>
      <c r="N3" s="83"/>
    </row>
    <row r="4" ht="18.75" customHeight="1" spans="1:14">
      <c r="A4" s="74" t="str">
        <f>"单位名称："&amp;"玉溪市救助管理站"</f>
        <v>单位名称：玉溪市救助管理站</v>
      </c>
      <c r="B4" s="75"/>
      <c r="C4" s="75"/>
      <c r="D4" s="75"/>
      <c r="E4" s="75"/>
      <c r="F4" s="75"/>
      <c r="G4" s="75"/>
      <c r="H4" s="85"/>
      <c r="I4" s="77"/>
      <c r="J4" s="77"/>
      <c r="K4" s="77"/>
      <c r="L4" s="80"/>
      <c r="M4" s="104"/>
      <c r="N4" s="105" t="s">
        <v>2</v>
      </c>
    </row>
    <row r="5" ht="15.75" customHeight="1" spans="1:14">
      <c r="A5" s="86" t="s">
        <v>270</v>
      </c>
      <c r="B5" s="87" t="s">
        <v>284</v>
      </c>
      <c r="C5" s="87" t="s">
        <v>285</v>
      </c>
      <c r="D5" s="88" t="s">
        <v>131</v>
      </c>
      <c r="E5" s="88"/>
      <c r="F5" s="88"/>
      <c r="G5" s="88"/>
      <c r="H5" s="89"/>
      <c r="I5" s="88"/>
      <c r="J5" s="88"/>
      <c r="K5" s="88"/>
      <c r="L5" s="106"/>
      <c r="M5" s="89"/>
      <c r="N5" s="107"/>
    </row>
    <row r="6" ht="17.25" customHeight="1" spans="1:14">
      <c r="A6" s="90"/>
      <c r="B6" s="91"/>
      <c r="C6" s="91"/>
      <c r="D6" s="91" t="s">
        <v>30</v>
      </c>
      <c r="E6" s="91" t="s">
        <v>33</v>
      </c>
      <c r="F6" s="91" t="s">
        <v>276</v>
      </c>
      <c r="G6" s="91" t="s">
        <v>277</v>
      </c>
      <c r="H6" s="92" t="s">
        <v>278</v>
      </c>
      <c r="I6" s="108" t="s">
        <v>279</v>
      </c>
      <c r="J6" s="108"/>
      <c r="K6" s="108"/>
      <c r="L6" s="109"/>
      <c r="M6" s="110"/>
      <c r="N6" s="94"/>
    </row>
    <row r="7" ht="54" customHeight="1" spans="1:14">
      <c r="A7" s="93"/>
      <c r="B7" s="94"/>
      <c r="C7" s="94"/>
      <c r="D7" s="94"/>
      <c r="E7" s="94"/>
      <c r="F7" s="94"/>
      <c r="G7" s="94"/>
      <c r="H7" s="95"/>
      <c r="I7" s="94" t="s">
        <v>32</v>
      </c>
      <c r="J7" s="94" t="s">
        <v>39</v>
      </c>
      <c r="K7" s="94" t="s">
        <v>138</v>
      </c>
      <c r="L7" s="111" t="s">
        <v>41</v>
      </c>
      <c r="M7" s="95" t="s">
        <v>42</v>
      </c>
      <c r="N7" s="94" t="s">
        <v>43</v>
      </c>
    </row>
    <row r="8" ht="15" customHeight="1" spans="1:14">
      <c r="A8" s="93">
        <v>1</v>
      </c>
      <c r="B8" s="94">
        <v>2</v>
      </c>
      <c r="C8" s="94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</row>
    <row r="9" ht="21" customHeight="1" spans="1:14">
      <c r="A9" s="96"/>
      <c r="B9" s="97"/>
      <c r="C9" s="9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6"/>
      <c r="B10" s="97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ht="21" customHeight="1" spans="1:14">
      <c r="A11" s="98" t="s">
        <v>221</v>
      </c>
      <c r="B11" s="99"/>
      <c r="C11" s="100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customHeight="1" spans="1:1">
      <c r="A12" t="s">
        <v>286</v>
      </c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0" t="s">
        <v>287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9"/>
    </row>
    <row r="3" ht="27.75" customHeight="1" spans="1:14">
      <c r="A3" s="73" t="s">
        <v>288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18" customHeight="1" spans="1:14">
      <c r="A4" s="74" t="str">
        <f>"单位名称："&amp;"玉溪市救助管理站"</f>
        <v>单位名称：玉溪市救助管理站</v>
      </c>
      <c r="B4" s="75"/>
      <c r="C4" s="75"/>
      <c r="D4" s="76"/>
      <c r="E4" s="77"/>
      <c r="F4" s="77"/>
      <c r="G4" s="77"/>
      <c r="H4" s="77"/>
      <c r="I4" s="77"/>
      <c r="N4" s="80" t="s">
        <v>2</v>
      </c>
    </row>
    <row r="5" ht="19.5" customHeight="1" spans="1:14">
      <c r="A5" s="35" t="s">
        <v>289</v>
      </c>
      <c r="B5" s="51" t="s">
        <v>131</v>
      </c>
      <c r="C5" s="52"/>
      <c r="D5" s="52"/>
      <c r="E5" s="78" t="s">
        <v>290</v>
      </c>
      <c r="F5" s="78"/>
      <c r="G5" s="78"/>
      <c r="H5" s="78"/>
      <c r="I5" s="78"/>
      <c r="J5" s="78"/>
      <c r="K5" s="78"/>
      <c r="L5" s="78"/>
      <c r="M5" s="78"/>
      <c r="N5" s="78"/>
    </row>
    <row r="6" ht="40.5" customHeight="1" spans="1:14">
      <c r="A6" s="41"/>
      <c r="B6" s="38" t="s">
        <v>30</v>
      </c>
      <c r="C6" s="34" t="s">
        <v>33</v>
      </c>
      <c r="D6" s="79" t="s">
        <v>291</v>
      </c>
      <c r="E6" s="42" t="s">
        <v>292</v>
      </c>
      <c r="F6" s="42" t="s">
        <v>293</v>
      </c>
      <c r="G6" s="42" t="s">
        <v>294</v>
      </c>
      <c r="H6" s="42" t="s">
        <v>295</v>
      </c>
      <c r="I6" s="42" t="s">
        <v>296</v>
      </c>
      <c r="J6" s="42" t="s">
        <v>297</v>
      </c>
      <c r="K6" s="42" t="s">
        <v>298</v>
      </c>
      <c r="L6" s="42" t="s">
        <v>299</v>
      </c>
      <c r="M6" s="42" t="s">
        <v>300</v>
      </c>
      <c r="N6" s="42" t="s">
        <v>301</v>
      </c>
    </row>
    <row r="7" ht="19.5" customHeight="1" spans="1:14">
      <c r="A7" s="42">
        <v>1</v>
      </c>
      <c r="B7" s="42">
        <v>2</v>
      </c>
      <c r="C7" s="42">
        <v>3</v>
      </c>
      <c r="D7" s="51">
        <v>4</v>
      </c>
      <c r="E7" s="42">
        <v>5</v>
      </c>
      <c r="F7" s="42">
        <v>6</v>
      </c>
      <c r="G7" s="42">
        <v>7</v>
      </c>
      <c r="H7" s="51">
        <v>8</v>
      </c>
      <c r="I7" s="42">
        <v>9</v>
      </c>
      <c r="J7" s="42">
        <v>10</v>
      </c>
      <c r="K7" s="42">
        <v>11</v>
      </c>
      <c r="L7" s="51">
        <v>12</v>
      </c>
      <c r="M7" s="42">
        <v>13</v>
      </c>
      <c r="N7" s="42">
        <v>14</v>
      </c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4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0.25" customHeight="1" spans="1:14">
      <c r="A10" s="71" t="s">
        <v>30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1:1">
      <c r="A11" t="s">
        <v>286</v>
      </c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0" t="s">
        <v>302</v>
      </c>
      <c r="B2" s="30"/>
      <c r="C2" s="30"/>
      <c r="D2" s="30"/>
      <c r="E2" s="30"/>
      <c r="F2" s="30"/>
      <c r="G2" s="30"/>
      <c r="H2" s="30"/>
      <c r="I2" s="30"/>
      <c r="J2" s="49"/>
    </row>
    <row r="3" ht="28.5" customHeight="1" spans="1:10">
      <c r="A3" s="65" t="s">
        <v>303</v>
      </c>
      <c r="B3" s="66"/>
      <c r="C3" s="66"/>
      <c r="D3" s="66"/>
      <c r="E3" s="66"/>
      <c r="F3" s="67"/>
      <c r="G3" s="66"/>
      <c r="H3" s="67"/>
      <c r="I3" s="67"/>
      <c r="J3" s="66"/>
    </row>
    <row r="4" ht="15" customHeight="1" spans="1:1">
      <c r="A4" s="6" t="str">
        <f>"单位名称："&amp;"玉溪市救助管理站"</f>
        <v>单位名称：玉溪市救助管理站</v>
      </c>
    </row>
    <row r="5" ht="14.25" customHeight="1" spans="1:10">
      <c r="A5" s="68" t="s">
        <v>224</v>
      </c>
      <c r="B5" s="68" t="s">
        <v>225</v>
      </c>
      <c r="C5" s="68" t="s">
        <v>226</v>
      </c>
      <c r="D5" s="68" t="s">
        <v>227</v>
      </c>
      <c r="E5" s="68" t="s">
        <v>228</v>
      </c>
      <c r="F5" s="54" t="s">
        <v>229</v>
      </c>
      <c r="G5" s="68" t="s">
        <v>230</v>
      </c>
      <c r="H5" s="54" t="s">
        <v>231</v>
      </c>
      <c r="I5" s="54" t="s">
        <v>232</v>
      </c>
      <c r="J5" s="68" t="s">
        <v>233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54">
        <v>6</v>
      </c>
      <c r="G6" s="68">
        <v>7</v>
      </c>
      <c r="H6" s="54">
        <v>8</v>
      </c>
      <c r="I6" s="54">
        <v>9</v>
      </c>
      <c r="J6" s="68">
        <v>10</v>
      </c>
    </row>
    <row r="7" ht="15" customHeight="1" spans="1:10">
      <c r="A7" s="69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69"/>
      <c r="B8" s="69"/>
      <c r="C8" s="69"/>
      <c r="D8" s="69"/>
      <c r="E8" s="69"/>
      <c r="F8" s="69"/>
      <c r="G8" s="43"/>
      <c r="H8" s="69"/>
      <c r="I8" s="69"/>
      <c r="J8" s="69"/>
    </row>
    <row r="9" ht="22" customHeight="1" spans="1:1">
      <c r="A9" t="s">
        <v>286</v>
      </c>
    </row>
  </sheetData>
  <mergeCells count="3">
    <mergeCell ref="A2:J2"/>
    <mergeCell ref="A3:J3"/>
    <mergeCell ref="A4:H4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5"/>
      <c r="B1" s="55"/>
      <c r="C1" s="55"/>
      <c r="D1" s="55"/>
      <c r="E1" s="55"/>
      <c r="F1" s="55"/>
      <c r="G1" s="55"/>
      <c r="H1" s="55"/>
    </row>
    <row r="2" ht="18.75" customHeight="1" spans="1:8">
      <c r="A2" s="56" t="s">
        <v>304</v>
      </c>
      <c r="B2" s="56"/>
      <c r="C2" s="56"/>
      <c r="D2" s="56"/>
      <c r="E2" s="56"/>
      <c r="F2" s="56"/>
      <c r="G2" s="56"/>
      <c r="H2" s="56" t="s">
        <v>304</v>
      </c>
    </row>
    <row r="3" ht="28.5" customHeight="1" spans="1:8">
      <c r="A3" s="57" t="s">
        <v>305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tr">
        <f>"单位名称："&amp;"玉溪市救助管理站"</f>
        <v>单位名称：玉溪市救助管理站</v>
      </c>
      <c r="B4" s="58"/>
      <c r="C4" s="58"/>
      <c r="D4" s="58"/>
      <c r="E4" s="58"/>
      <c r="F4" s="58"/>
      <c r="G4" s="58"/>
      <c r="H4" s="58"/>
    </row>
    <row r="5" ht="18.75" customHeight="1" spans="1:8">
      <c r="A5" s="59" t="s">
        <v>124</v>
      </c>
      <c r="B5" s="59" t="s">
        <v>306</v>
      </c>
      <c r="C5" s="59" t="s">
        <v>307</v>
      </c>
      <c r="D5" s="59" t="s">
        <v>308</v>
      </c>
      <c r="E5" s="59" t="s">
        <v>309</v>
      </c>
      <c r="F5" s="59" t="s">
        <v>310</v>
      </c>
      <c r="G5" s="59"/>
      <c r="H5" s="59"/>
    </row>
    <row r="6" ht="18.75" customHeight="1" spans="1:8">
      <c r="A6" s="59"/>
      <c r="B6" s="59"/>
      <c r="C6" s="59"/>
      <c r="D6" s="59"/>
      <c r="E6" s="59"/>
      <c r="F6" s="59" t="s">
        <v>274</v>
      </c>
      <c r="G6" s="59" t="s">
        <v>311</v>
      </c>
      <c r="H6" s="59" t="s">
        <v>312</v>
      </c>
    </row>
    <row r="7" ht="18.75" customHeight="1" spans="1:8">
      <c r="A7" s="60" t="s">
        <v>44</v>
      </c>
      <c r="B7" s="60" t="s">
        <v>45</v>
      </c>
      <c r="C7" s="60" t="s">
        <v>46</v>
      </c>
      <c r="D7" s="60" t="s">
        <v>47</v>
      </c>
      <c r="E7" s="60" t="s">
        <v>48</v>
      </c>
      <c r="F7" s="60" t="s">
        <v>49</v>
      </c>
      <c r="G7" s="60" t="s">
        <v>50</v>
      </c>
      <c r="H7" s="60" t="s">
        <v>51</v>
      </c>
    </row>
    <row r="8" ht="18" customHeight="1" spans="1:8">
      <c r="A8" s="61"/>
      <c r="B8" s="61"/>
      <c r="C8" s="61"/>
      <c r="D8" s="61"/>
      <c r="E8" s="62"/>
      <c r="F8" s="63"/>
      <c r="G8" s="64"/>
      <c r="H8" s="64"/>
    </row>
    <row r="9" ht="18" customHeight="1" spans="1:8">
      <c r="A9" s="62" t="s">
        <v>30</v>
      </c>
      <c r="B9" s="62"/>
      <c r="C9" s="62"/>
      <c r="D9" s="62"/>
      <c r="E9" s="62"/>
      <c r="F9" s="63"/>
      <c r="G9" s="64"/>
      <c r="H9" s="64"/>
    </row>
    <row r="10" customHeight="1" spans="1:1">
      <c r="A10" t="s">
        <v>286</v>
      </c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0" t="s">
        <v>313</v>
      </c>
      <c r="B2" s="30"/>
      <c r="C2" s="30"/>
      <c r="D2" s="31"/>
      <c r="E2" s="31"/>
      <c r="F2" s="31"/>
      <c r="G2" s="31"/>
      <c r="H2" s="30"/>
      <c r="I2" s="30"/>
      <c r="J2" s="30"/>
      <c r="K2" s="49"/>
    </row>
    <row r="3" ht="28.5" customHeight="1" spans="1:11">
      <c r="A3" s="32" t="s">
        <v>314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ht="13.5" customHeight="1" spans="1:11">
      <c r="A4" s="6" t="str">
        <f>"单位名称："&amp;"玉溪市救助管理站"</f>
        <v>单位名称：玉溪市救助管理站</v>
      </c>
      <c r="B4" s="7"/>
      <c r="C4" s="7"/>
      <c r="D4" s="7"/>
      <c r="E4" s="7"/>
      <c r="F4" s="7"/>
      <c r="G4" s="7"/>
      <c r="H4" s="8"/>
      <c r="I4" s="8"/>
      <c r="J4" s="8"/>
      <c r="K4" s="50" t="s">
        <v>2</v>
      </c>
    </row>
    <row r="5" ht="21.75" customHeight="1" spans="1:11">
      <c r="A5" s="33" t="s">
        <v>206</v>
      </c>
      <c r="B5" s="33" t="s">
        <v>126</v>
      </c>
      <c r="C5" s="33" t="s">
        <v>207</v>
      </c>
      <c r="D5" s="34" t="s">
        <v>127</v>
      </c>
      <c r="E5" s="34" t="s">
        <v>128</v>
      </c>
      <c r="F5" s="34" t="s">
        <v>129</v>
      </c>
      <c r="G5" s="34" t="s">
        <v>130</v>
      </c>
      <c r="H5" s="35" t="s">
        <v>30</v>
      </c>
      <c r="I5" s="51" t="s">
        <v>315</v>
      </c>
      <c r="J5" s="52"/>
      <c r="K5" s="53"/>
    </row>
    <row r="6" ht="21.75" customHeight="1" spans="1:11">
      <c r="A6" s="36"/>
      <c r="B6" s="36"/>
      <c r="C6" s="36"/>
      <c r="D6" s="37"/>
      <c r="E6" s="37"/>
      <c r="F6" s="37"/>
      <c r="G6" s="37"/>
      <c r="H6" s="38"/>
      <c r="I6" s="34" t="s">
        <v>33</v>
      </c>
      <c r="J6" s="34" t="s">
        <v>34</v>
      </c>
      <c r="K6" s="34" t="s">
        <v>35</v>
      </c>
    </row>
    <row r="7" ht="40.5" customHeight="1" spans="1:11">
      <c r="A7" s="39"/>
      <c r="B7" s="39"/>
      <c r="C7" s="39"/>
      <c r="D7" s="40"/>
      <c r="E7" s="40"/>
      <c r="F7" s="40"/>
      <c r="G7" s="40"/>
      <c r="H7" s="41"/>
      <c r="I7" s="40" t="s">
        <v>32</v>
      </c>
      <c r="J7" s="40"/>
      <c r="K7" s="40"/>
    </row>
    <row r="8" ht="15" customHeight="1" spans="1:11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54">
        <v>10</v>
      </c>
      <c r="K8" s="54">
        <v>11</v>
      </c>
    </row>
    <row r="9" ht="30.65" customHeight="1" spans="1:11">
      <c r="A9" s="43"/>
      <c r="B9" s="44"/>
      <c r="C9" s="43"/>
      <c r="D9" s="43"/>
      <c r="E9" s="43"/>
      <c r="F9" s="43"/>
      <c r="G9" s="43"/>
      <c r="H9" s="45"/>
      <c r="I9" s="45"/>
      <c r="J9" s="45"/>
      <c r="K9" s="45"/>
    </row>
    <row r="10" ht="30.65" customHeight="1" spans="1:11">
      <c r="A10" s="44"/>
      <c r="B10" s="44"/>
      <c r="C10" s="44"/>
      <c r="D10" s="44"/>
      <c r="E10" s="44"/>
      <c r="F10" s="44"/>
      <c r="G10" s="44"/>
      <c r="H10" s="45"/>
      <c r="I10" s="45"/>
      <c r="J10" s="45"/>
      <c r="K10" s="45"/>
    </row>
    <row r="11" ht="18.75" customHeight="1" spans="1:11">
      <c r="A11" s="46" t="s">
        <v>221</v>
      </c>
      <c r="B11" s="47"/>
      <c r="C11" s="47"/>
      <c r="D11" s="47"/>
      <c r="E11" s="47"/>
      <c r="F11" s="47"/>
      <c r="G11" s="48"/>
      <c r="H11" s="45"/>
      <c r="I11" s="45"/>
      <c r="J11" s="45"/>
      <c r="K11" s="45"/>
    </row>
    <row r="12" customHeight="1" spans="1:1">
      <c r="A12" t="s">
        <v>286</v>
      </c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34" sqref="C34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316</v>
      </c>
      <c r="B2" s="2"/>
      <c r="C2" s="2"/>
      <c r="D2" s="3"/>
      <c r="E2" s="2"/>
      <c r="F2" s="2"/>
      <c r="G2" s="4"/>
    </row>
    <row r="3" ht="27.75" customHeight="1" spans="1:7">
      <c r="A3" s="5" t="s">
        <v>317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"单位名称："&amp;"玉溪市救助管理站"</f>
        <v>单位名称：玉溪市救助管理站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207</v>
      </c>
      <c r="B5" s="10" t="s">
        <v>206</v>
      </c>
      <c r="C5" s="10" t="s">
        <v>126</v>
      </c>
      <c r="D5" s="11" t="s">
        <v>318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319</v>
      </c>
      <c r="F6" s="11" t="s">
        <v>320</v>
      </c>
      <c r="G6" s="11" t="s">
        <v>321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/>
      <c r="B9" s="23"/>
      <c r="C9" s="23"/>
      <c r="D9" s="24"/>
      <c r="E9" s="25"/>
      <c r="F9" s="25"/>
      <c r="G9" s="25"/>
    </row>
    <row r="10" ht="21" customHeight="1" spans="1:7">
      <c r="A10" s="22"/>
      <c r="B10" s="22"/>
      <c r="C10" s="22"/>
      <c r="D10" s="26"/>
      <c r="E10" s="25"/>
      <c r="F10" s="25"/>
      <c r="G10" s="25"/>
    </row>
    <row r="11" ht="21" customHeight="1" spans="1:7">
      <c r="A11" s="27" t="s">
        <v>30</v>
      </c>
      <c r="B11" s="28" t="s">
        <v>322</v>
      </c>
      <c r="C11" s="28"/>
      <c r="D11" s="29"/>
      <c r="E11" s="25"/>
      <c r="F11" s="25"/>
      <c r="G11" s="25"/>
    </row>
    <row r="12" customHeight="1" spans="1:1">
      <c r="A12" t="s">
        <v>286</v>
      </c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63" t="s">
        <v>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ht="28.5" customHeight="1" spans="1:19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ht="20.25" customHeight="1" spans="1:19">
      <c r="A3" s="164" t="str">
        <f>"单位名称："&amp;"玉溪市救助管理站"</f>
        <v>单位名称：玉溪市救助管理站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 t="s">
        <v>2</v>
      </c>
    </row>
    <row r="4" ht="27" customHeight="1" spans="1:19">
      <c r="A4" s="166" t="s">
        <v>28</v>
      </c>
      <c r="B4" s="166" t="s">
        <v>29</v>
      </c>
      <c r="C4" s="166" t="s">
        <v>30</v>
      </c>
      <c r="D4" s="166" t="s">
        <v>31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 t="s">
        <v>20</v>
      </c>
      <c r="P4" s="166"/>
      <c r="Q4" s="166"/>
      <c r="R4" s="166"/>
      <c r="S4" s="166"/>
    </row>
    <row r="5" ht="27" customHeight="1" spans="1:19">
      <c r="A5" s="152"/>
      <c r="B5" s="152"/>
      <c r="C5" s="152"/>
      <c r="D5" s="152" t="s">
        <v>32</v>
      </c>
      <c r="E5" s="152" t="s">
        <v>33</v>
      </c>
      <c r="F5" s="152" t="s">
        <v>34</v>
      </c>
      <c r="G5" s="152" t="s">
        <v>35</v>
      </c>
      <c r="H5" s="152" t="s">
        <v>36</v>
      </c>
      <c r="I5" s="152" t="s">
        <v>37</v>
      </c>
      <c r="J5" s="152"/>
      <c r="K5" s="152"/>
      <c r="L5" s="152"/>
      <c r="M5" s="152"/>
      <c r="N5" s="152"/>
      <c r="O5" s="152" t="s">
        <v>32</v>
      </c>
      <c r="P5" s="152" t="s">
        <v>33</v>
      </c>
      <c r="Q5" s="152" t="s">
        <v>34</v>
      </c>
      <c r="R5" s="152" t="s">
        <v>35</v>
      </c>
      <c r="S5" s="152" t="s">
        <v>38</v>
      </c>
    </row>
    <row r="6" ht="27" customHeight="1" spans="1:19">
      <c r="A6" s="153"/>
      <c r="B6" s="153"/>
      <c r="C6" s="153"/>
      <c r="D6" s="153"/>
      <c r="E6" s="153"/>
      <c r="F6" s="153"/>
      <c r="G6" s="153"/>
      <c r="H6" s="153"/>
      <c r="I6" s="153" t="s">
        <v>32</v>
      </c>
      <c r="J6" s="153" t="s">
        <v>39</v>
      </c>
      <c r="K6" s="153" t="s">
        <v>40</v>
      </c>
      <c r="L6" s="153" t="s">
        <v>41</v>
      </c>
      <c r="M6" s="153" t="s">
        <v>42</v>
      </c>
      <c r="N6" s="153" t="s">
        <v>43</v>
      </c>
      <c r="O6" s="153"/>
      <c r="P6" s="153"/>
      <c r="Q6" s="153"/>
      <c r="R6" s="153"/>
      <c r="S6" s="153"/>
    </row>
    <row r="7" ht="20.25" customHeight="1" spans="1:19">
      <c r="A7" s="162" t="s">
        <v>44</v>
      </c>
      <c r="B7" s="162" t="s">
        <v>45</v>
      </c>
      <c r="C7" s="162" t="s">
        <v>46</v>
      </c>
      <c r="D7" s="162" t="s">
        <v>47</v>
      </c>
      <c r="E7" s="162" t="s">
        <v>48</v>
      </c>
      <c r="F7" s="162" t="s">
        <v>49</v>
      </c>
      <c r="G7" s="162" t="s">
        <v>50</v>
      </c>
      <c r="H7" s="162" t="s">
        <v>51</v>
      </c>
      <c r="I7" s="162" t="s">
        <v>52</v>
      </c>
      <c r="J7" s="162" t="s">
        <v>53</v>
      </c>
      <c r="K7" s="162" t="s">
        <v>54</v>
      </c>
      <c r="L7" s="162" t="s">
        <v>55</v>
      </c>
      <c r="M7" s="162" t="s">
        <v>56</v>
      </c>
      <c r="N7" s="162" t="s">
        <v>57</v>
      </c>
      <c r="O7" s="162" t="s">
        <v>58</v>
      </c>
      <c r="P7" s="162" t="s">
        <v>59</v>
      </c>
      <c r="Q7" s="162" t="s">
        <v>60</v>
      </c>
      <c r="R7" s="162" t="s">
        <v>61</v>
      </c>
      <c r="S7" s="162" t="s">
        <v>62</v>
      </c>
    </row>
    <row r="8" ht="20.25" customHeight="1" spans="1:19">
      <c r="A8" s="156" t="s">
        <v>63</v>
      </c>
      <c r="B8" s="156" t="s">
        <v>64</v>
      </c>
      <c r="C8" s="157">
        <v>2107247.5</v>
      </c>
      <c r="D8" s="157">
        <v>2100772.5</v>
      </c>
      <c r="E8" s="64">
        <v>1700772.5</v>
      </c>
      <c r="F8" s="64">
        <v>400000</v>
      </c>
      <c r="G8" s="64"/>
      <c r="H8" s="64"/>
      <c r="I8" s="64"/>
      <c r="J8" s="64"/>
      <c r="K8" s="64"/>
      <c r="L8" s="64"/>
      <c r="M8" s="64"/>
      <c r="N8" s="64"/>
      <c r="O8" s="157">
        <v>6475</v>
      </c>
      <c r="P8" s="157">
        <v>6475</v>
      </c>
      <c r="Q8" s="157"/>
      <c r="R8" s="157"/>
      <c r="S8" s="157"/>
    </row>
    <row r="9" ht="20.25" customHeight="1" spans="1:19">
      <c r="A9" s="154" t="s">
        <v>30</v>
      </c>
      <c r="B9" s="156"/>
      <c r="C9" s="157">
        <v>2107247.5</v>
      </c>
      <c r="D9" s="157">
        <v>2100772.5</v>
      </c>
      <c r="E9" s="157">
        <v>1700772.5</v>
      </c>
      <c r="F9" s="157">
        <v>400000</v>
      </c>
      <c r="G9" s="157"/>
      <c r="H9" s="157"/>
      <c r="I9" s="157"/>
      <c r="J9" s="157"/>
      <c r="K9" s="157"/>
      <c r="L9" s="157"/>
      <c r="M9" s="157"/>
      <c r="N9" s="157"/>
      <c r="O9" s="157">
        <v>6475</v>
      </c>
      <c r="P9" s="157">
        <v>6475</v>
      </c>
      <c r="Q9" s="157"/>
      <c r="R9" s="157"/>
      <c r="S9" s="157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topLeftCell="B1" workbookViewId="0">
      <pane ySplit="1" topLeftCell="A2" activePane="bottomLeft" state="frozen"/>
      <selection/>
      <selection pane="bottomLeft" activeCell="G13" sqref="G13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63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ht="28.5" customHeight="1" spans="1:15">
      <c r="A2" s="57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="178" customFormat="1" ht="20.25" customHeight="1" spans="1:15">
      <c r="A3" s="164" t="str">
        <f>"单位名称："&amp;"玉溪市救助管理站"</f>
        <v>单位名称：玉溪市救助管理站</v>
      </c>
      <c r="B3" s="164"/>
      <c r="C3" s="164"/>
      <c r="D3" s="164"/>
      <c r="E3" s="164"/>
      <c r="F3" s="164"/>
      <c r="G3" s="164"/>
      <c r="H3" s="164"/>
      <c r="I3" s="164"/>
      <c r="J3" s="165"/>
      <c r="K3" s="165"/>
      <c r="L3" s="165"/>
      <c r="M3" s="165"/>
      <c r="N3" s="165"/>
      <c r="O3" s="165" t="s">
        <v>2</v>
      </c>
    </row>
    <row r="4" ht="27" customHeight="1" spans="1:15">
      <c r="A4" s="166" t="s">
        <v>67</v>
      </c>
      <c r="B4" s="166" t="s">
        <v>68</v>
      </c>
      <c r="C4" s="166" t="s">
        <v>30</v>
      </c>
      <c r="D4" s="166" t="s">
        <v>33</v>
      </c>
      <c r="E4" s="166"/>
      <c r="F4" s="166"/>
      <c r="G4" s="166" t="s">
        <v>34</v>
      </c>
      <c r="H4" s="166" t="s">
        <v>35</v>
      </c>
      <c r="I4" s="166" t="s">
        <v>69</v>
      </c>
      <c r="J4" s="166" t="s">
        <v>70</v>
      </c>
      <c r="K4" s="166"/>
      <c r="L4" s="166"/>
      <c r="M4" s="166"/>
      <c r="N4" s="166"/>
      <c r="O4" s="166"/>
    </row>
    <row r="5" ht="27" customHeight="1" spans="1:15">
      <c r="A5" s="153"/>
      <c r="B5" s="153"/>
      <c r="C5" s="153"/>
      <c r="D5" s="153" t="s">
        <v>32</v>
      </c>
      <c r="E5" s="153" t="s">
        <v>71</v>
      </c>
      <c r="F5" s="153" t="s">
        <v>72</v>
      </c>
      <c r="G5" s="153"/>
      <c r="H5" s="153"/>
      <c r="I5" s="153"/>
      <c r="J5" s="153" t="s">
        <v>32</v>
      </c>
      <c r="K5" s="153" t="s">
        <v>73</v>
      </c>
      <c r="L5" s="153" t="s">
        <v>74</v>
      </c>
      <c r="M5" s="153" t="s">
        <v>75</v>
      </c>
      <c r="N5" s="153" t="s">
        <v>76</v>
      </c>
      <c r="O5" s="153" t="s">
        <v>77</v>
      </c>
    </row>
    <row r="6" ht="20.25" customHeight="1" spans="1:15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 t="s">
        <v>50</v>
      </c>
      <c r="H6" s="162" t="s">
        <v>51</v>
      </c>
      <c r="I6" s="162" t="s">
        <v>52</v>
      </c>
      <c r="J6" s="162" t="s">
        <v>53</v>
      </c>
      <c r="K6" s="162" t="s">
        <v>54</v>
      </c>
      <c r="L6" s="162" t="s">
        <v>55</v>
      </c>
      <c r="M6" s="162" t="s">
        <v>56</v>
      </c>
      <c r="N6" s="162" t="s">
        <v>57</v>
      </c>
      <c r="O6" s="162" t="s">
        <v>58</v>
      </c>
    </row>
    <row r="7" ht="20.25" customHeight="1" spans="1:15">
      <c r="A7" s="156" t="s">
        <v>78</v>
      </c>
      <c r="B7" s="156" t="str">
        <f>"        "&amp;"社会保障和就业支出"</f>
        <v>        社会保障和就业支出</v>
      </c>
      <c r="C7" s="64">
        <v>1461278.26</v>
      </c>
      <c r="D7" s="64">
        <v>1461278.26</v>
      </c>
      <c r="E7" s="64">
        <v>1454803.26</v>
      </c>
      <c r="F7" s="64">
        <v>6475</v>
      </c>
      <c r="G7" s="64"/>
      <c r="H7" s="64"/>
      <c r="I7" s="64"/>
      <c r="J7" s="64"/>
      <c r="K7" s="64"/>
      <c r="L7" s="64"/>
      <c r="M7" s="64"/>
      <c r="N7" s="64"/>
      <c r="O7" s="64"/>
    </row>
    <row r="8" ht="20.25" customHeight="1" spans="1:15">
      <c r="A8" s="167" t="s">
        <v>79</v>
      </c>
      <c r="B8" s="167" t="str">
        <f>"        "&amp;"行政事业单位养老支出"</f>
        <v>        行政事业单位养老支出</v>
      </c>
      <c r="C8" s="64">
        <v>266922.24</v>
      </c>
      <c r="D8" s="64">
        <v>266922.24</v>
      </c>
      <c r="E8" s="64">
        <v>266922.24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ht="20.25" customHeight="1" spans="1:15">
      <c r="A9" s="168" t="s">
        <v>80</v>
      </c>
      <c r="B9" s="168" t="str">
        <f>"        "&amp;"事业单位离退休"</f>
        <v>        事业单位离退休</v>
      </c>
      <c r="C9" s="64">
        <v>162000</v>
      </c>
      <c r="D9" s="64">
        <v>162000</v>
      </c>
      <c r="E9" s="64">
        <v>162000</v>
      </c>
      <c r="F9" s="64"/>
      <c r="G9" s="64"/>
      <c r="H9" s="64"/>
      <c r="I9" s="64"/>
      <c r="J9" s="64"/>
      <c r="K9" s="64"/>
      <c r="L9" s="64"/>
      <c r="M9" s="64"/>
      <c r="N9" s="64"/>
      <c r="O9" s="64"/>
    </row>
    <row r="10" ht="20.25" customHeight="1" spans="1:15">
      <c r="A10" s="168" t="s">
        <v>81</v>
      </c>
      <c r="B10" s="168" t="str">
        <f>"        "&amp;"机关事业单位基本养老保险缴费支出"</f>
        <v>        机关事业单位基本养老保险缴费支出</v>
      </c>
      <c r="C10" s="64">
        <v>104922.24</v>
      </c>
      <c r="D10" s="64">
        <v>104922.24</v>
      </c>
      <c r="E10" s="64">
        <v>104922.24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ht="20.25" customHeight="1" spans="1:15">
      <c r="A11" s="167" t="s">
        <v>82</v>
      </c>
      <c r="B11" s="167" t="str">
        <f>"        "&amp;"临时救助"</f>
        <v>        临时救助</v>
      </c>
      <c r="C11" s="64">
        <v>1194356.02</v>
      </c>
      <c r="D11" s="64">
        <v>1194356.02</v>
      </c>
      <c r="E11" s="64">
        <v>1187881.02</v>
      </c>
      <c r="F11" s="64">
        <v>6475</v>
      </c>
      <c r="G11" s="64"/>
      <c r="H11" s="64"/>
      <c r="I11" s="64"/>
      <c r="J11" s="64"/>
      <c r="K11" s="64"/>
      <c r="L11" s="64"/>
      <c r="M11" s="64"/>
      <c r="N11" s="64"/>
      <c r="O11" s="64"/>
    </row>
    <row r="12" ht="20.25" customHeight="1" spans="1:15">
      <c r="A12" s="168" t="s">
        <v>83</v>
      </c>
      <c r="B12" s="168" t="str">
        <f>"        "&amp;"流浪乞讨人员救助支出"</f>
        <v>        流浪乞讨人员救助支出</v>
      </c>
      <c r="C12" s="64">
        <v>1194356.02</v>
      </c>
      <c r="D12" s="64">
        <v>1194356.02</v>
      </c>
      <c r="E12" s="64">
        <v>1187881.02</v>
      </c>
      <c r="F12" s="64">
        <v>6475</v>
      </c>
      <c r="G12" s="64"/>
      <c r="H12" s="64"/>
      <c r="I12" s="64"/>
      <c r="J12" s="64"/>
      <c r="K12" s="64"/>
      <c r="L12" s="64"/>
      <c r="M12" s="64"/>
      <c r="N12" s="64"/>
      <c r="O12" s="64"/>
    </row>
    <row r="13" ht="20.25" customHeight="1" spans="1:15">
      <c r="A13" s="156" t="s">
        <v>84</v>
      </c>
      <c r="B13" s="156" t="str">
        <f>"        "&amp;"卫生健康支出"</f>
        <v>        卫生健康支出</v>
      </c>
      <c r="C13" s="64">
        <v>116321.24</v>
      </c>
      <c r="D13" s="64">
        <v>116321.24</v>
      </c>
      <c r="E13" s="64">
        <v>116321.24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ht="20.25" customHeight="1" spans="1:15">
      <c r="A14" s="167" t="s">
        <v>85</v>
      </c>
      <c r="B14" s="167" t="str">
        <f>"        "&amp;"行政事业单位医疗"</f>
        <v>        行政事业单位医疗</v>
      </c>
      <c r="C14" s="64">
        <v>116321.24</v>
      </c>
      <c r="D14" s="64">
        <v>116321.24</v>
      </c>
      <c r="E14" s="64">
        <v>116321.24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ht="20.25" customHeight="1" spans="1:15">
      <c r="A15" s="168" t="s">
        <v>86</v>
      </c>
      <c r="B15" s="168" t="str">
        <f>"        "&amp;"行政单位医疗"</f>
        <v>        行政单位医疗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ht="20.25" customHeight="1" spans="1:15">
      <c r="A16" s="168" t="s">
        <v>87</v>
      </c>
      <c r="B16" s="168" t="str">
        <f>"        "&amp;"事业单位医疗"</f>
        <v>        事业单位医疗</v>
      </c>
      <c r="C16" s="64">
        <v>54428.41</v>
      </c>
      <c r="D16" s="64">
        <v>54428.41</v>
      </c>
      <c r="E16" s="64">
        <v>54428.41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ht="20.25" customHeight="1" spans="1:15">
      <c r="A17" s="168" t="s">
        <v>88</v>
      </c>
      <c r="B17" s="168" t="str">
        <f>"        "&amp;"公务员医疗补助"</f>
        <v>        公务员医疗补助</v>
      </c>
      <c r="C17" s="64">
        <v>54388.2</v>
      </c>
      <c r="D17" s="64">
        <v>54388.2</v>
      </c>
      <c r="E17" s="64">
        <v>54388.2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ht="20.25" customHeight="1" spans="1:15">
      <c r="A18" s="168" t="s">
        <v>89</v>
      </c>
      <c r="B18" s="168" t="str">
        <f>"        "&amp;"其他行政事业单位医疗支出"</f>
        <v>        其他行政事业单位医疗支出</v>
      </c>
      <c r="C18" s="64">
        <v>7504.63</v>
      </c>
      <c r="D18" s="64">
        <v>7504.63</v>
      </c>
      <c r="E18" s="64">
        <v>7504.63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56" t="s">
        <v>90</v>
      </c>
      <c r="B19" s="156" t="str">
        <f>"        "&amp;"住房保障支出"</f>
        <v>        住房保障支出</v>
      </c>
      <c r="C19" s="64">
        <v>129648</v>
      </c>
      <c r="D19" s="64">
        <v>129648</v>
      </c>
      <c r="E19" s="64">
        <v>129648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67" t="s">
        <v>91</v>
      </c>
      <c r="B20" s="167" t="str">
        <f>"        "&amp;"住房改革支出"</f>
        <v>        住房改革支出</v>
      </c>
      <c r="C20" s="64">
        <v>129648</v>
      </c>
      <c r="D20" s="64">
        <v>129648</v>
      </c>
      <c r="E20" s="64">
        <v>129648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ht="20.25" customHeight="1" spans="1:15">
      <c r="A21" s="168" t="s">
        <v>92</v>
      </c>
      <c r="B21" s="168" t="str">
        <f>"        "&amp;"住房公积金"</f>
        <v>        住房公积金</v>
      </c>
      <c r="C21" s="64">
        <v>116904</v>
      </c>
      <c r="D21" s="64">
        <v>116904</v>
      </c>
      <c r="E21" s="64">
        <v>116904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ht="20.25" customHeight="1" spans="1:15">
      <c r="A22" s="168" t="s">
        <v>93</v>
      </c>
      <c r="B22" s="168" t="str">
        <f>"        "&amp;"购房补贴"</f>
        <v>        购房补贴</v>
      </c>
      <c r="C22" s="64">
        <v>12744</v>
      </c>
      <c r="D22" s="64">
        <v>12744</v>
      </c>
      <c r="E22" s="64">
        <v>12744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56" t="s">
        <v>94</v>
      </c>
      <c r="B23" s="156" t="str">
        <f>"        "&amp;"其他支出"</f>
        <v>        其他支出</v>
      </c>
      <c r="C23" s="64">
        <v>400000</v>
      </c>
      <c r="D23" s="64"/>
      <c r="E23" s="64"/>
      <c r="F23" s="64"/>
      <c r="G23" s="64">
        <v>400000</v>
      </c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67" t="s">
        <v>95</v>
      </c>
      <c r="B24" s="167" t="str">
        <f>"        "&amp;"彩票公益金安排的支出"</f>
        <v>        彩票公益金安排的支出</v>
      </c>
      <c r="C24" s="64">
        <v>400000</v>
      </c>
      <c r="D24" s="64"/>
      <c r="E24" s="64"/>
      <c r="F24" s="64"/>
      <c r="G24" s="64">
        <v>400000</v>
      </c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68" t="s">
        <v>96</v>
      </c>
      <c r="B25" s="168" t="s">
        <v>97</v>
      </c>
      <c r="C25" s="64">
        <v>400000</v>
      </c>
      <c r="D25" s="64"/>
      <c r="E25" s="64"/>
      <c r="F25" s="64"/>
      <c r="G25" s="64">
        <v>400000</v>
      </c>
      <c r="H25" s="64"/>
      <c r="I25" s="64"/>
      <c r="J25" s="64"/>
      <c r="K25" s="64"/>
      <c r="L25" s="64"/>
      <c r="M25" s="64"/>
      <c r="N25" s="64"/>
      <c r="O25" s="64"/>
    </row>
    <row r="26" ht="20.25" customHeight="1" spans="1:15">
      <c r="A26" s="154" t="s">
        <v>30</v>
      </c>
      <c r="B26" s="156"/>
      <c r="C26" s="157">
        <v>2107247.5</v>
      </c>
      <c r="D26" s="157">
        <v>1707247.5</v>
      </c>
      <c r="E26" s="157">
        <v>1700772.5</v>
      </c>
      <c r="F26" s="157">
        <v>6475</v>
      </c>
      <c r="G26" s="157">
        <v>400000</v>
      </c>
      <c r="H26" s="157"/>
      <c r="I26" s="157"/>
      <c r="J26" s="157"/>
      <c r="K26" s="157"/>
      <c r="L26" s="157"/>
      <c r="M26" s="157"/>
      <c r="N26" s="157"/>
      <c r="O26" s="157"/>
    </row>
  </sheetData>
  <mergeCells count="12">
    <mergeCell ref="A1:O1"/>
    <mergeCell ref="A2:O2"/>
    <mergeCell ref="A3:N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6" t="s">
        <v>98</v>
      </c>
      <c r="B1" s="169"/>
      <c r="C1" s="169"/>
      <c r="D1" s="169"/>
    </row>
    <row r="2" ht="28.5" customHeight="1" spans="1:4">
      <c r="A2" s="170" t="s">
        <v>99</v>
      </c>
      <c r="B2" s="170"/>
      <c r="C2" s="170"/>
      <c r="D2" s="170"/>
    </row>
    <row r="3" ht="18.75" customHeight="1" spans="1:4">
      <c r="A3" s="164" t="str">
        <f>"单位名称："&amp;"玉溪市救助管理站"</f>
        <v>单位名称：玉溪市救助管理站</v>
      </c>
      <c r="B3" s="164"/>
      <c r="C3" s="164"/>
      <c r="D3" s="165" t="s">
        <v>2</v>
      </c>
    </row>
    <row r="4" ht="18.75" customHeight="1" spans="1:4">
      <c r="A4" s="171" t="s">
        <v>3</v>
      </c>
      <c r="B4" s="171"/>
      <c r="C4" s="171" t="s">
        <v>4</v>
      </c>
      <c r="D4" s="171"/>
    </row>
    <row r="5" ht="18.75" customHeight="1" spans="1:4">
      <c r="A5" s="59" t="s">
        <v>5</v>
      </c>
      <c r="B5" s="59" t="s">
        <v>6</v>
      </c>
      <c r="C5" s="59" t="s">
        <v>100</v>
      </c>
      <c r="D5" s="59" t="s">
        <v>6</v>
      </c>
    </row>
    <row r="6" ht="18.75" customHeight="1" spans="1:4">
      <c r="A6" s="172" t="s">
        <v>101</v>
      </c>
      <c r="B6" s="173"/>
      <c r="C6" s="174" t="s">
        <v>102</v>
      </c>
      <c r="D6" s="173"/>
    </row>
    <row r="7" ht="18.75" customHeight="1" spans="1:4">
      <c r="A7" s="156" t="s">
        <v>103</v>
      </c>
      <c r="B7" s="175">
        <v>1700772.5</v>
      </c>
      <c r="C7" s="176" t="str">
        <f>"（一）"&amp;"社会保障和就业支出"</f>
        <v>（一）社会保障和就业支出</v>
      </c>
      <c r="D7" s="175">
        <v>1461278.26</v>
      </c>
    </row>
    <row r="8" ht="18.75" customHeight="1" spans="1:4">
      <c r="A8" s="156" t="s">
        <v>104</v>
      </c>
      <c r="B8" s="175">
        <v>400000</v>
      </c>
      <c r="C8" s="176" t="str">
        <f>"（二）"&amp;"卫生健康支出"</f>
        <v>（二）卫生健康支出</v>
      </c>
      <c r="D8" s="175">
        <v>116321.24</v>
      </c>
    </row>
    <row r="9" ht="18.75" customHeight="1" spans="1:4">
      <c r="A9" s="156" t="s">
        <v>105</v>
      </c>
      <c r="B9" s="175"/>
      <c r="C9" s="176" t="str">
        <f>"（三）"&amp;"住房保障支出"</f>
        <v>（三）住房保障支出</v>
      </c>
      <c r="D9" s="175">
        <v>129648</v>
      </c>
    </row>
    <row r="10" ht="18.75" customHeight="1" spans="1:4">
      <c r="A10" s="156" t="s">
        <v>106</v>
      </c>
      <c r="B10" s="175"/>
      <c r="C10" s="176" t="str">
        <f>"（四）"&amp;"其他支出"</f>
        <v>（四）其他支出</v>
      </c>
      <c r="D10" s="175">
        <v>400000</v>
      </c>
    </row>
    <row r="11" ht="18.75" customHeight="1" spans="1:4">
      <c r="A11" s="61" t="s">
        <v>103</v>
      </c>
      <c r="B11" s="175">
        <v>6475</v>
      </c>
      <c r="C11" s="156"/>
      <c r="D11" s="156"/>
    </row>
    <row r="12" ht="18.75" customHeight="1" spans="1:4">
      <c r="A12" s="61" t="s">
        <v>104</v>
      </c>
      <c r="B12" s="175"/>
      <c r="C12" s="156"/>
      <c r="D12" s="156"/>
    </row>
    <row r="13" ht="18.75" customHeight="1" spans="1:4">
      <c r="A13" s="61" t="s">
        <v>105</v>
      </c>
      <c r="B13" s="175"/>
      <c r="C13" s="156"/>
      <c r="D13" s="156"/>
    </row>
    <row r="14" ht="18.75" customHeight="1" spans="1:4">
      <c r="A14" s="156"/>
      <c r="B14" s="156"/>
      <c r="C14" s="156" t="s">
        <v>107</v>
      </c>
      <c r="D14" s="156"/>
    </row>
    <row r="15" ht="18.75" customHeight="1" spans="1:4">
      <c r="A15" s="177" t="s">
        <v>24</v>
      </c>
      <c r="B15" s="175">
        <v>2107247.5</v>
      </c>
      <c r="C15" s="177" t="s">
        <v>25</v>
      </c>
      <c r="D15" s="175">
        <v>2107247.5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A4" sqref="A4:G5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3" t="s">
        <v>108</v>
      </c>
      <c r="B1" s="163"/>
      <c r="C1" s="163"/>
      <c r="D1" s="163"/>
      <c r="E1" s="163"/>
      <c r="F1" s="163"/>
      <c r="G1" s="163"/>
    </row>
    <row r="2" ht="28.5" customHeight="1" spans="1:7">
      <c r="A2" s="57" t="s">
        <v>109</v>
      </c>
      <c r="B2" s="57"/>
      <c r="C2" s="57"/>
      <c r="D2" s="57"/>
      <c r="E2" s="57"/>
      <c r="F2" s="57"/>
      <c r="G2" s="57"/>
    </row>
    <row r="3" ht="20.25" customHeight="1" spans="1:7">
      <c r="A3" s="164" t="str">
        <f>"单位名称："&amp;"玉溪市救助管理站"</f>
        <v>单位名称：玉溪市救助管理站</v>
      </c>
      <c r="B3" s="164"/>
      <c r="C3" s="164"/>
      <c r="D3" s="164"/>
      <c r="E3" s="164"/>
      <c r="F3" s="164"/>
      <c r="G3" s="165" t="s">
        <v>2</v>
      </c>
    </row>
    <row r="4" ht="27" customHeight="1" spans="1:7">
      <c r="A4" s="166" t="s">
        <v>110</v>
      </c>
      <c r="B4" s="166"/>
      <c r="C4" s="166" t="s">
        <v>30</v>
      </c>
      <c r="D4" s="166" t="s">
        <v>33</v>
      </c>
      <c r="E4" s="166"/>
      <c r="F4" s="166"/>
      <c r="G4" s="166" t="s">
        <v>72</v>
      </c>
    </row>
    <row r="5" ht="27" customHeight="1" spans="1:7">
      <c r="A5" s="153" t="s">
        <v>67</v>
      </c>
      <c r="B5" s="153" t="s">
        <v>68</v>
      </c>
      <c r="C5" s="153"/>
      <c r="D5" s="153" t="s">
        <v>32</v>
      </c>
      <c r="E5" s="153" t="s">
        <v>111</v>
      </c>
      <c r="F5" s="153" t="s">
        <v>112</v>
      </c>
      <c r="G5" s="153"/>
    </row>
    <row r="6" ht="20.25" customHeight="1" spans="1:7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>
        <v>7</v>
      </c>
    </row>
    <row r="7" ht="20.25" customHeight="1" spans="1:7">
      <c r="A7" s="156" t="s">
        <v>78</v>
      </c>
      <c r="B7" s="156" t="str">
        <f>"        "&amp;"社会保障和就业支出"</f>
        <v>        社会保障和就业支出</v>
      </c>
      <c r="C7" s="64">
        <v>1461278.26</v>
      </c>
      <c r="D7" s="157">
        <v>1454803.26</v>
      </c>
      <c r="E7" s="64">
        <v>1269597.34</v>
      </c>
      <c r="F7" s="64">
        <v>185205.92</v>
      </c>
      <c r="G7" s="64">
        <v>6475</v>
      </c>
    </row>
    <row r="8" ht="20.25" customHeight="1" spans="1:7">
      <c r="A8" s="167" t="s">
        <v>79</v>
      </c>
      <c r="B8" s="167" t="str">
        <f>"        "&amp;"行政事业单位养老支出"</f>
        <v>        行政事业单位养老支出</v>
      </c>
      <c r="C8" s="64">
        <v>266922.24</v>
      </c>
      <c r="D8" s="157">
        <v>266922.24</v>
      </c>
      <c r="E8" s="64">
        <v>263322.24</v>
      </c>
      <c r="F8" s="64">
        <v>3600</v>
      </c>
      <c r="G8" s="64"/>
    </row>
    <row r="9" ht="20.25" customHeight="1" spans="1:7">
      <c r="A9" s="168" t="s">
        <v>80</v>
      </c>
      <c r="B9" s="168" t="str">
        <f>"        "&amp;"事业单位离退休"</f>
        <v>        事业单位离退休</v>
      </c>
      <c r="C9" s="64">
        <v>162000</v>
      </c>
      <c r="D9" s="157">
        <v>162000</v>
      </c>
      <c r="E9" s="64">
        <v>158400</v>
      </c>
      <c r="F9" s="64">
        <v>3600</v>
      </c>
      <c r="G9" s="64"/>
    </row>
    <row r="10" ht="20.25" customHeight="1" spans="1:7">
      <c r="A10" s="168" t="s">
        <v>81</v>
      </c>
      <c r="B10" s="168" t="str">
        <f>"        "&amp;"机关事业单位基本养老保险缴费支出"</f>
        <v>        机关事业单位基本养老保险缴费支出</v>
      </c>
      <c r="C10" s="64">
        <v>104922.24</v>
      </c>
      <c r="D10" s="157">
        <v>104922.24</v>
      </c>
      <c r="E10" s="64">
        <v>104922.24</v>
      </c>
      <c r="F10" s="64"/>
      <c r="G10" s="64"/>
    </row>
    <row r="11" ht="20.25" customHeight="1" spans="1:7">
      <c r="A11" s="167" t="s">
        <v>82</v>
      </c>
      <c r="B11" s="167" t="str">
        <f>"        "&amp;"临时救助"</f>
        <v>        临时救助</v>
      </c>
      <c r="C11" s="64">
        <v>1194356.02</v>
      </c>
      <c r="D11" s="157">
        <v>1187881.02</v>
      </c>
      <c r="E11" s="64">
        <v>1006275.1</v>
      </c>
      <c r="F11" s="64">
        <v>181605.92</v>
      </c>
      <c r="G11" s="64">
        <v>6475</v>
      </c>
    </row>
    <row r="12" ht="20.25" customHeight="1" spans="1:7">
      <c r="A12" s="168" t="s">
        <v>83</v>
      </c>
      <c r="B12" s="168" t="str">
        <f>"        "&amp;"流浪乞讨人员救助支出"</f>
        <v>        流浪乞讨人员救助支出</v>
      </c>
      <c r="C12" s="64">
        <v>1194356.02</v>
      </c>
      <c r="D12" s="157">
        <v>1187881.02</v>
      </c>
      <c r="E12" s="64">
        <v>1006275.1</v>
      </c>
      <c r="F12" s="64">
        <v>181605.92</v>
      </c>
      <c r="G12" s="64">
        <v>6475</v>
      </c>
    </row>
    <row r="13" ht="20.25" customHeight="1" spans="1:7">
      <c r="A13" s="156" t="s">
        <v>84</v>
      </c>
      <c r="B13" s="156" t="str">
        <f>"        "&amp;"卫生健康支出"</f>
        <v>        卫生健康支出</v>
      </c>
      <c r="C13" s="64">
        <v>116321.24</v>
      </c>
      <c r="D13" s="157">
        <v>116321.24</v>
      </c>
      <c r="E13" s="64">
        <v>116321.24</v>
      </c>
      <c r="F13" s="64"/>
      <c r="G13" s="64"/>
    </row>
    <row r="14" ht="20.25" customHeight="1" spans="1:7">
      <c r="A14" s="167" t="s">
        <v>85</v>
      </c>
      <c r="B14" s="167" t="str">
        <f>"        "&amp;"行政事业单位医疗"</f>
        <v>        行政事业单位医疗</v>
      </c>
      <c r="C14" s="64">
        <v>116321.24</v>
      </c>
      <c r="D14" s="157">
        <v>116321.24</v>
      </c>
      <c r="E14" s="64">
        <v>116321.24</v>
      </c>
      <c r="F14" s="64"/>
      <c r="G14" s="64"/>
    </row>
    <row r="15" ht="20.25" customHeight="1" spans="1:7">
      <c r="A15" s="168" t="s">
        <v>87</v>
      </c>
      <c r="B15" s="168" t="str">
        <f>"        "&amp;"事业单位医疗"</f>
        <v>        事业单位医疗</v>
      </c>
      <c r="C15" s="64">
        <v>54428.41</v>
      </c>
      <c r="D15" s="157">
        <v>54428.41</v>
      </c>
      <c r="E15" s="64">
        <v>54428.41</v>
      </c>
      <c r="F15" s="64"/>
      <c r="G15" s="64"/>
    </row>
    <row r="16" ht="20.25" customHeight="1" spans="1:7">
      <c r="A16" s="168" t="s">
        <v>88</v>
      </c>
      <c r="B16" s="168" t="str">
        <f>"        "&amp;"公务员医疗补助"</f>
        <v>        公务员医疗补助</v>
      </c>
      <c r="C16" s="64">
        <v>54388.2</v>
      </c>
      <c r="D16" s="157">
        <v>54388.2</v>
      </c>
      <c r="E16" s="64">
        <v>54388.2</v>
      </c>
      <c r="F16" s="64"/>
      <c r="G16" s="64"/>
    </row>
    <row r="17" ht="20.25" customHeight="1" spans="1:7">
      <c r="A17" s="168" t="s">
        <v>89</v>
      </c>
      <c r="B17" s="168" t="str">
        <f>"        "&amp;"其他行政事业单位医疗支出"</f>
        <v>        其他行政事业单位医疗支出</v>
      </c>
      <c r="C17" s="64">
        <v>7504.63</v>
      </c>
      <c r="D17" s="157">
        <v>7504.63</v>
      </c>
      <c r="E17" s="64">
        <v>7504.63</v>
      </c>
      <c r="F17" s="64"/>
      <c r="G17" s="64"/>
    </row>
    <row r="18" ht="20.25" customHeight="1" spans="1:7">
      <c r="A18" s="156" t="s">
        <v>90</v>
      </c>
      <c r="B18" s="156" t="str">
        <f>"        "&amp;"住房保障支出"</f>
        <v>        住房保障支出</v>
      </c>
      <c r="C18" s="64">
        <v>129648</v>
      </c>
      <c r="D18" s="157">
        <v>129648</v>
      </c>
      <c r="E18" s="64">
        <v>129648</v>
      </c>
      <c r="F18" s="64"/>
      <c r="G18" s="64"/>
    </row>
    <row r="19" ht="20.25" customHeight="1" spans="1:7">
      <c r="A19" s="167" t="s">
        <v>91</v>
      </c>
      <c r="B19" s="167" t="str">
        <f>"        "&amp;"住房改革支出"</f>
        <v>        住房改革支出</v>
      </c>
      <c r="C19" s="64">
        <v>129648</v>
      </c>
      <c r="D19" s="157">
        <v>129648</v>
      </c>
      <c r="E19" s="64">
        <v>129648</v>
      </c>
      <c r="F19" s="64"/>
      <c r="G19" s="64"/>
    </row>
    <row r="20" ht="20.25" customHeight="1" spans="1:7">
      <c r="A20" s="168" t="s">
        <v>92</v>
      </c>
      <c r="B20" s="168" t="str">
        <f>"        "&amp;"住房公积金"</f>
        <v>        住房公积金</v>
      </c>
      <c r="C20" s="64">
        <v>116904</v>
      </c>
      <c r="D20" s="157">
        <v>116904</v>
      </c>
      <c r="E20" s="64">
        <v>116904</v>
      </c>
      <c r="F20" s="64"/>
      <c r="G20" s="64"/>
    </row>
    <row r="21" ht="20.25" customHeight="1" spans="1:7">
      <c r="A21" s="168" t="s">
        <v>93</v>
      </c>
      <c r="B21" s="168" t="str">
        <f>"        "&amp;"购房补贴"</f>
        <v>        购房补贴</v>
      </c>
      <c r="C21" s="64">
        <v>12744</v>
      </c>
      <c r="D21" s="157">
        <v>12744</v>
      </c>
      <c r="E21" s="64">
        <v>12744</v>
      </c>
      <c r="F21" s="64"/>
      <c r="G21" s="64"/>
    </row>
    <row r="22" ht="20.25" customHeight="1" spans="1:7">
      <c r="A22" s="154" t="s">
        <v>30</v>
      </c>
      <c r="B22" s="156"/>
      <c r="C22" s="157">
        <v>1707247.5</v>
      </c>
      <c r="D22" s="157">
        <v>1700772.5</v>
      </c>
      <c r="E22" s="157">
        <v>1515566.58</v>
      </c>
      <c r="F22" s="157">
        <v>185205.92</v>
      </c>
      <c r="G22" s="157">
        <v>6475</v>
      </c>
    </row>
  </sheetData>
  <mergeCells count="8">
    <mergeCell ref="A1:G1"/>
    <mergeCell ref="A2:G2"/>
    <mergeCell ref="A3:F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6" t="s">
        <v>113</v>
      </c>
      <c r="B1" s="56"/>
      <c r="C1" s="56"/>
      <c r="D1" s="56"/>
      <c r="E1" s="56"/>
      <c r="F1" s="56"/>
    </row>
    <row r="2" ht="28.5" customHeight="1" spans="1:6">
      <c r="A2" s="57" t="s">
        <v>114</v>
      </c>
      <c r="B2" s="57"/>
      <c r="C2" s="57"/>
      <c r="D2" s="57"/>
      <c r="E2" s="57"/>
      <c r="F2" s="57"/>
    </row>
    <row r="3" ht="20.25" customHeight="1" spans="1:6">
      <c r="A3" s="151" t="str">
        <f>"单位名称："&amp;"玉溪市救助管理站"</f>
        <v>单位名称：玉溪市救助管理站</v>
      </c>
      <c r="B3" s="151"/>
      <c r="C3" s="151"/>
      <c r="D3" s="151"/>
      <c r="E3" s="151"/>
      <c r="F3" s="161" t="s">
        <v>2</v>
      </c>
    </row>
    <row r="4" ht="20.25" customHeight="1" spans="1:6">
      <c r="A4" s="152" t="s">
        <v>115</v>
      </c>
      <c r="B4" s="152" t="s">
        <v>116</v>
      </c>
      <c r="C4" s="152" t="s">
        <v>117</v>
      </c>
      <c r="D4" s="152"/>
      <c r="E4" s="152"/>
      <c r="F4" s="152"/>
    </row>
    <row r="5" ht="35.25" customHeight="1" spans="1:6">
      <c r="A5" s="153"/>
      <c r="B5" s="153"/>
      <c r="C5" s="153" t="s">
        <v>32</v>
      </c>
      <c r="D5" s="153" t="s">
        <v>118</v>
      </c>
      <c r="E5" s="153" t="s">
        <v>119</v>
      </c>
      <c r="F5" s="153" t="s">
        <v>120</v>
      </c>
    </row>
    <row r="6" ht="20.25" customHeight="1" spans="1:6">
      <c r="A6" s="162" t="s">
        <v>44</v>
      </c>
      <c r="B6" s="162">
        <v>2</v>
      </c>
      <c r="C6" s="162">
        <v>3</v>
      </c>
      <c r="D6" s="162">
        <v>4</v>
      </c>
      <c r="E6" s="162">
        <v>5</v>
      </c>
      <c r="F6" s="162">
        <v>6</v>
      </c>
    </row>
    <row r="7" ht="20.25" customHeight="1" spans="1:6">
      <c r="A7" s="64">
        <v>41200</v>
      </c>
      <c r="B7" s="64"/>
      <c r="C7" s="64">
        <v>26200</v>
      </c>
      <c r="D7" s="64"/>
      <c r="E7" s="157">
        <v>26200</v>
      </c>
      <c r="F7" s="64">
        <v>15000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6" t="s">
        <v>121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28.5" customHeight="1" spans="1:23">
      <c r="A2" s="57" t="s">
        <v>122</v>
      </c>
      <c r="B2" s="57"/>
      <c r="C2" s="57" t="s">
        <v>123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9.5" customHeight="1" spans="1:23">
      <c r="A3" s="151" t="str">
        <f>"单位名称："&amp;"玉溪市救助管理站"</f>
        <v>单位名称：玉溪市救助管理站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61"/>
      <c r="S3" s="161"/>
      <c r="T3" s="161"/>
      <c r="U3" s="161"/>
      <c r="V3" s="161"/>
      <c r="W3" s="161" t="s">
        <v>2</v>
      </c>
    </row>
    <row r="4" ht="19.5" customHeight="1" spans="1:23">
      <c r="A4" s="152" t="s">
        <v>124</v>
      </c>
      <c r="B4" s="152" t="s">
        <v>125</v>
      </c>
      <c r="C4" s="152" t="s">
        <v>126</v>
      </c>
      <c r="D4" s="152" t="s">
        <v>127</v>
      </c>
      <c r="E4" s="152" t="s">
        <v>128</v>
      </c>
      <c r="F4" s="152" t="s">
        <v>129</v>
      </c>
      <c r="G4" s="152" t="s">
        <v>130</v>
      </c>
      <c r="H4" s="152" t="s">
        <v>131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</row>
    <row r="5" ht="19.5" customHeight="1" spans="1:23">
      <c r="A5" s="152"/>
      <c r="B5" s="152"/>
      <c r="C5" s="152"/>
      <c r="D5" s="152"/>
      <c r="E5" s="152"/>
      <c r="F5" s="152"/>
      <c r="G5" s="152"/>
      <c r="H5" s="152" t="s">
        <v>30</v>
      </c>
      <c r="I5" s="152" t="s">
        <v>33</v>
      </c>
      <c r="J5" s="152"/>
      <c r="K5" s="152"/>
      <c r="L5" s="152"/>
      <c r="M5" s="152"/>
      <c r="N5" s="152" t="s">
        <v>132</v>
      </c>
      <c r="O5" s="152"/>
      <c r="P5" s="152"/>
      <c r="Q5" s="152" t="s">
        <v>36</v>
      </c>
      <c r="R5" s="152" t="s">
        <v>70</v>
      </c>
      <c r="S5" s="152"/>
      <c r="T5" s="152"/>
      <c r="U5" s="152"/>
      <c r="V5" s="152"/>
      <c r="W5" s="152"/>
    </row>
    <row r="6" ht="41.25" customHeight="1" spans="1:23">
      <c r="A6" s="153"/>
      <c r="B6" s="153"/>
      <c r="C6" s="153"/>
      <c r="D6" s="153"/>
      <c r="E6" s="153"/>
      <c r="F6" s="153"/>
      <c r="G6" s="153"/>
      <c r="H6" s="153"/>
      <c r="I6" s="153" t="s">
        <v>133</v>
      </c>
      <c r="J6" s="153" t="s">
        <v>134</v>
      </c>
      <c r="K6" s="153" t="s">
        <v>135</v>
      </c>
      <c r="L6" s="153" t="s">
        <v>136</v>
      </c>
      <c r="M6" s="153" t="s">
        <v>137</v>
      </c>
      <c r="N6" s="153" t="s">
        <v>33</v>
      </c>
      <c r="O6" s="153" t="s">
        <v>34</v>
      </c>
      <c r="P6" s="153" t="s">
        <v>35</v>
      </c>
      <c r="Q6" s="153"/>
      <c r="R6" s="153" t="s">
        <v>32</v>
      </c>
      <c r="S6" s="153" t="s">
        <v>39</v>
      </c>
      <c r="T6" s="153" t="s">
        <v>138</v>
      </c>
      <c r="U6" s="153" t="s">
        <v>41</v>
      </c>
      <c r="V6" s="153" t="s">
        <v>42</v>
      </c>
      <c r="W6" s="153" t="s">
        <v>43</v>
      </c>
    </row>
    <row r="7" ht="20.25" customHeight="1" spans="1:23">
      <c r="A7" s="154" t="s">
        <v>44</v>
      </c>
      <c r="B7" s="154" t="s">
        <v>45</v>
      </c>
      <c r="C7" s="154" t="s">
        <v>46</v>
      </c>
      <c r="D7" s="154" t="s">
        <v>47</v>
      </c>
      <c r="E7" s="154" t="s">
        <v>48</v>
      </c>
      <c r="F7" s="154" t="s">
        <v>49</v>
      </c>
      <c r="G7" s="154" t="s">
        <v>50</v>
      </c>
      <c r="H7" s="154" t="s">
        <v>51</v>
      </c>
      <c r="I7" s="154" t="s">
        <v>52</v>
      </c>
      <c r="J7" s="154" t="s">
        <v>53</v>
      </c>
      <c r="K7" s="154" t="s">
        <v>54</v>
      </c>
      <c r="L7" s="154" t="s">
        <v>55</v>
      </c>
      <c r="M7" s="154" t="s">
        <v>56</v>
      </c>
      <c r="N7" s="154" t="s">
        <v>57</v>
      </c>
      <c r="O7" s="154" t="s">
        <v>58</v>
      </c>
      <c r="P7" s="154" t="s">
        <v>59</v>
      </c>
      <c r="Q7" s="154" t="s">
        <v>60</v>
      </c>
      <c r="R7" s="154" t="s">
        <v>61</v>
      </c>
      <c r="S7" s="154" t="s">
        <v>62</v>
      </c>
      <c r="T7" s="154" t="s">
        <v>139</v>
      </c>
      <c r="U7" s="154" t="s">
        <v>140</v>
      </c>
      <c r="V7" s="154" t="s">
        <v>141</v>
      </c>
      <c r="W7" s="154" t="s">
        <v>142</v>
      </c>
    </row>
    <row r="8" ht="20.25" customHeight="1" spans="1:23">
      <c r="A8" s="155" t="s">
        <v>64</v>
      </c>
      <c r="C8" s="156"/>
      <c r="D8" s="156"/>
      <c r="E8" s="156"/>
      <c r="G8" s="156"/>
      <c r="H8" s="157">
        <v>1700772.5</v>
      </c>
      <c r="I8" s="64">
        <v>1700772.5</v>
      </c>
      <c r="J8" s="64">
        <v>842237.4</v>
      </c>
      <c r="K8" s="64"/>
      <c r="L8" s="64">
        <v>858535.1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ht="20.25" customHeight="1" spans="1:23">
      <c r="A9" s="158" t="str">
        <f t="shared" ref="A9:A33" si="0">"       "&amp;"玉溪市救助管理站"</f>
        <v>       玉溪市救助管理站</v>
      </c>
      <c r="B9" s="159" t="s">
        <v>143</v>
      </c>
      <c r="C9" s="156" t="s">
        <v>144</v>
      </c>
      <c r="D9" s="156" t="s">
        <v>83</v>
      </c>
      <c r="E9" s="156" t="s">
        <v>145</v>
      </c>
      <c r="F9" s="156" t="s">
        <v>146</v>
      </c>
      <c r="G9" s="156" t="s">
        <v>147</v>
      </c>
      <c r="H9" s="157">
        <v>282432</v>
      </c>
      <c r="I9" s="64">
        <v>282432</v>
      </c>
      <c r="J9" s="64">
        <v>123564</v>
      </c>
      <c r="K9" s="64"/>
      <c r="L9" s="64">
        <v>158868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ht="20.25" customHeight="1" spans="1:23">
      <c r="A10" s="160" t="str">
        <f t="shared" si="0"/>
        <v>       玉溪市救助管理站</v>
      </c>
      <c r="B10" s="159" t="s">
        <v>143</v>
      </c>
      <c r="C10" s="156" t="s">
        <v>144</v>
      </c>
      <c r="D10" s="156" t="s">
        <v>83</v>
      </c>
      <c r="E10" s="156" t="s">
        <v>145</v>
      </c>
      <c r="F10" s="156" t="s">
        <v>148</v>
      </c>
      <c r="G10" s="156" t="s">
        <v>149</v>
      </c>
      <c r="H10" s="157">
        <v>1788</v>
      </c>
      <c r="I10" s="64">
        <v>1788</v>
      </c>
      <c r="J10" s="64">
        <v>782.25</v>
      </c>
      <c r="K10" s="156"/>
      <c r="L10" s="64">
        <v>1005.75</v>
      </c>
      <c r="M10" s="156"/>
      <c r="N10" s="64"/>
      <c r="O10" s="64"/>
      <c r="P10" s="156"/>
      <c r="Q10" s="64"/>
      <c r="R10" s="64"/>
      <c r="S10" s="64"/>
      <c r="T10" s="64"/>
      <c r="U10" s="64"/>
      <c r="V10" s="64"/>
      <c r="W10" s="64"/>
    </row>
    <row r="11" ht="20.25" customHeight="1" spans="1:23">
      <c r="A11" s="156" t="str">
        <f t="shared" si="0"/>
        <v>       玉溪市救助管理站</v>
      </c>
      <c r="B11" s="156" t="s">
        <v>143</v>
      </c>
      <c r="C11" s="156" t="s">
        <v>144</v>
      </c>
      <c r="D11" s="156" t="s">
        <v>83</v>
      </c>
      <c r="E11" s="156" t="s">
        <v>145</v>
      </c>
      <c r="F11" s="156" t="s">
        <v>150</v>
      </c>
      <c r="G11" s="156" t="s">
        <v>151</v>
      </c>
      <c r="H11" s="157">
        <v>122100</v>
      </c>
      <c r="I11" s="64">
        <v>122100</v>
      </c>
      <c r="J11" s="64">
        <v>53418.75</v>
      </c>
      <c r="K11" s="156"/>
      <c r="L11" s="64">
        <v>68681.25</v>
      </c>
      <c r="M11" s="156"/>
      <c r="N11" s="64"/>
      <c r="O11" s="64"/>
      <c r="P11" s="156"/>
      <c r="Q11" s="64"/>
      <c r="R11" s="64"/>
      <c r="S11" s="64"/>
      <c r="T11" s="64"/>
      <c r="U11" s="64"/>
      <c r="V11" s="64"/>
      <c r="W11" s="64"/>
    </row>
    <row r="12" ht="20.25" customHeight="1" spans="1:23">
      <c r="A12" s="156" t="str">
        <f t="shared" si="0"/>
        <v>       玉溪市救助管理站</v>
      </c>
      <c r="B12" s="156" t="s">
        <v>143</v>
      </c>
      <c r="C12" s="156" t="s">
        <v>144</v>
      </c>
      <c r="D12" s="156" t="s">
        <v>93</v>
      </c>
      <c r="E12" s="156" t="s">
        <v>152</v>
      </c>
      <c r="F12" s="156" t="s">
        <v>148</v>
      </c>
      <c r="G12" s="156" t="s">
        <v>149</v>
      </c>
      <c r="H12" s="157">
        <v>12744</v>
      </c>
      <c r="I12" s="64">
        <v>12744</v>
      </c>
      <c r="J12" s="64"/>
      <c r="K12" s="156"/>
      <c r="L12" s="64">
        <v>12744</v>
      </c>
      <c r="M12" s="156"/>
      <c r="N12" s="64"/>
      <c r="O12" s="64"/>
      <c r="P12" s="156"/>
      <c r="Q12" s="64"/>
      <c r="R12" s="64"/>
      <c r="S12" s="64"/>
      <c r="T12" s="64"/>
      <c r="U12" s="64"/>
      <c r="V12" s="64"/>
      <c r="W12" s="64"/>
    </row>
    <row r="13" ht="20.25" customHeight="1" spans="1:23">
      <c r="A13" s="156" t="str">
        <f t="shared" si="0"/>
        <v>       玉溪市救助管理站</v>
      </c>
      <c r="B13" s="156" t="s">
        <v>153</v>
      </c>
      <c r="C13" s="156" t="s">
        <v>154</v>
      </c>
      <c r="D13" s="156" t="s">
        <v>81</v>
      </c>
      <c r="E13" s="156" t="s">
        <v>155</v>
      </c>
      <c r="F13" s="156" t="s">
        <v>156</v>
      </c>
      <c r="G13" s="156" t="s">
        <v>157</v>
      </c>
      <c r="H13" s="157">
        <v>104922.24</v>
      </c>
      <c r="I13" s="64">
        <v>104922.24</v>
      </c>
      <c r="J13" s="64">
        <v>26230.56</v>
      </c>
      <c r="K13" s="156"/>
      <c r="L13" s="64">
        <v>78691.68</v>
      </c>
      <c r="M13" s="156"/>
      <c r="N13" s="64"/>
      <c r="O13" s="64"/>
      <c r="P13" s="156"/>
      <c r="Q13" s="64"/>
      <c r="R13" s="64"/>
      <c r="S13" s="64"/>
      <c r="T13" s="64"/>
      <c r="U13" s="64"/>
      <c r="V13" s="64"/>
      <c r="W13" s="64"/>
    </row>
    <row r="14" ht="20.25" customHeight="1" spans="1:23">
      <c r="A14" s="156" t="str">
        <f t="shared" si="0"/>
        <v>       玉溪市救助管理站</v>
      </c>
      <c r="B14" s="156" t="s">
        <v>153</v>
      </c>
      <c r="C14" s="156" t="s">
        <v>154</v>
      </c>
      <c r="D14" s="156" t="s">
        <v>83</v>
      </c>
      <c r="E14" s="156" t="s">
        <v>145</v>
      </c>
      <c r="F14" s="156" t="s">
        <v>158</v>
      </c>
      <c r="G14" s="156" t="s">
        <v>159</v>
      </c>
      <c r="H14" s="157">
        <v>4755.1</v>
      </c>
      <c r="I14" s="64">
        <v>4755.1</v>
      </c>
      <c r="J14" s="64">
        <v>1188.78</v>
      </c>
      <c r="K14" s="156"/>
      <c r="L14" s="64">
        <v>3566.32</v>
      </c>
      <c r="M14" s="156"/>
      <c r="N14" s="64"/>
      <c r="O14" s="64"/>
      <c r="P14" s="156"/>
      <c r="Q14" s="64"/>
      <c r="R14" s="64"/>
      <c r="S14" s="64"/>
      <c r="T14" s="64"/>
      <c r="U14" s="64"/>
      <c r="V14" s="64"/>
      <c r="W14" s="64"/>
    </row>
    <row r="15" ht="20.25" customHeight="1" spans="1:23">
      <c r="A15" s="156" t="str">
        <f t="shared" si="0"/>
        <v>       玉溪市救助管理站</v>
      </c>
      <c r="B15" s="156" t="s">
        <v>153</v>
      </c>
      <c r="C15" s="156" t="s">
        <v>154</v>
      </c>
      <c r="D15" s="156" t="s">
        <v>87</v>
      </c>
      <c r="E15" s="156" t="s">
        <v>160</v>
      </c>
      <c r="F15" s="156" t="s">
        <v>161</v>
      </c>
      <c r="G15" s="156" t="s">
        <v>162</v>
      </c>
      <c r="H15" s="157">
        <v>54428.41</v>
      </c>
      <c r="I15" s="64">
        <v>54428.41</v>
      </c>
      <c r="J15" s="64">
        <v>13607.1</v>
      </c>
      <c r="K15" s="156"/>
      <c r="L15" s="64">
        <v>40821.31</v>
      </c>
      <c r="M15" s="156"/>
      <c r="N15" s="64"/>
      <c r="O15" s="64"/>
      <c r="P15" s="156"/>
      <c r="Q15" s="64"/>
      <c r="R15" s="64"/>
      <c r="S15" s="64"/>
      <c r="T15" s="64"/>
      <c r="U15" s="64"/>
      <c r="V15" s="64"/>
      <c r="W15" s="64"/>
    </row>
    <row r="16" ht="20.25" customHeight="1" spans="1:23">
      <c r="A16" s="156" t="str">
        <f t="shared" si="0"/>
        <v>       玉溪市救助管理站</v>
      </c>
      <c r="B16" s="156" t="s">
        <v>153</v>
      </c>
      <c r="C16" s="156" t="s">
        <v>154</v>
      </c>
      <c r="D16" s="156" t="s">
        <v>88</v>
      </c>
      <c r="E16" s="156" t="s">
        <v>163</v>
      </c>
      <c r="F16" s="156" t="s">
        <v>164</v>
      </c>
      <c r="G16" s="156" t="s">
        <v>165</v>
      </c>
      <c r="H16" s="157">
        <v>54388.2</v>
      </c>
      <c r="I16" s="64">
        <v>54388.2</v>
      </c>
      <c r="J16" s="64">
        <v>13597.05</v>
      </c>
      <c r="K16" s="156"/>
      <c r="L16" s="64">
        <v>40791.15</v>
      </c>
      <c r="M16" s="156"/>
      <c r="N16" s="64"/>
      <c r="O16" s="64"/>
      <c r="P16" s="156"/>
      <c r="Q16" s="64"/>
      <c r="R16" s="64"/>
      <c r="S16" s="64"/>
      <c r="T16" s="64"/>
      <c r="U16" s="64"/>
      <c r="V16" s="64"/>
      <c r="W16" s="64"/>
    </row>
    <row r="17" ht="20.25" customHeight="1" spans="1:23">
      <c r="A17" s="156" t="str">
        <f t="shared" si="0"/>
        <v>       玉溪市救助管理站</v>
      </c>
      <c r="B17" s="156" t="s">
        <v>153</v>
      </c>
      <c r="C17" s="156" t="s">
        <v>154</v>
      </c>
      <c r="D17" s="156" t="s">
        <v>89</v>
      </c>
      <c r="E17" s="156" t="s">
        <v>166</v>
      </c>
      <c r="F17" s="156" t="s">
        <v>158</v>
      </c>
      <c r="G17" s="156" t="s">
        <v>159</v>
      </c>
      <c r="H17" s="157">
        <v>7504.63</v>
      </c>
      <c r="I17" s="64">
        <v>7504.63</v>
      </c>
      <c r="J17" s="64">
        <v>5488.16</v>
      </c>
      <c r="K17" s="156"/>
      <c r="L17" s="64">
        <v>2016.47</v>
      </c>
      <c r="M17" s="156"/>
      <c r="N17" s="64"/>
      <c r="O17" s="64"/>
      <c r="P17" s="156"/>
      <c r="Q17" s="64"/>
      <c r="R17" s="64"/>
      <c r="S17" s="64"/>
      <c r="T17" s="64"/>
      <c r="U17" s="64"/>
      <c r="V17" s="64"/>
      <c r="W17" s="64"/>
    </row>
    <row r="18" ht="20.25" customHeight="1" spans="1:23">
      <c r="A18" s="156" t="str">
        <f t="shared" si="0"/>
        <v>       玉溪市救助管理站</v>
      </c>
      <c r="B18" s="156" t="s">
        <v>167</v>
      </c>
      <c r="C18" s="156" t="s">
        <v>168</v>
      </c>
      <c r="D18" s="156" t="s">
        <v>92</v>
      </c>
      <c r="E18" s="156" t="s">
        <v>168</v>
      </c>
      <c r="F18" s="156" t="s">
        <v>169</v>
      </c>
      <c r="G18" s="156" t="s">
        <v>168</v>
      </c>
      <c r="H18" s="157">
        <v>116904</v>
      </c>
      <c r="I18" s="64">
        <v>116904</v>
      </c>
      <c r="J18" s="64">
        <v>29226</v>
      </c>
      <c r="K18" s="156"/>
      <c r="L18" s="64">
        <v>87678</v>
      </c>
      <c r="M18" s="156"/>
      <c r="N18" s="64"/>
      <c r="O18" s="64"/>
      <c r="P18" s="156"/>
      <c r="Q18" s="64"/>
      <c r="R18" s="64"/>
      <c r="S18" s="64"/>
      <c r="T18" s="64"/>
      <c r="U18" s="64"/>
      <c r="V18" s="64"/>
      <c r="W18" s="64"/>
    </row>
    <row r="19" ht="20.25" customHeight="1" spans="1:23">
      <c r="A19" s="156" t="str">
        <f t="shared" si="0"/>
        <v>       玉溪市救助管理站</v>
      </c>
      <c r="B19" s="156" t="s">
        <v>170</v>
      </c>
      <c r="C19" s="156" t="s">
        <v>171</v>
      </c>
      <c r="D19" s="156" t="s">
        <v>80</v>
      </c>
      <c r="E19" s="156" t="s">
        <v>172</v>
      </c>
      <c r="F19" s="156" t="s">
        <v>173</v>
      </c>
      <c r="G19" s="156" t="s">
        <v>174</v>
      </c>
      <c r="H19" s="157">
        <v>158400</v>
      </c>
      <c r="I19" s="64">
        <v>158400</v>
      </c>
      <c r="J19" s="64">
        <v>158400</v>
      </c>
      <c r="K19" s="156"/>
      <c r="L19" s="64"/>
      <c r="M19" s="156"/>
      <c r="N19" s="64"/>
      <c r="O19" s="64"/>
      <c r="P19" s="156"/>
      <c r="Q19" s="64"/>
      <c r="R19" s="64"/>
      <c r="S19" s="64"/>
      <c r="T19" s="64"/>
      <c r="U19" s="64"/>
      <c r="V19" s="64"/>
      <c r="W19" s="64"/>
    </row>
    <row r="20" ht="20.25" customHeight="1" spans="1:23">
      <c r="A20" s="156" t="str">
        <f t="shared" si="0"/>
        <v>       玉溪市救助管理站</v>
      </c>
      <c r="B20" s="156" t="s">
        <v>175</v>
      </c>
      <c r="C20" s="156" t="s">
        <v>176</v>
      </c>
      <c r="D20" s="156" t="s">
        <v>83</v>
      </c>
      <c r="E20" s="156" t="s">
        <v>145</v>
      </c>
      <c r="F20" s="156" t="s">
        <v>177</v>
      </c>
      <c r="G20" s="156" t="s">
        <v>178</v>
      </c>
      <c r="H20" s="157">
        <v>26200</v>
      </c>
      <c r="I20" s="64">
        <v>26200</v>
      </c>
      <c r="J20" s="64"/>
      <c r="K20" s="156"/>
      <c r="L20" s="64">
        <v>26200</v>
      </c>
      <c r="M20" s="156"/>
      <c r="N20" s="64"/>
      <c r="O20" s="64"/>
      <c r="P20" s="156"/>
      <c r="Q20" s="64"/>
      <c r="R20" s="64"/>
      <c r="S20" s="64"/>
      <c r="T20" s="64"/>
      <c r="U20" s="64"/>
      <c r="V20" s="64"/>
      <c r="W20" s="64"/>
    </row>
    <row r="21" ht="20.25" customHeight="1" spans="1:23">
      <c r="A21" s="156" t="str">
        <f t="shared" si="0"/>
        <v>       玉溪市救助管理站</v>
      </c>
      <c r="B21" s="156" t="s">
        <v>179</v>
      </c>
      <c r="C21" s="156" t="s">
        <v>180</v>
      </c>
      <c r="D21" s="156" t="s">
        <v>83</v>
      </c>
      <c r="E21" s="156" t="s">
        <v>145</v>
      </c>
      <c r="F21" s="156" t="s">
        <v>181</v>
      </c>
      <c r="G21" s="156" t="s">
        <v>180</v>
      </c>
      <c r="H21" s="157">
        <v>13405.92</v>
      </c>
      <c r="I21" s="64">
        <v>13405.92</v>
      </c>
      <c r="J21" s="64"/>
      <c r="K21" s="156"/>
      <c r="L21" s="64">
        <v>13405.92</v>
      </c>
      <c r="M21" s="156"/>
      <c r="N21" s="64"/>
      <c r="O21" s="64"/>
      <c r="P21" s="156"/>
      <c r="Q21" s="64"/>
      <c r="R21" s="64"/>
      <c r="S21" s="64"/>
      <c r="T21" s="64"/>
      <c r="U21" s="64"/>
      <c r="V21" s="64"/>
      <c r="W21" s="64"/>
    </row>
    <row r="22" ht="20.25" customHeight="1" spans="1:23">
      <c r="A22" s="156" t="str">
        <f t="shared" si="0"/>
        <v>       玉溪市救助管理站</v>
      </c>
      <c r="B22" s="156" t="s">
        <v>182</v>
      </c>
      <c r="C22" s="156" t="s">
        <v>183</v>
      </c>
      <c r="D22" s="156" t="s">
        <v>80</v>
      </c>
      <c r="E22" s="156" t="s">
        <v>172</v>
      </c>
      <c r="F22" s="156" t="s">
        <v>184</v>
      </c>
      <c r="G22" s="156" t="s">
        <v>185</v>
      </c>
      <c r="H22" s="157">
        <v>3600</v>
      </c>
      <c r="I22" s="64">
        <v>3600</v>
      </c>
      <c r="J22" s="64">
        <v>3600</v>
      </c>
      <c r="K22" s="156"/>
      <c r="L22" s="64"/>
      <c r="M22" s="156"/>
      <c r="N22" s="64"/>
      <c r="O22" s="64"/>
      <c r="P22" s="156"/>
      <c r="Q22" s="64"/>
      <c r="R22" s="64"/>
      <c r="S22" s="64"/>
      <c r="T22" s="64"/>
      <c r="U22" s="64"/>
      <c r="V22" s="64"/>
      <c r="W22" s="64"/>
    </row>
    <row r="23" ht="20.25" customHeight="1" spans="1:23">
      <c r="A23" s="156" t="str">
        <f t="shared" si="0"/>
        <v>       玉溪市救助管理站</v>
      </c>
      <c r="B23" s="156" t="s">
        <v>182</v>
      </c>
      <c r="C23" s="156" t="s">
        <v>183</v>
      </c>
      <c r="D23" s="156" t="s">
        <v>83</v>
      </c>
      <c r="E23" s="156" t="s">
        <v>145</v>
      </c>
      <c r="F23" s="156" t="s">
        <v>186</v>
      </c>
      <c r="G23" s="156" t="s">
        <v>187</v>
      </c>
      <c r="H23" s="157">
        <v>40000</v>
      </c>
      <c r="I23" s="64">
        <v>40000</v>
      </c>
      <c r="J23" s="64">
        <v>7434.75</v>
      </c>
      <c r="K23" s="156"/>
      <c r="L23" s="64">
        <v>32565.25</v>
      </c>
      <c r="M23" s="156"/>
      <c r="N23" s="64"/>
      <c r="O23" s="64"/>
      <c r="P23" s="156"/>
      <c r="Q23" s="64"/>
      <c r="R23" s="64"/>
      <c r="S23" s="64"/>
      <c r="T23" s="64"/>
      <c r="U23" s="64"/>
      <c r="V23" s="64"/>
      <c r="W23" s="64"/>
    </row>
    <row r="24" ht="20.25" customHeight="1" spans="1:23">
      <c r="A24" s="156" t="str">
        <f t="shared" si="0"/>
        <v>       玉溪市救助管理站</v>
      </c>
      <c r="B24" s="156" t="s">
        <v>182</v>
      </c>
      <c r="C24" s="156" t="s">
        <v>183</v>
      </c>
      <c r="D24" s="156" t="s">
        <v>83</v>
      </c>
      <c r="E24" s="156" t="s">
        <v>145</v>
      </c>
      <c r="F24" s="156" t="s">
        <v>188</v>
      </c>
      <c r="G24" s="156" t="s">
        <v>189</v>
      </c>
      <c r="H24" s="157">
        <v>7000</v>
      </c>
      <c r="I24" s="64">
        <v>7000</v>
      </c>
      <c r="J24" s="64">
        <v>1750</v>
      </c>
      <c r="K24" s="156"/>
      <c r="L24" s="64">
        <v>5250</v>
      </c>
      <c r="M24" s="156"/>
      <c r="N24" s="64"/>
      <c r="O24" s="64"/>
      <c r="P24" s="156"/>
      <c r="Q24" s="64"/>
      <c r="R24" s="64"/>
      <c r="S24" s="64"/>
      <c r="T24" s="64"/>
      <c r="U24" s="64"/>
      <c r="V24" s="64"/>
      <c r="W24" s="64"/>
    </row>
    <row r="25" ht="20.25" customHeight="1" spans="1:23">
      <c r="A25" s="156" t="str">
        <f t="shared" si="0"/>
        <v>       玉溪市救助管理站</v>
      </c>
      <c r="B25" s="156" t="s">
        <v>182</v>
      </c>
      <c r="C25" s="156" t="s">
        <v>183</v>
      </c>
      <c r="D25" s="156" t="s">
        <v>83</v>
      </c>
      <c r="E25" s="156" t="s">
        <v>145</v>
      </c>
      <c r="F25" s="156" t="s">
        <v>190</v>
      </c>
      <c r="G25" s="156" t="s">
        <v>191</v>
      </c>
      <c r="H25" s="157">
        <v>27000</v>
      </c>
      <c r="I25" s="64">
        <v>27000</v>
      </c>
      <c r="J25" s="64">
        <v>6750</v>
      </c>
      <c r="K25" s="156"/>
      <c r="L25" s="64">
        <v>20250</v>
      </c>
      <c r="M25" s="156"/>
      <c r="N25" s="64"/>
      <c r="O25" s="64"/>
      <c r="P25" s="156"/>
      <c r="Q25" s="64"/>
      <c r="R25" s="64"/>
      <c r="S25" s="64"/>
      <c r="T25" s="64"/>
      <c r="U25" s="64"/>
      <c r="V25" s="64"/>
      <c r="W25" s="64"/>
    </row>
    <row r="26" ht="20.25" customHeight="1" spans="1:23">
      <c r="A26" s="156" t="str">
        <f t="shared" si="0"/>
        <v>       玉溪市救助管理站</v>
      </c>
      <c r="B26" s="156" t="s">
        <v>182</v>
      </c>
      <c r="C26" s="156" t="s">
        <v>183</v>
      </c>
      <c r="D26" s="156" t="s">
        <v>83</v>
      </c>
      <c r="E26" s="156" t="s">
        <v>145</v>
      </c>
      <c r="F26" s="156" t="s">
        <v>192</v>
      </c>
      <c r="G26" s="156" t="s">
        <v>193</v>
      </c>
      <c r="H26" s="157">
        <v>8000</v>
      </c>
      <c r="I26" s="64">
        <v>8000</v>
      </c>
      <c r="J26" s="64">
        <v>2000</v>
      </c>
      <c r="K26" s="156"/>
      <c r="L26" s="64">
        <v>6000</v>
      </c>
      <c r="M26" s="156"/>
      <c r="N26" s="64"/>
      <c r="O26" s="64"/>
      <c r="P26" s="156"/>
      <c r="Q26" s="64"/>
      <c r="R26" s="64"/>
      <c r="S26" s="64"/>
      <c r="T26" s="64"/>
      <c r="U26" s="64"/>
      <c r="V26" s="64"/>
      <c r="W26" s="64"/>
    </row>
    <row r="27" ht="20.25" customHeight="1" spans="1:23">
      <c r="A27" s="156" t="str">
        <f t="shared" si="0"/>
        <v>       玉溪市救助管理站</v>
      </c>
      <c r="B27" s="156" t="s">
        <v>194</v>
      </c>
      <c r="C27" s="156" t="s">
        <v>120</v>
      </c>
      <c r="D27" s="156" t="s">
        <v>83</v>
      </c>
      <c r="E27" s="156" t="s">
        <v>145</v>
      </c>
      <c r="F27" s="156" t="s">
        <v>195</v>
      </c>
      <c r="G27" s="156" t="s">
        <v>120</v>
      </c>
      <c r="H27" s="157">
        <v>10000</v>
      </c>
      <c r="I27" s="64">
        <v>10000</v>
      </c>
      <c r="J27" s="64"/>
      <c r="K27" s="156"/>
      <c r="L27" s="64">
        <v>10000</v>
      </c>
      <c r="M27" s="156"/>
      <c r="N27" s="64"/>
      <c r="O27" s="64"/>
      <c r="P27" s="156"/>
      <c r="Q27" s="64"/>
      <c r="R27" s="64"/>
      <c r="S27" s="64"/>
      <c r="T27" s="64"/>
      <c r="U27" s="64"/>
      <c r="V27" s="64"/>
      <c r="W27" s="64"/>
    </row>
    <row r="28" ht="20.25" customHeight="1" spans="1:23">
      <c r="A28" s="156" t="str">
        <f t="shared" si="0"/>
        <v>       玉溪市救助管理站</v>
      </c>
      <c r="B28" s="156" t="s">
        <v>196</v>
      </c>
      <c r="C28" s="156" t="s">
        <v>197</v>
      </c>
      <c r="D28" s="156" t="s">
        <v>83</v>
      </c>
      <c r="E28" s="156" t="s">
        <v>145</v>
      </c>
      <c r="F28" s="156" t="s">
        <v>186</v>
      </c>
      <c r="G28" s="156" t="s">
        <v>187</v>
      </c>
      <c r="H28" s="157">
        <v>20000</v>
      </c>
      <c r="I28" s="64">
        <v>20000</v>
      </c>
      <c r="J28" s="64"/>
      <c r="K28" s="156"/>
      <c r="L28" s="64">
        <v>20000</v>
      </c>
      <c r="M28" s="156"/>
      <c r="N28" s="64"/>
      <c r="O28" s="64"/>
      <c r="P28" s="156"/>
      <c r="Q28" s="64"/>
      <c r="R28" s="64"/>
      <c r="S28" s="64"/>
      <c r="T28" s="64"/>
      <c r="U28" s="64"/>
      <c r="V28" s="64"/>
      <c r="W28" s="64"/>
    </row>
    <row r="29" ht="20.25" customHeight="1" spans="1:23">
      <c r="A29" s="156" t="str">
        <f t="shared" si="0"/>
        <v>       玉溪市救助管理站</v>
      </c>
      <c r="B29" s="156" t="s">
        <v>196</v>
      </c>
      <c r="C29" s="156" t="s">
        <v>197</v>
      </c>
      <c r="D29" s="156" t="s">
        <v>83</v>
      </c>
      <c r="E29" s="156" t="s">
        <v>145</v>
      </c>
      <c r="F29" s="156" t="s">
        <v>190</v>
      </c>
      <c r="G29" s="156" t="s">
        <v>191</v>
      </c>
      <c r="H29" s="157">
        <v>10000</v>
      </c>
      <c r="I29" s="64">
        <v>10000</v>
      </c>
      <c r="J29" s="64"/>
      <c r="K29" s="156"/>
      <c r="L29" s="64">
        <v>10000</v>
      </c>
      <c r="M29" s="156"/>
      <c r="N29" s="64"/>
      <c r="O29" s="64"/>
      <c r="P29" s="156"/>
      <c r="Q29" s="64"/>
      <c r="R29" s="64"/>
      <c r="S29" s="64"/>
      <c r="T29" s="64"/>
      <c r="U29" s="64"/>
      <c r="V29" s="64"/>
      <c r="W29" s="64"/>
    </row>
    <row r="30" ht="20.25" customHeight="1" spans="1:23">
      <c r="A30" s="156" t="str">
        <f t="shared" si="0"/>
        <v>       玉溪市救助管理站</v>
      </c>
      <c r="B30" s="156" t="s">
        <v>196</v>
      </c>
      <c r="C30" s="156" t="s">
        <v>197</v>
      </c>
      <c r="D30" s="156" t="s">
        <v>83</v>
      </c>
      <c r="E30" s="156" t="s">
        <v>145</v>
      </c>
      <c r="F30" s="156" t="s">
        <v>184</v>
      </c>
      <c r="G30" s="156" t="s">
        <v>185</v>
      </c>
      <c r="H30" s="157">
        <v>15000</v>
      </c>
      <c r="I30" s="64">
        <v>15000</v>
      </c>
      <c r="J30" s="64"/>
      <c r="K30" s="156"/>
      <c r="L30" s="64">
        <v>15000</v>
      </c>
      <c r="M30" s="156"/>
      <c r="N30" s="64"/>
      <c r="O30" s="64"/>
      <c r="P30" s="156"/>
      <c r="Q30" s="64"/>
      <c r="R30" s="64"/>
      <c r="S30" s="64"/>
      <c r="T30" s="64"/>
      <c r="U30" s="64"/>
      <c r="V30" s="64"/>
      <c r="W30" s="64"/>
    </row>
    <row r="31" ht="20.25" customHeight="1" spans="1:23">
      <c r="A31" s="156" t="str">
        <f t="shared" si="0"/>
        <v>       玉溪市救助管理站</v>
      </c>
      <c r="B31" s="156" t="s">
        <v>198</v>
      </c>
      <c r="C31" s="156" t="s">
        <v>199</v>
      </c>
      <c r="D31" s="156" t="s">
        <v>83</v>
      </c>
      <c r="E31" s="156" t="s">
        <v>145</v>
      </c>
      <c r="F31" s="156" t="s">
        <v>150</v>
      </c>
      <c r="G31" s="156" t="s">
        <v>151</v>
      </c>
      <c r="H31" s="157">
        <v>395200</v>
      </c>
      <c r="I31" s="64">
        <v>395200</v>
      </c>
      <c r="J31" s="64">
        <v>395200</v>
      </c>
      <c r="K31" s="156"/>
      <c r="L31" s="64"/>
      <c r="M31" s="156"/>
      <c r="N31" s="64"/>
      <c r="O31" s="64"/>
      <c r="P31" s="156"/>
      <c r="Q31" s="64"/>
      <c r="R31" s="64"/>
      <c r="S31" s="64"/>
      <c r="T31" s="64"/>
      <c r="U31" s="64"/>
      <c r="V31" s="64"/>
      <c r="W31" s="64"/>
    </row>
    <row r="32" ht="20.25" customHeight="1" spans="1:23">
      <c r="A32" s="156" t="str">
        <f t="shared" si="0"/>
        <v>       玉溪市救助管理站</v>
      </c>
      <c r="B32" s="156" t="s">
        <v>200</v>
      </c>
      <c r="C32" s="156" t="s">
        <v>201</v>
      </c>
      <c r="D32" s="156" t="s">
        <v>83</v>
      </c>
      <c r="E32" s="156" t="s">
        <v>145</v>
      </c>
      <c r="F32" s="156" t="s">
        <v>150</v>
      </c>
      <c r="G32" s="156" t="s">
        <v>151</v>
      </c>
      <c r="H32" s="157">
        <v>200000</v>
      </c>
      <c r="I32" s="64">
        <v>200000</v>
      </c>
      <c r="J32" s="64"/>
      <c r="K32" s="156"/>
      <c r="L32" s="64">
        <v>200000</v>
      </c>
      <c r="M32" s="156"/>
      <c r="N32" s="64"/>
      <c r="O32" s="64"/>
      <c r="P32" s="156"/>
      <c r="Q32" s="64"/>
      <c r="R32" s="64"/>
      <c r="S32" s="64"/>
      <c r="T32" s="64"/>
      <c r="U32" s="64"/>
      <c r="V32" s="64"/>
      <c r="W32" s="64"/>
    </row>
    <row r="33" ht="20.25" customHeight="1" spans="1:23">
      <c r="A33" s="156" t="str">
        <f t="shared" si="0"/>
        <v>       玉溪市救助管理站</v>
      </c>
      <c r="B33" s="156" t="s">
        <v>202</v>
      </c>
      <c r="C33" s="156" t="s">
        <v>203</v>
      </c>
      <c r="D33" s="156" t="s">
        <v>83</v>
      </c>
      <c r="E33" s="156" t="s">
        <v>145</v>
      </c>
      <c r="F33" s="156" t="s">
        <v>195</v>
      </c>
      <c r="G33" s="156" t="s">
        <v>120</v>
      </c>
      <c r="H33" s="157">
        <v>5000</v>
      </c>
      <c r="I33" s="64">
        <v>5000</v>
      </c>
      <c r="J33" s="64"/>
      <c r="K33" s="156"/>
      <c r="L33" s="64">
        <v>5000</v>
      </c>
      <c r="M33" s="156"/>
      <c r="N33" s="64"/>
      <c r="O33" s="64"/>
      <c r="P33" s="156"/>
      <c r="Q33" s="64"/>
      <c r="R33" s="64"/>
      <c r="S33" s="64"/>
      <c r="T33" s="64"/>
      <c r="U33" s="64"/>
      <c r="V33" s="64"/>
      <c r="W33" s="64"/>
    </row>
    <row r="34" ht="20.25" customHeight="1" spans="1:23">
      <c r="A34" s="154" t="s">
        <v>30</v>
      </c>
      <c r="B34" s="154"/>
      <c r="C34" s="154"/>
      <c r="D34" s="154"/>
      <c r="E34" s="154"/>
      <c r="F34" s="154"/>
      <c r="G34" s="154"/>
      <c r="H34" s="64">
        <v>1700772.5</v>
      </c>
      <c r="I34" s="64">
        <v>1700772.5</v>
      </c>
      <c r="J34" s="64">
        <v>842237.4</v>
      </c>
      <c r="K34" s="64"/>
      <c r="L34" s="64">
        <v>858535.1</v>
      </c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4:G34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3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3"/>
      <c r="E1" s="145"/>
      <c r="F1" s="145"/>
      <c r="G1" s="145"/>
      <c r="H1" s="145"/>
      <c r="K1" s="133"/>
      <c r="N1" s="133"/>
      <c r="O1" s="133"/>
      <c r="P1" s="133"/>
      <c r="U1" s="150"/>
      <c r="W1" s="134" t="s">
        <v>204</v>
      </c>
    </row>
    <row r="2" ht="27.75" customHeight="1" spans="1:23">
      <c r="A2" s="32" t="s">
        <v>205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6" t="str">
        <f t="shared" ref="A3:B3" si="0">"单位名称："&amp;"玉溪市救助管理站"</f>
        <v>单位名称：玉溪市救助管理站</v>
      </c>
      <c r="B3" s="146" t="str">
        <f t="shared" si="0"/>
        <v>单位名称：玉溪市救助管理站</v>
      </c>
      <c r="C3" s="146"/>
      <c r="D3" s="146"/>
      <c r="E3" s="146"/>
      <c r="F3" s="146"/>
      <c r="G3" s="146"/>
      <c r="H3" s="146"/>
      <c r="I3" s="146"/>
      <c r="J3" s="8"/>
      <c r="K3" s="8"/>
      <c r="L3" s="8"/>
      <c r="M3" s="8"/>
      <c r="N3" s="8"/>
      <c r="O3" s="8"/>
      <c r="P3" s="8"/>
      <c r="Q3" s="8"/>
      <c r="U3" s="150"/>
      <c r="W3" s="137" t="s">
        <v>2</v>
      </c>
    </row>
    <row r="4" ht="21.75" customHeight="1" spans="1:23">
      <c r="A4" s="10" t="s">
        <v>206</v>
      </c>
      <c r="B4" s="10" t="s">
        <v>125</v>
      </c>
      <c r="C4" s="10" t="s">
        <v>126</v>
      </c>
      <c r="D4" s="10" t="s">
        <v>207</v>
      </c>
      <c r="E4" s="11" t="s">
        <v>127</v>
      </c>
      <c r="F4" s="11" t="s">
        <v>128</v>
      </c>
      <c r="G4" s="11" t="s">
        <v>129</v>
      </c>
      <c r="H4" s="11" t="s">
        <v>130</v>
      </c>
      <c r="I4" s="21" t="s">
        <v>30</v>
      </c>
      <c r="J4" s="21" t="s">
        <v>208</v>
      </c>
      <c r="K4" s="21"/>
      <c r="L4" s="21"/>
      <c r="M4" s="21"/>
      <c r="N4" s="21" t="s">
        <v>132</v>
      </c>
      <c r="O4" s="21"/>
      <c r="P4" s="21"/>
      <c r="Q4" s="11" t="s">
        <v>36</v>
      </c>
      <c r="R4" s="12" t="s">
        <v>209</v>
      </c>
      <c r="S4" s="13"/>
      <c r="T4" s="13"/>
      <c r="U4" s="13"/>
      <c r="V4" s="13"/>
      <c r="W4" s="14"/>
    </row>
    <row r="5" ht="21.75" customHeight="1" spans="1:23">
      <c r="A5" s="15"/>
      <c r="B5" s="15"/>
      <c r="C5" s="15"/>
      <c r="D5" s="15"/>
      <c r="E5" s="16"/>
      <c r="F5" s="16"/>
      <c r="G5" s="16"/>
      <c r="H5" s="16"/>
      <c r="I5" s="21"/>
      <c r="J5" s="149" t="s">
        <v>33</v>
      </c>
      <c r="K5" s="149"/>
      <c r="L5" s="149" t="s">
        <v>34</v>
      </c>
      <c r="M5" s="149" t="s">
        <v>35</v>
      </c>
      <c r="N5" s="11" t="s">
        <v>33</v>
      </c>
      <c r="O5" s="11" t="s">
        <v>34</v>
      </c>
      <c r="P5" s="11" t="s">
        <v>35</v>
      </c>
      <c r="Q5" s="16"/>
      <c r="R5" s="11" t="s">
        <v>32</v>
      </c>
      <c r="S5" s="11" t="s">
        <v>39</v>
      </c>
      <c r="T5" s="11" t="s">
        <v>138</v>
      </c>
      <c r="U5" s="11" t="s">
        <v>41</v>
      </c>
      <c r="V5" s="11" t="s">
        <v>42</v>
      </c>
      <c r="W5" s="11" t="s">
        <v>43</v>
      </c>
    </row>
    <row r="6" ht="40.5" customHeight="1" spans="1:23">
      <c r="A6" s="18"/>
      <c r="B6" s="18"/>
      <c r="C6" s="18"/>
      <c r="D6" s="18"/>
      <c r="E6" s="19"/>
      <c r="F6" s="19"/>
      <c r="G6" s="19"/>
      <c r="H6" s="19"/>
      <c r="I6" s="21"/>
      <c r="J6" s="149" t="s">
        <v>32</v>
      </c>
      <c r="K6" s="149" t="s">
        <v>210</v>
      </c>
      <c r="L6" s="149"/>
      <c r="M6" s="149"/>
      <c r="N6" s="19"/>
      <c r="O6" s="19"/>
      <c r="P6" s="19"/>
      <c r="Q6" s="19"/>
      <c r="R6" s="19"/>
      <c r="S6" s="19"/>
      <c r="T6" s="19"/>
      <c r="U6" s="20"/>
      <c r="V6" s="19"/>
      <c r="W6" s="19"/>
    </row>
    <row r="7" ht="15" customHeight="1" spans="1:23">
      <c r="A7" s="147">
        <v>1</v>
      </c>
      <c r="B7" s="147">
        <v>2</v>
      </c>
      <c r="C7" s="147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  <c r="U7" s="147">
        <v>21</v>
      </c>
      <c r="V7" s="147">
        <v>22</v>
      </c>
      <c r="W7" s="147">
        <v>23</v>
      </c>
    </row>
    <row r="8" ht="32.9" customHeight="1" spans="1:23">
      <c r="A8" s="69"/>
      <c r="B8" s="148"/>
      <c r="C8" s="69" t="s">
        <v>211</v>
      </c>
      <c r="D8" s="69"/>
      <c r="E8" s="69"/>
      <c r="F8" s="69"/>
      <c r="G8" s="69"/>
      <c r="H8" s="69"/>
      <c r="I8" s="45">
        <v>6475</v>
      </c>
      <c r="J8" s="45"/>
      <c r="K8" s="45"/>
      <c r="L8" s="45"/>
      <c r="M8" s="45"/>
      <c r="N8" s="45">
        <v>6475</v>
      </c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69" t="s">
        <v>212</v>
      </c>
      <c r="B9" s="148" t="s">
        <v>213</v>
      </c>
      <c r="C9" s="69" t="s">
        <v>211</v>
      </c>
      <c r="D9" s="69" t="s">
        <v>64</v>
      </c>
      <c r="E9" s="69" t="s">
        <v>83</v>
      </c>
      <c r="F9" s="69" t="s">
        <v>145</v>
      </c>
      <c r="G9" s="69" t="s">
        <v>188</v>
      </c>
      <c r="H9" s="69" t="s">
        <v>189</v>
      </c>
      <c r="I9" s="45">
        <v>6475</v>
      </c>
      <c r="J9" s="45"/>
      <c r="K9" s="45"/>
      <c r="L9" s="45"/>
      <c r="M9" s="45"/>
      <c r="N9" s="45">
        <v>6475</v>
      </c>
      <c r="O9" s="45"/>
      <c r="P9" s="45"/>
      <c r="Q9" s="45"/>
      <c r="R9" s="45"/>
      <c r="S9" s="45"/>
      <c r="T9" s="45"/>
      <c r="U9" s="45"/>
      <c r="V9" s="45"/>
      <c r="W9" s="45"/>
    </row>
    <row r="10" ht="32.9" customHeight="1" spans="1:23">
      <c r="A10" s="69"/>
      <c r="B10" s="69"/>
      <c r="C10" s="69" t="s">
        <v>214</v>
      </c>
      <c r="D10" s="69"/>
      <c r="E10" s="69"/>
      <c r="F10" s="69"/>
      <c r="G10" s="69"/>
      <c r="H10" s="69"/>
      <c r="I10" s="45">
        <v>400000</v>
      </c>
      <c r="J10" s="45"/>
      <c r="K10" s="45"/>
      <c r="L10" s="45">
        <v>400000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ht="32.9" customHeight="1" spans="1:23">
      <c r="A11" s="69" t="s">
        <v>212</v>
      </c>
      <c r="B11" s="148" t="s">
        <v>215</v>
      </c>
      <c r="C11" s="69" t="s">
        <v>214</v>
      </c>
      <c r="D11" s="69" t="s">
        <v>64</v>
      </c>
      <c r="E11" s="69" t="s">
        <v>96</v>
      </c>
      <c r="F11" s="69" t="s">
        <v>216</v>
      </c>
      <c r="G11" s="69" t="s">
        <v>217</v>
      </c>
      <c r="H11" s="69" t="s">
        <v>218</v>
      </c>
      <c r="I11" s="45">
        <v>200000</v>
      </c>
      <c r="J11" s="45"/>
      <c r="K11" s="45"/>
      <c r="L11" s="45">
        <v>200000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ht="32.9" customHeight="1" spans="1:23">
      <c r="A12" s="69" t="s">
        <v>212</v>
      </c>
      <c r="B12" s="148" t="s">
        <v>215</v>
      </c>
      <c r="C12" s="69" t="s">
        <v>214</v>
      </c>
      <c r="D12" s="69" t="s">
        <v>64</v>
      </c>
      <c r="E12" s="69" t="s">
        <v>96</v>
      </c>
      <c r="F12" s="69" t="s">
        <v>216</v>
      </c>
      <c r="G12" s="69" t="s">
        <v>219</v>
      </c>
      <c r="H12" s="69" t="s">
        <v>220</v>
      </c>
      <c r="I12" s="45">
        <v>200000</v>
      </c>
      <c r="J12" s="45"/>
      <c r="K12" s="45"/>
      <c r="L12" s="45">
        <v>200000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ht="18.75" customHeight="1" spans="1:23">
      <c r="A13" s="46" t="s">
        <v>221</v>
      </c>
      <c r="B13" s="47"/>
      <c r="C13" s="47"/>
      <c r="D13" s="47"/>
      <c r="E13" s="47"/>
      <c r="F13" s="47"/>
      <c r="G13" s="47"/>
      <c r="H13" s="48"/>
      <c r="I13" s="45">
        <v>406475</v>
      </c>
      <c r="J13" s="45"/>
      <c r="K13" s="45"/>
      <c r="L13" s="45">
        <v>400000</v>
      </c>
      <c r="M13" s="45"/>
      <c r="N13" s="45">
        <v>6475</v>
      </c>
      <c r="O13" s="45"/>
      <c r="P13" s="45"/>
      <c r="Q13" s="45"/>
      <c r="R13" s="45"/>
      <c r="S13" s="45"/>
      <c r="T13" s="45"/>
      <c r="U13" s="45"/>
      <c r="V13" s="45"/>
      <c r="W13" s="45"/>
    </row>
  </sheetData>
  <mergeCells count="28">
    <mergeCell ref="A2:W2"/>
    <mergeCell ref="A3:I3"/>
    <mergeCell ref="J4:M4"/>
    <mergeCell ref="N4:P4"/>
    <mergeCell ref="R4:W4"/>
    <mergeCell ref="J5:K5"/>
    <mergeCell ref="A13:H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tabSelected="1" workbookViewId="0">
      <pane ySplit="1" topLeftCell="A2" activePane="bottomLeft" state="frozen"/>
      <selection/>
      <selection pane="bottomLeft" activeCell="I20" sqref="I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4" t="s">
        <v>222</v>
      </c>
    </row>
    <row r="2" ht="28.5" customHeight="1" spans="1:10">
      <c r="A2" s="143" t="s">
        <v>223</v>
      </c>
      <c r="B2" s="32"/>
      <c r="C2" s="32"/>
      <c r="D2" s="32"/>
      <c r="E2" s="32"/>
      <c r="F2" s="103"/>
      <c r="G2" s="32"/>
      <c r="H2" s="103"/>
      <c r="I2" s="103"/>
      <c r="J2" s="32"/>
    </row>
    <row r="3" ht="15" customHeight="1" spans="1:1">
      <c r="A3" s="6" t="str">
        <f>"单位名称："&amp;"玉溪市救助管理站"</f>
        <v>单位名称：玉溪市救助管理站</v>
      </c>
    </row>
    <row r="4" ht="14.25" customHeight="1" spans="1:10">
      <c r="A4" s="68" t="s">
        <v>224</v>
      </c>
      <c r="B4" s="68" t="s">
        <v>225</v>
      </c>
      <c r="C4" s="68" t="s">
        <v>226</v>
      </c>
      <c r="D4" s="68" t="s">
        <v>227</v>
      </c>
      <c r="E4" s="68" t="s">
        <v>228</v>
      </c>
      <c r="F4" s="54" t="s">
        <v>229</v>
      </c>
      <c r="G4" s="68" t="s">
        <v>230</v>
      </c>
      <c r="H4" s="54" t="s">
        <v>231</v>
      </c>
      <c r="I4" s="54" t="s">
        <v>232</v>
      </c>
      <c r="J4" s="68" t="s">
        <v>233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4">
        <v>6</v>
      </c>
      <c r="G5" s="68">
        <v>7</v>
      </c>
      <c r="H5" s="54">
        <v>8</v>
      </c>
      <c r="I5" s="54">
        <v>9</v>
      </c>
      <c r="J5" s="68">
        <v>10</v>
      </c>
    </row>
    <row r="6" ht="15" customHeight="1" spans="1:10">
      <c r="A6" s="69" t="s">
        <v>64</v>
      </c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69" t="s">
        <v>214</v>
      </c>
      <c r="B7" s="69" t="s">
        <v>234</v>
      </c>
      <c r="C7" s="69" t="s">
        <v>235</v>
      </c>
      <c r="D7" s="69" t="s">
        <v>236</v>
      </c>
      <c r="E7" s="69" t="s">
        <v>237</v>
      </c>
      <c r="F7" s="69" t="s">
        <v>238</v>
      </c>
      <c r="G7" s="43" t="s">
        <v>239</v>
      </c>
      <c r="H7" s="69" t="s">
        <v>240</v>
      </c>
      <c r="I7" s="69" t="s">
        <v>241</v>
      </c>
      <c r="J7" s="69" t="s">
        <v>242</v>
      </c>
    </row>
    <row r="8" ht="33.75" customHeight="1" spans="1:10">
      <c r="A8" s="69" t="s">
        <v>214</v>
      </c>
      <c r="B8" s="69" t="s">
        <v>234</v>
      </c>
      <c r="C8" s="69" t="s">
        <v>235</v>
      </c>
      <c r="D8" s="69" t="s">
        <v>236</v>
      </c>
      <c r="E8" s="69" t="s">
        <v>243</v>
      </c>
      <c r="F8" s="69" t="s">
        <v>244</v>
      </c>
      <c r="G8" s="43" t="s">
        <v>245</v>
      </c>
      <c r="H8" s="69" t="s">
        <v>246</v>
      </c>
      <c r="I8" s="69" t="s">
        <v>241</v>
      </c>
      <c r="J8" s="69" t="s">
        <v>247</v>
      </c>
    </row>
    <row r="9" ht="33.75" customHeight="1" spans="1:10">
      <c r="A9" s="69" t="s">
        <v>214</v>
      </c>
      <c r="B9" s="69" t="s">
        <v>234</v>
      </c>
      <c r="C9" s="69" t="s">
        <v>235</v>
      </c>
      <c r="D9" s="69" t="s">
        <v>236</v>
      </c>
      <c r="E9" s="69" t="s">
        <v>248</v>
      </c>
      <c r="F9" s="69" t="s">
        <v>244</v>
      </c>
      <c r="G9" s="43" t="s">
        <v>249</v>
      </c>
      <c r="H9" s="69" t="s">
        <v>250</v>
      </c>
      <c r="I9" s="69" t="s">
        <v>241</v>
      </c>
      <c r="J9" s="69" t="s">
        <v>251</v>
      </c>
    </row>
    <row r="10" ht="33.75" customHeight="1" spans="1:10">
      <c r="A10" s="69" t="s">
        <v>214</v>
      </c>
      <c r="B10" s="69" t="s">
        <v>234</v>
      </c>
      <c r="C10" s="69" t="s">
        <v>252</v>
      </c>
      <c r="D10" s="69" t="s">
        <v>253</v>
      </c>
      <c r="E10" s="69" t="s">
        <v>254</v>
      </c>
      <c r="F10" s="69" t="s">
        <v>238</v>
      </c>
      <c r="G10" s="43" t="s">
        <v>255</v>
      </c>
      <c r="H10" s="69"/>
      <c r="I10" s="69" t="s">
        <v>256</v>
      </c>
      <c r="J10" s="69" t="s">
        <v>257</v>
      </c>
    </row>
    <row r="11" ht="33.75" customHeight="1" spans="1:10">
      <c r="A11" s="69" t="s">
        <v>214</v>
      </c>
      <c r="B11" s="69" t="s">
        <v>234</v>
      </c>
      <c r="C11" s="69" t="s">
        <v>258</v>
      </c>
      <c r="D11" s="69" t="s">
        <v>259</v>
      </c>
      <c r="E11" s="69" t="s">
        <v>260</v>
      </c>
      <c r="F11" s="69" t="s">
        <v>244</v>
      </c>
      <c r="G11" s="43" t="s">
        <v>261</v>
      </c>
      <c r="H11" s="69" t="s">
        <v>240</v>
      </c>
      <c r="I11" s="69" t="s">
        <v>241</v>
      </c>
      <c r="J11" s="69" t="s">
        <v>262</v>
      </c>
    </row>
  </sheetData>
  <mergeCells count="4">
    <mergeCell ref="A2:J2"/>
    <mergeCell ref="A3:H3"/>
    <mergeCell ref="A7:A11"/>
    <mergeCell ref="B7:B11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敖丽平</cp:lastModifiedBy>
  <dcterms:created xsi:type="dcterms:W3CDTF">2025-02-14T09:22:00Z</dcterms:created>
  <dcterms:modified xsi:type="dcterms:W3CDTF">2025-02-18T03:16:51Z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C453FEDEB832485D9B6E5116D9D0A0EA_13</vt:lpwstr>
  </property>
  <property fmtid="{D5CDD505-2E9C-101B-9397-08002B2CF9AE}" pid="3" name="KSOProductBuildVer">
    <vt:lpwstr>2052-12.8.2.18205</vt:lpwstr>
  </property>
</Properties>
</file>