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<sst xmlns="http://schemas.openxmlformats.org/spreadsheetml/2006/main" count="598" uniqueCount="285">
  <si>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</si>
  <si>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</si>
  <si>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</si>
  <si>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</si>
  <si>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</si>
  <si>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</si>
  <si>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</si>
  <si>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</si>
  <si>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</si>
  <si>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</si>
  <si>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</si>
  <si>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</si>
  <si>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</si>
  <si>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</si>
  <si>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</si>
  <si>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</si>
  <si>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</si>
  <si>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</si>
  <si>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</si>
  <si>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</si>
  <si>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</si>
  <si>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</si>
  <si>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</si>
  <si>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</si>
  <si>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</si>
  <si>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</si>
  <si>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</si>
  <si>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</si>
  <si>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</si>
  <si>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</si>
  <si>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</si>
  <si>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</si>
  <si>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</si>
  <si>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</si>
  <si>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</si>
  <si>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</si>
  <si>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</si>
  <si>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</si>
  <si>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</si>
  <si>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</si>
  <si>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</si>
  <si>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</si>
  <si>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</si>
  <si>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</si>
  <si>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</si>
  <si>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</si>
  <si>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</si>
  <si>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</si>
  <si>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</si>
  <si>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</si>
  <si>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</si>
  <si>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</si>
  <si>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</si>
  <si>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</si>
  <si>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</si>
  <si>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</si>
  <si>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</si>
  <si>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</si>
  <si>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</si>
  <si>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</si>
  <si>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</si>
  <si>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</si>
  <si>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</si>
  <si>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113004</t>
  </si>
  <si>
    <t>玉溪仲裁委员会秘书处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</si>
  <si>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</si>
  <si>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</si>
  <si>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</si>
  <si>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</si>
  <si>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</si>
  <si>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</si>
  <si>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</si>
  <si>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</si>
  <si>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</si>
  <si>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</si>
  <si>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</si>
  <si>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</si>
  <si>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</si>
  <si>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</si>
  <si>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20406</t>
  </si>
  <si>
    <t>2040607</t>
  </si>
  <si>
    <t>2040650</t>
  </si>
  <si>
    <t>208</t>
  </si>
  <si>
    <t>20805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</si>
  <si>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</si>
  <si>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</si>
  <si>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</si>
  <si>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</si>
  <si>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</si>
  <si>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</si>
  <si>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</si>
  <si>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</si>
  <si>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</si>
  <si>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</si>
  <si>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</si>
  <si>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</si>
  <si>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</si>
  <si>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</si>
  <si>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</si>
  <si>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</si>
  <si>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</si>
  <si>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</si>
  <si>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</si>
  <si>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</si>
  <si>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</si>
  <si>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</si>
  <si>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</si>
  <si>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</si>
  <si>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</si>
  <si>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</si>
  <si>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</si>
  <si>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</si>
  <si>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</si>
  <si>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</si>
  <si>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</si>
  <si>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</si>
  <si>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</si>
  <si>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</si>
  <si>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</si>
  <si>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</si>
  <si>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</si>
  <si>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</si>
  <si>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</si>
  <si>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</si>
  <si>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</si>
  <si>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</si>
  <si>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</si>
  <si>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</si>
  <si>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</si>
  <si>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</si>
  <si>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</si>
  <si>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</si>
  <si>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</si>
  <si>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</si>
  <si>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</si>
  <si>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</si>
  <si>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</si>
  <si>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</si>
  <si>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</si>
  <si>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</si>
  <si>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</si>
  <si>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530400210000000626703</t>
  </si>
  <si>
    <t>一般公用经费</t>
  </si>
  <si>
    <t>事业运行</t>
  </si>
  <si>
    <t>30201</t>
  </si>
  <si>
    <t>办公费</t>
  </si>
  <si>
    <t>30211</t>
  </si>
  <si>
    <t>差旅费</t>
  </si>
  <si>
    <t>30229</t>
  </si>
  <si>
    <t>福利费</t>
  </si>
  <si>
    <t>530400210000000628980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</si>
  <si>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</si>
  <si>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</si>
  <si>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</si>
  <si>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</si>
  <si>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</si>
  <si>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</si>
  <si>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</si>
  <si>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</si>
  <si>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</si>
  <si>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</si>
  <si>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</si>
  <si>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</si>
  <si>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</si>
  <si>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530400210000000628981</t>
  </si>
  <si>
    <t>住房公积金</t>
  </si>
  <si>
    <t>30113</t>
  </si>
  <si>
    <t>530400210000000628982</t>
  </si>
  <si>
    <t>事业人员工资支出</t>
  </si>
  <si>
    <t>30101</t>
  </si>
  <si>
    <t>基本工资</t>
  </si>
  <si>
    <t>30107</t>
  </si>
  <si>
    <t>绩效工资</t>
  </si>
  <si>
    <t>530400231100001381211</t>
  </si>
  <si>
    <t>残疾人就业保障金</t>
  </si>
  <si>
    <t>530400251100003425043</t>
  </si>
  <si>
    <t>职业年金记实经费</t>
  </si>
  <si>
    <t>机关事业单位职业年金缴费支出</t>
  </si>
  <si>
    <t>30109</t>
  </si>
  <si>
    <t>职业年金缴费</t>
  </si>
  <si>
    <t>530400251100003425134</t>
  </si>
  <si>
    <t>奖励性绩效工资（工资部分）经费</t>
  </si>
  <si>
    <t>530400251100003425184</t>
  </si>
  <si>
    <t>编外临聘人员经费</t>
  </si>
  <si>
    <t>公共法律服务</t>
  </si>
  <si>
    <t>30199</t>
  </si>
  <si>
    <t>其他工资福利支出</t>
  </si>
  <si>
    <t>530400251100003425196</t>
  </si>
  <si>
    <t>奖励性绩效工资（高于部分）经费</t>
  </si>
  <si>
    <t>530400251100003425393</t>
  </si>
  <si>
    <t>差额保障单位公用费用支出资金</t>
  </si>
  <si>
    <t>30205</t>
  </si>
  <si>
    <t>水费</t>
  </si>
  <si>
    <t>30206</t>
  </si>
  <si>
    <t>电费</t>
  </si>
  <si>
    <t>30213</t>
  </si>
  <si>
    <t>维修（护）费</t>
  </si>
  <si>
    <t>30214</t>
  </si>
  <si>
    <t>租赁费</t>
  </si>
  <si>
    <t>30215</t>
  </si>
  <si>
    <t>会议费</t>
  </si>
  <si>
    <t>30226</t>
  </si>
  <si>
    <t>劳务费</t>
  </si>
  <si>
    <t>30227</t>
  </si>
  <si>
    <t>委托业务费</t>
  </si>
  <si>
    <t>530400251100003425435</t>
  </si>
  <si>
    <t>工会经费</t>
  </si>
  <si>
    <t>30228</t>
  </si>
  <si>
    <t>530400251100003843343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</si>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</sst>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"单位名称："&amp;"玉溪仲裁委员会秘书处"</f>
        <v>单位名称：玉溪仲裁委员会秘书处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1017017.01</v>
      </c>
      <c r="C6" s="163" t="str">
        <f>"一"&amp;"、"&amp;"公共安全支出"</f>
        <v>一、公共安全支出</v>
      </c>
      <c r="D6" s="162">
        <v>886696.51</v>
      </c>
    </row>
    <row r="7" ht="18.75" customHeight="1" spans="1:4">
      <c r="A7" s="148" t="s">
        <v>9</v>
      </c>
      <c r="B7" s="162"/>
      <c r="C7" s="163" t="str">
        <f>"二"&amp;"、"&amp;"社会保障和就业支出"</f>
        <v>二、社会保障和就业支出</v>
      </c>
      <c r="D7" s="162">
        <v>58636.8</v>
      </c>
    </row>
    <row r="8" ht="18.75" customHeight="1" spans="1:4">
      <c r="A8" s="148" t="s">
        <v>10</v>
      </c>
      <c r="B8" s="162"/>
      <c r="C8" s="163" t="str">
        <f>"三"&amp;"、"&amp;"卫生健康支出"</f>
        <v>三、卫生健康支出</v>
      </c>
      <c r="D8" s="162">
        <v>32323.7</v>
      </c>
    </row>
    <row r="9" ht="18.75" customHeight="1" spans="1:4">
      <c r="A9" s="148" t="s">
        <v>11</v>
      </c>
      <c r="B9" s="162"/>
      <c r="C9" s="163" t="str">
        <f>"四"&amp;"、"&amp;"住房保障支出"</f>
        <v>四、住房保障支出</v>
      </c>
      <c r="D9" s="162">
        <v>39360</v>
      </c>
    </row>
    <row r="10" ht="18.75" customHeight="1" spans="1:4">
      <c r="A10" s="148" t="s">
        <v>12</v>
      </c>
      <c r="B10" s="162"/>
      <c r="C10" s="148"/>
      <c r="D10" s="148"/>
    </row>
    <row r="11" ht="18.75" customHeight="1" spans="1:4">
      <c r="A11" s="148" t="s">
        <v>13</v>
      </c>
      <c r="B11" s="162"/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1017017.01</v>
      </c>
      <c r="C16" s="164" t="s">
        <v>19</v>
      </c>
      <c r="D16" s="162">
        <v>1017017.01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59" t="s">
        <v>22</v>
      </c>
      <c r="B18" s="162"/>
      <c r="C18" s="59" t="s">
        <v>22</v>
      </c>
      <c r="D18" s="162"/>
    </row>
    <row r="19" ht="18.75" customHeight="1" spans="1:4">
      <c r="A19" s="59" t="s">
        <v>23</v>
      </c>
      <c r="B19" s="162"/>
      <c r="C19" s="59" t="s">
        <v>23</v>
      </c>
      <c r="D19" s="162"/>
    </row>
    <row r="20" ht="18.75" customHeight="1" spans="1:4">
      <c r="A20" s="164" t="s">
        <v>24</v>
      </c>
      <c r="B20" s="162">
        <v>1017017.01</v>
      </c>
      <c r="C20" s="164" t="s">
        <v>25</v>
      </c>
      <c r="D20" s="162">
        <v>1017017.01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"单位名称："&amp;"玉溪仲裁委员会秘书处"</f>
        <v>单位名称：玉溪仲裁委员会秘书处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1017017.01</v>
      </c>
      <c r="D8" s="151">
        <v>1017017.01</v>
      </c>
      <c r="E8" s="62">
        <v>1017017.01</v>
      </c>
      <c r="F8" s="62"/>
      <c r="G8" s="62"/>
      <c r="H8" s="62"/>
      <c r="I8" s="62"/>
      <c r="J8" s="62"/>
      <c r="K8" s="62"/>
      <c r="L8" s="62"/>
      <c r="M8" s="62"/>
      <c r="N8" s="62"/>
      <c r="O8" s="151"/>
      <c r="P8" s="151"/>
      <c r="Q8" s="151"/>
      <c r="R8" s="151"/>
      <c r="S8" s="151"/>
    </row>
    <row r="9" ht="20.25" customHeight="1" spans="1:19">
      <c r="A9" s="150" t="s">
        <v>30</v>
      </c>
      <c r="B9" s="148"/>
      <c r="C9" s="151">
        <v>1017017.01</v>
      </c>
      <c r="D9" s="151">
        <v>1017017.01</v>
      </c>
      <c r="E9" s="151">
        <v>1017017.01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B1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"单位名称："&amp;"玉溪仲裁委员会秘书处"</f>
        <v>单位名称：玉溪仲裁委员会秘书处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"&amp;"公共安全支出"</f>
        <v>        公共安全支出</v>
      </c>
      <c r="C7" s="62">
        <v>886696.51</v>
      </c>
      <c r="D7" s="62">
        <v>886696.51</v>
      </c>
      <c r="E7" s="62">
        <v>886696.51</v>
      </c>
      <c r="F7" s="62"/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5" t="s">
        <v>79</v>
      </c>
      <c r="B8" s="155" t="str">
        <f>"        "&amp;"司法"</f>
        <v>        司法</v>
      </c>
      <c r="C8" s="62">
        <v>886696.51</v>
      </c>
      <c r="D8" s="62">
        <v>886696.51</v>
      </c>
      <c r="E8" s="62">
        <v>886696.51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6" t="s">
        <v>80</v>
      </c>
      <c r="B9" s="156" t="str">
        <f>"        "&amp;"公共法律服务"</f>
        <v>        公共法律服务</v>
      </c>
      <c r="C9" s="62">
        <v>434314</v>
      </c>
      <c r="D9" s="62">
        <v>434314</v>
      </c>
      <c r="E9" s="62">
        <v>434314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6" t="s">
        <v>81</v>
      </c>
      <c r="B10" s="156" t="str">
        <f>"        "&amp;"事业运行"</f>
        <v>        事业运行</v>
      </c>
      <c r="C10" s="62">
        <v>452382.51</v>
      </c>
      <c r="D10" s="62">
        <v>452382.51</v>
      </c>
      <c r="E10" s="62">
        <v>452382.51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48" t="s">
        <v>82</v>
      </c>
      <c r="B11" s="148" t="str">
        <f>"        "&amp;"社会保障和就业支出"</f>
        <v>        社会保障和就业支出</v>
      </c>
      <c r="C11" s="62">
        <v>58636.8</v>
      </c>
      <c r="D11" s="62">
        <v>58636.8</v>
      </c>
      <c r="E11" s="62">
        <v>58636.8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5" t="s">
        <v>83</v>
      </c>
      <c r="B12" s="155" t="str">
        <f>"        "&amp;"行政事业单位养老支出"</f>
        <v>        行政事业单位养老支出</v>
      </c>
      <c r="C12" s="62">
        <v>58636.8</v>
      </c>
      <c r="D12" s="62">
        <v>58636.8</v>
      </c>
      <c r="E12" s="62">
        <v>58636.8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36518.4</v>
      </c>
      <c r="D13" s="62">
        <v>36518.4</v>
      </c>
      <c r="E13" s="62">
        <v>36518.4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6" t="s">
        <v>85</v>
      </c>
      <c r="B14" s="156" t="str">
        <f>"        "&amp;"机关事业单位职业年金缴费支出"</f>
        <v>        机关事业单位职业年金缴费支出</v>
      </c>
      <c r="C14" s="62">
        <v>22118.4</v>
      </c>
      <c r="D14" s="62">
        <v>22118.4</v>
      </c>
      <c r="E14" s="62">
        <v>22118.4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48" t="s">
        <v>86</v>
      </c>
      <c r="B15" s="148" t="str">
        <f>"        "&amp;"卫生健康支出"</f>
        <v>        卫生健康支出</v>
      </c>
      <c r="C15" s="62">
        <v>32323.7</v>
      </c>
      <c r="D15" s="62">
        <v>32323.7</v>
      </c>
      <c r="E15" s="62">
        <v>32323.7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5" t="s">
        <v>87</v>
      </c>
      <c r="B16" s="155" t="str">
        <f>"        "&amp;"行政事业单位医疗"</f>
        <v>        行政事业单位医疗</v>
      </c>
      <c r="C16" s="62">
        <v>32323.7</v>
      </c>
      <c r="D16" s="62">
        <v>32323.7</v>
      </c>
      <c r="E16" s="62">
        <v>32323.7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6" t="s">
        <v>88</v>
      </c>
      <c r="B17" s="156" t="str">
        <f>"        "&amp;"行政单位医疗"</f>
        <v>        行政单位医疗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6" t="s">
        <v>89</v>
      </c>
      <c r="B18" s="156" t="str">
        <f>"        "&amp;"事业单位医疗"</f>
        <v>        事业单位医疗</v>
      </c>
      <c r="C18" s="62">
        <v>18943.92</v>
      </c>
      <c r="D18" s="62">
        <v>18943.92</v>
      </c>
      <c r="E18" s="62">
        <v>18943.92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6" t="s">
        <v>90</v>
      </c>
      <c r="B19" s="156" t="str">
        <f>"        "&amp;"公务员医疗补助"</f>
        <v>        公务员医疗补助</v>
      </c>
      <c r="C19" s="62">
        <v>11412</v>
      </c>
      <c r="D19" s="62">
        <v>11412</v>
      </c>
      <c r="E19" s="62">
        <v>11412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6" t="s">
        <v>91</v>
      </c>
      <c r="B20" s="156" t="str">
        <f>"        "&amp;"其他行政事业单位医疗支出"</f>
        <v>        其他行政事业单位医疗支出</v>
      </c>
      <c r="C20" s="62">
        <v>1967.78</v>
      </c>
      <c r="D20" s="62">
        <v>1967.78</v>
      </c>
      <c r="E20" s="62">
        <v>1967.78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48" t="s">
        <v>92</v>
      </c>
      <c r="B21" s="148" t="str">
        <f>"        "&amp;"住房保障支出"</f>
        <v>        住房保障支出</v>
      </c>
      <c r="C21" s="62">
        <v>39360</v>
      </c>
      <c r="D21" s="62">
        <v>39360</v>
      </c>
      <c r="E21" s="62">
        <v>39360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5" t="s">
        <v>93</v>
      </c>
      <c r="B22" s="155" t="str">
        <f>"        "&amp;"住房改革支出"</f>
        <v>        住房改革支出</v>
      </c>
      <c r="C22" s="62">
        <v>39360</v>
      </c>
      <c r="D22" s="62">
        <v>39360</v>
      </c>
      <c r="E22" s="62">
        <v>39360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6" t="s">
        <v>94</v>
      </c>
      <c r="B23" s="156" t="str">
        <f>"        "&amp;"住房公积金"</f>
        <v>        住房公积金</v>
      </c>
      <c r="C23" s="62">
        <v>39360</v>
      </c>
      <c r="D23" s="62">
        <v>39360</v>
      </c>
      <c r="E23" s="62">
        <v>39360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6" t="s">
        <v>95</v>
      </c>
      <c r="B24" s="156" t="str">
        <f>"        "&amp;"购房补贴"</f>
        <v>        购房补贴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0" t="s">
        <v>30</v>
      </c>
      <c r="B25" s="148"/>
      <c r="C25" s="151">
        <v>1017017.01</v>
      </c>
      <c r="D25" s="151">
        <v>1017017.01</v>
      </c>
      <c r="E25" s="151">
        <v>1017017.01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96</v>
      </c>
      <c r="B1" s="157"/>
      <c r="C1" s="157"/>
      <c r="D1" s="157"/>
    </row>
    <row r="2" ht="28.5" customHeight="1" spans="1:4">
      <c r="A2" s="158" t="s">
        <v>97</v>
      </c>
      <c r="B2" s="158"/>
      <c r="C2" s="158"/>
      <c r="D2" s="158"/>
    </row>
    <row r="3" ht="18.75" customHeight="1" spans="1:4">
      <c r="A3" s="148" t="str">
        <f>"单位名称："&amp;"玉溪仲裁委员会秘书处"</f>
        <v>单位名称：玉溪仲裁委员会秘书处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98</v>
      </c>
      <c r="D5" s="57" t="s">
        <v>6</v>
      </c>
    </row>
    <row r="6" ht="18.75" customHeight="1" spans="1:4">
      <c r="A6" s="159" t="s">
        <v>99</v>
      </c>
      <c r="B6" s="160"/>
      <c r="C6" s="161" t="s">
        <v>100</v>
      </c>
      <c r="D6" s="160"/>
    </row>
    <row r="7" ht="18.75" customHeight="1" spans="1:4">
      <c r="A7" s="148" t="s">
        <v>101</v>
      </c>
      <c r="B7" s="162">
        <v>1017017.01</v>
      </c>
      <c r="C7" s="163" t="str">
        <f>"（一）"&amp;"公共安全支出"</f>
        <v>（一）公共安全支出</v>
      </c>
      <c r="D7" s="162">
        <v>886696.51</v>
      </c>
    </row>
    <row r="8" ht="18.75" customHeight="1" spans="1:4">
      <c r="A8" s="148" t="s">
        <v>102</v>
      </c>
      <c r="B8" s="162"/>
      <c r="C8" s="163" t="str">
        <f>"（二）"&amp;"社会保障和就业支出"</f>
        <v>（二）社会保障和就业支出</v>
      </c>
      <c r="D8" s="162">
        <v>58636.8</v>
      </c>
    </row>
    <row r="9" ht="18.75" customHeight="1" spans="1:4">
      <c r="A9" s="148" t="s">
        <v>103</v>
      </c>
      <c r="B9" s="162"/>
      <c r="C9" s="163" t="str">
        <f>"（三）"&amp;"卫生健康支出"</f>
        <v>（三）卫生健康支出</v>
      </c>
      <c r="D9" s="162">
        <v>32323.7</v>
      </c>
    </row>
    <row r="10" ht="18.75" customHeight="1" spans="1:4">
      <c r="A10" s="148" t="s">
        <v>104</v>
      </c>
      <c r="B10" s="162"/>
      <c r="C10" s="163" t="str">
        <f>"（四）"&amp;"住房保障支出"</f>
        <v>（四）住房保障支出</v>
      </c>
      <c r="D10" s="162">
        <v>39360</v>
      </c>
    </row>
    <row r="11" ht="18.75" customHeight="1" spans="1:4">
      <c r="A11" s="59" t="s">
        <v>101</v>
      </c>
      <c r="B11" s="162"/>
      <c r="C11" s="148"/>
      <c r="D11" s="148"/>
    </row>
    <row r="12" ht="18.75" customHeight="1" spans="1:4">
      <c r="A12" s="59" t="s">
        <v>102</v>
      </c>
      <c r="B12" s="162"/>
      <c r="C12" s="148"/>
      <c r="D12" s="148"/>
    </row>
    <row r="13" ht="18.75" customHeight="1" spans="1:4">
      <c r="A13" s="59" t="s">
        <v>103</v>
      </c>
      <c r="B13" s="162"/>
      <c r="C13" s="148"/>
      <c r="D13" s="148"/>
    </row>
    <row r="14" ht="18.75" customHeight="1" spans="1:4">
      <c r="A14" s="148"/>
      <c r="B14" s="148"/>
      <c r="C14" s="148" t="s">
        <v>105</v>
      </c>
      <c r="D14" s="148"/>
    </row>
    <row r="15" ht="18.75" customHeight="1" spans="1:4">
      <c r="A15" s="164" t="s">
        <v>24</v>
      </c>
      <c r="B15" s="162">
        <v>1017017.01</v>
      </c>
      <c r="C15" s="164" t="s">
        <v>25</v>
      </c>
      <c r="D15" s="162">
        <v>1017017.01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3" t="s">
        <v>106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107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"单位名称："&amp;"玉溪仲裁委员会秘书处"</f>
        <v>单位名称：玉溪仲裁委员会秘书处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108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109</v>
      </c>
      <c r="F5" s="149" t="s">
        <v>110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"&amp;"公共安全支出"</f>
        <v>        公共安全支出</v>
      </c>
      <c r="C7" s="62">
        <v>886696.51</v>
      </c>
      <c r="D7" s="151">
        <v>886696.51</v>
      </c>
      <c r="E7" s="62">
        <v>490884.37</v>
      </c>
      <c r="F7" s="62">
        <v>395812.14</v>
      </c>
      <c r="G7" s="62"/>
    </row>
    <row r="8" ht="20.25" customHeight="1" spans="1:7">
      <c r="A8" s="155" t="s">
        <v>79</v>
      </c>
      <c r="B8" s="155" t="str">
        <f>"        "&amp;"司法"</f>
        <v>        司法</v>
      </c>
      <c r="C8" s="62">
        <v>886696.51</v>
      </c>
      <c r="D8" s="151">
        <v>886696.51</v>
      </c>
      <c r="E8" s="62">
        <v>490884.37</v>
      </c>
      <c r="F8" s="62">
        <v>395812.14</v>
      </c>
      <c r="G8" s="62"/>
    </row>
    <row r="9" ht="20.25" customHeight="1" spans="1:7">
      <c r="A9" s="156" t="s">
        <v>80</v>
      </c>
      <c r="B9" s="156" t="str">
        <f>"        "&amp;"公共法律服务"</f>
        <v>        公共法律服务</v>
      </c>
      <c r="C9" s="62">
        <v>434314</v>
      </c>
      <c r="D9" s="151">
        <v>434314</v>
      </c>
      <c r="E9" s="62">
        <v>119760</v>
      </c>
      <c r="F9" s="62">
        <v>314554</v>
      </c>
      <c r="G9" s="62"/>
    </row>
    <row r="10" ht="20.25" customHeight="1" spans="1:7">
      <c r="A10" s="156" t="s">
        <v>81</v>
      </c>
      <c r="B10" s="156" t="str">
        <f>"        "&amp;"事业运行"</f>
        <v>        事业运行</v>
      </c>
      <c r="C10" s="62">
        <v>452382.51</v>
      </c>
      <c r="D10" s="151">
        <v>452382.51</v>
      </c>
      <c r="E10" s="62">
        <v>371124.37</v>
      </c>
      <c r="F10" s="62">
        <v>81258.14</v>
      </c>
      <c r="G10" s="62"/>
    </row>
    <row r="11" ht="20.25" customHeight="1" spans="1:7">
      <c r="A11" s="148" t="s">
        <v>82</v>
      </c>
      <c r="B11" s="148" t="str">
        <f>"        "&amp;"社会保障和就业支出"</f>
        <v>        社会保障和就业支出</v>
      </c>
      <c r="C11" s="62">
        <v>58636.8</v>
      </c>
      <c r="D11" s="151">
        <v>58636.8</v>
      </c>
      <c r="E11" s="62">
        <v>58636.8</v>
      </c>
      <c r="F11" s="62"/>
      <c r="G11" s="62"/>
    </row>
    <row r="12" ht="20.25" customHeight="1" spans="1:7">
      <c r="A12" s="155" t="s">
        <v>83</v>
      </c>
      <c r="B12" s="155" t="str">
        <f>"        "&amp;"行政事业单位养老支出"</f>
        <v>        行政事业单位养老支出</v>
      </c>
      <c r="C12" s="62">
        <v>58636.8</v>
      </c>
      <c r="D12" s="151">
        <v>58636.8</v>
      </c>
      <c r="E12" s="62">
        <v>58636.8</v>
      </c>
      <c r="F12" s="62"/>
      <c r="G12" s="62"/>
    </row>
    <row r="13" ht="20.25" customHeight="1" spans="1:7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36518.4</v>
      </c>
      <c r="D13" s="151">
        <v>36518.4</v>
      </c>
      <c r="E13" s="62">
        <v>36518.4</v>
      </c>
      <c r="F13" s="62"/>
      <c r="G13" s="62"/>
    </row>
    <row r="14" ht="20.25" customHeight="1" spans="1:7">
      <c r="A14" s="156" t="s">
        <v>85</v>
      </c>
      <c r="B14" s="156" t="str">
        <f>"        "&amp;"机关事业单位职业年金缴费支出"</f>
        <v>        机关事业单位职业年金缴费支出</v>
      </c>
      <c r="C14" s="62">
        <v>22118.4</v>
      </c>
      <c r="D14" s="151">
        <v>22118.4</v>
      </c>
      <c r="E14" s="62">
        <v>22118.4</v>
      </c>
      <c r="F14" s="62"/>
      <c r="G14" s="62"/>
    </row>
    <row r="15" ht="20.25" customHeight="1" spans="1:7">
      <c r="A15" s="148" t="s">
        <v>86</v>
      </c>
      <c r="B15" s="148" t="str">
        <f>"        "&amp;"卫生健康支出"</f>
        <v>        卫生健康支出</v>
      </c>
      <c r="C15" s="62">
        <v>32323.7</v>
      </c>
      <c r="D15" s="151">
        <v>32323.7</v>
      </c>
      <c r="E15" s="62">
        <v>32323.7</v>
      </c>
      <c r="F15" s="62"/>
      <c r="G15" s="62"/>
    </row>
    <row r="16" ht="20.25" customHeight="1" spans="1:7">
      <c r="A16" s="155" t="s">
        <v>87</v>
      </c>
      <c r="B16" s="155" t="str">
        <f>"        "&amp;"行政事业单位医疗"</f>
        <v>        行政事业单位医疗</v>
      </c>
      <c r="C16" s="62">
        <v>32323.7</v>
      </c>
      <c r="D16" s="151">
        <v>32323.7</v>
      </c>
      <c r="E16" s="62">
        <v>32323.7</v>
      </c>
      <c r="F16" s="62"/>
      <c r="G16" s="62"/>
    </row>
    <row r="17" ht="20.25" customHeight="1" spans="1:7">
      <c r="A17" s="156" t="s">
        <v>89</v>
      </c>
      <c r="B17" s="156" t="str">
        <f>"        "&amp;"事业单位医疗"</f>
        <v>        事业单位医疗</v>
      </c>
      <c r="C17" s="62">
        <v>18943.92</v>
      </c>
      <c r="D17" s="151">
        <v>18943.92</v>
      </c>
      <c r="E17" s="62">
        <v>18943.92</v>
      </c>
      <c r="F17" s="62"/>
      <c r="G17" s="62"/>
    </row>
    <row r="18" ht="20.25" customHeight="1" spans="1:7">
      <c r="A18" s="156" t="s">
        <v>90</v>
      </c>
      <c r="B18" s="156" t="str">
        <f>"        "&amp;"公务员医疗补助"</f>
        <v>        公务员医疗补助</v>
      </c>
      <c r="C18" s="62">
        <v>11412</v>
      </c>
      <c r="D18" s="151">
        <v>11412</v>
      </c>
      <c r="E18" s="62">
        <v>11412</v>
      </c>
      <c r="F18" s="62"/>
      <c r="G18" s="62"/>
    </row>
    <row r="19" ht="20.25" customHeight="1" spans="1:7">
      <c r="A19" s="156" t="s">
        <v>91</v>
      </c>
      <c r="B19" s="156" t="str">
        <f>"        "&amp;"其他行政事业单位医疗支出"</f>
        <v>        其他行政事业单位医疗支出</v>
      </c>
      <c r="C19" s="62">
        <v>1967.78</v>
      </c>
      <c r="D19" s="151">
        <v>1967.78</v>
      </c>
      <c r="E19" s="62">
        <v>1967.78</v>
      </c>
      <c r="F19" s="62"/>
      <c r="G19" s="62"/>
    </row>
    <row r="20" ht="20.25" customHeight="1" spans="1:7">
      <c r="A20" s="148" t="s">
        <v>92</v>
      </c>
      <c r="B20" s="148" t="str">
        <f>"        "&amp;"住房保障支出"</f>
        <v>        住房保障支出</v>
      </c>
      <c r="C20" s="62">
        <v>39360</v>
      </c>
      <c r="D20" s="151">
        <v>39360</v>
      </c>
      <c r="E20" s="62">
        <v>39360</v>
      </c>
      <c r="F20" s="62"/>
      <c r="G20" s="62"/>
    </row>
    <row r="21" ht="20.25" customHeight="1" spans="1:7">
      <c r="A21" s="155" t="s">
        <v>93</v>
      </c>
      <c r="B21" s="155" t="str">
        <f>"        "&amp;"住房改革支出"</f>
        <v>        住房改革支出</v>
      </c>
      <c r="C21" s="62">
        <v>39360</v>
      </c>
      <c r="D21" s="151">
        <v>39360</v>
      </c>
      <c r="E21" s="62">
        <v>39360</v>
      </c>
      <c r="F21" s="62"/>
      <c r="G21" s="62"/>
    </row>
    <row r="22" ht="20.25" customHeight="1" spans="1:7">
      <c r="A22" s="156" t="s">
        <v>94</v>
      </c>
      <c r="B22" s="156" t="str">
        <f>"        "&amp;"住房公积金"</f>
        <v>        住房公积金</v>
      </c>
      <c r="C22" s="62">
        <v>39360</v>
      </c>
      <c r="D22" s="151">
        <v>39360</v>
      </c>
      <c r="E22" s="62">
        <v>39360</v>
      </c>
      <c r="F22" s="62"/>
      <c r="G22" s="62"/>
    </row>
    <row r="23" ht="20.25" customHeight="1" spans="1:7">
      <c r="A23" s="150" t="s">
        <v>30</v>
      </c>
      <c r="B23" s="148"/>
      <c r="C23" s="151">
        <v>1017017.01</v>
      </c>
      <c r="D23" s="151">
        <v>1017017.01</v>
      </c>
      <c r="E23" s="151">
        <v>621204.87</v>
      </c>
      <c r="F23" s="151">
        <v>395812.14</v>
      </c>
      <c r="G23" s="151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111</v>
      </c>
      <c r="B1" s="146"/>
      <c r="C1" s="146"/>
      <c r="D1" s="146"/>
      <c r="E1" s="146"/>
      <c r="F1" s="146"/>
    </row>
    <row r="2" ht="28.5" customHeight="1" spans="1:6">
      <c r="A2" s="147" t="s">
        <v>112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"单位名称："&amp;"玉溪仲裁委员会秘书处"</f>
        <v>单位名称：玉溪仲裁委员会秘书处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113</v>
      </c>
      <c r="B4" s="149" t="s">
        <v>114</v>
      </c>
      <c r="C4" s="149" t="s">
        <v>115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116</v>
      </c>
      <c r="E5" s="149" t="s">
        <v>117</v>
      </c>
      <c r="F5" s="149" t="s">
        <v>118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2"/>
      <c r="B7" s="62"/>
      <c r="C7" s="62"/>
      <c r="D7" s="62"/>
      <c r="E7" s="151"/>
      <c r="F7" s="62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selection activeCell="A1" sqref="A1:W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120</v>
      </c>
      <c r="B2" s="147"/>
      <c r="C2" s="147" t="s">
        <v>121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"单位名称："&amp;"玉溪仲裁委员会秘书处"</f>
        <v>单位名称：玉溪仲裁委员会秘书处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122</v>
      </c>
      <c r="B4" s="149" t="s">
        <v>123</v>
      </c>
      <c r="C4" s="149" t="s">
        <v>124</v>
      </c>
      <c r="D4" s="149" t="s">
        <v>125</v>
      </c>
      <c r="E4" s="149" t="s">
        <v>126</v>
      </c>
      <c r="F4" s="149" t="s">
        <v>127</v>
      </c>
      <c r="G4" s="149" t="s">
        <v>128</v>
      </c>
      <c r="H4" s="149" t="s">
        <v>129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130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131</v>
      </c>
      <c r="J6" s="149" t="s">
        <v>132</v>
      </c>
      <c r="K6" s="149" t="s">
        <v>133</v>
      </c>
      <c r="L6" s="149" t="s">
        <v>134</v>
      </c>
      <c r="M6" s="149" t="s">
        <v>135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136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137</v>
      </c>
      <c r="U7" s="150" t="s">
        <v>138</v>
      </c>
      <c r="V7" s="150" t="s">
        <v>139</v>
      </c>
      <c r="W7" s="150" t="s">
        <v>140</v>
      </c>
    </row>
    <row r="8" ht="20.25" customHeight="1" spans="1:23">
      <c r="A8" t="s">
        <v>64</v>
      </c>
      <c r="C8" s="148"/>
      <c r="D8" s="148"/>
      <c r="E8" s="148"/>
      <c r="G8" s="148"/>
      <c r="H8" s="151">
        <v>1017017.01</v>
      </c>
      <c r="I8" s="62">
        <v>1017017.01</v>
      </c>
      <c r="J8" s="62">
        <v>281829.95</v>
      </c>
      <c r="K8" s="62"/>
      <c r="L8" s="62">
        <v>735187.06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t="str">
        <f t="shared" ref="A9:A35" si="0">"       "&amp;"玉溪仲裁委员会秘书处"</f>
        <v>       玉溪仲裁委员会秘书处</v>
      </c>
      <c r="B9" s="148" t="s">
        <v>141</v>
      </c>
      <c r="C9" s="148" t="s">
        <v>142</v>
      </c>
      <c r="D9" s="148" t="s">
        <v>81</v>
      </c>
      <c r="E9" s="148" t="s">
        <v>143</v>
      </c>
      <c r="F9" s="148" t="s">
        <v>144</v>
      </c>
      <c r="G9" s="148" t="s">
        <v>145</v>
      </c>
      <c r="H9" s="151">
        <v>23258.14</v>
      </c>
      <c r="I9" s="62">
        <v>23258.14</v>
      </c>
      <c r="J9" s="62">
        <v>5814.54</v>
      </c>
      <c r="K9" s="62"/>
      <c r="L9" s="62">
        <v>17443.6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 t="shared" si="0"/>
        <v>       玉溪仲裁委员会秘书处</v>
      </c>
      <c r="B10" s="148" t="s">
        <v>141</v>
      </c>
      <c r="C10" s="148" t="s">
        <v>142</v>
      </c>
      <c r="D10" s="148" t="s">
        <v>81</v>
      </c>
      <c r="E10" s="148" t="s">
        <v>143</v>
      </c>
      <c r="F10" s="148" t="s">
        <v>146</v>
      </c>
      <c r="G10" s="148" t="s">
        <v>147</v>
      </c>
      <c r="H10" s="151">
        <v>5000</v>
      </c>
      <c r="I10" s="62">
        <v>5000</v>
      </c>
      <c r="J10" s="62">
        <v>1250</v>
      </c>
      <c r="K10" s="148"/>
      <c r="L10" s="62">
        <v>3750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si="0"/>
        <v>       玉溪仲裁委员会秘书处</v>
      </c>
      <c r="B11" s="148" t="s">
        <v>141</v>
      </c>
      <c r="C11" s="148" t="s">
        <v>142</v>
      </c>
      <c r="D11" s="148" t="s">
        <v>81</v>
      </c>
      <c r="E11" s="148" t="s">
        <v>143</v>
      </c>
      <c r="F11" s="148" t="s">
        <v>148</v>
      </c>
      <c r="G11" s="148" t="s">
        <v>149</v>
      </c>
      <c r="H11" s="151">
        <v>3000</v>
      </c>
      <c r="I11" s="62">
        <v>3000</v>
      </c>
      <c r="J11" s="62">
        <v>750</v>
      </c>
      <c r="K11" s="148"/>
      <c r="L11" s="62">
        <v>2250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 t="shared" si="0"/>
        <v>       玉溪仲裁委员会秘书处</v>
      </c>
      <c r="B12" s="148" t="s">
        <v>150</v>
      </c>
      <c r="C12" s="148" t="s">
        <v>151</v>
      </c>
      <c r="D12" s="148" t="s">
        <v>81</v>
      </c>
      <c r="E12" s="148" t="s">
        <v>143</v>
      </c>
      <c r="F12" s="148" t="s">
        <v>152</v>
      </c>
      <c r="G12" s="148" t="s">
        <v>153</v>
      </c>
      <c r="H12" s="151">
        <v>1654.51</v>
      </c>
      <c r="I12" s="62">
        <v>1654.51</v>
      </c>
      <c r="J12" s="62">
        <v>413.63</v>
      </c>
      <c r="K12" s="148"/>
      <c r="L12" s="62">
        <v>1240.88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48" t="str">
        <f t="shared" si="0"/>
        <v>       玉溪仲裁委员会秘书处</v>
      </c>
      <c r="B13" s="148" t="s">
        <v>150</v>
      </c>
      <c r="C13" s="148" t="s">
        <v>151</v>
      </c>
      <c r="D13" s="148" t="s">
        <v>84</v>
      </c>
      <c r="E13" s="148" t="s">
        <v>154</v>
      </c>
      <c r="F13" s="148" t="s">
        <v>155</v>
      </c>
      <c r="G13" s="148" t="s">
        <v>156</v>
      </c>
      <c r="H13" s="151">
        <v>36518.4</v>
      </c>
      <c r="I13" s="62">
        <v>36518.4</v>
      </c>
      <c r="J13" s="62">
        <v>9129.6</v>
      </c>
      <c r="K13" s="148"/>
      <c r="L13" s="62">
        <v>27388.8</v>
      </c>
      <c r="M13" s="148"/>
      <c r="N13" s="62"/>
      <c r="O13" s="62"/>
      <c r="P13" s="148"/>
      <c r="Q13" s="62"/>
      <c r="R13" s="62"/>
      <c r="S13" s="62"/>
      <c r="T13" s="62"/>
      <c r="U13" s="62"/>
      <c r="V13" s="62"/>
      <c r="W13" s="62"/>
    </row>
    <row r="14" ht="20.25" customHeight="1" spans="1:23">
      <c r="A14" s="148" t="str">
        <f t="shared" si="0"/>
        <v>       玉溪仲裁委员会秘书处</v>
      </c>
      <c r="B14" s="148" t="s">
        <v>150</v>
      </c>
      <c r="C14" s="148" t="s">
        <v>151</v>
      </c>
      <c r="D14" s="148" t="s">
        <v>89</v>
      </c>
      <c r="E14" s="148" t="s">
        <v>157</v>
      </c>
      <c r="F14" s="148" t="s">
        <v>158</v>
      </c>
      <c r="G14" s="148" t="s">
        <v>159</v>
      </c>
      <c r="H14" s="151">
        <v>18943.92</v>
      </c>
      <c r="I14" s="62">
        <v>18943.92</v>
      </c>
      <c r="J14" s="62">
        <v>4735.98</v>
      </c>
      <c r="K14" s="148"/>
      <c r="L14" s="62">
        <v>14207.94</v>
      </c>
      <c r="M14" s="148"/>
      <c r="N14" s="62"/>
      <c r="O14" s="62"/>
      <c r="P14" s="148"/>
      <c r="Q14" s="62"/>
      <c r="R14" s="62"/>
      <c r="S14" s="62"/>
      <c r="T14" s="62"/>
      <c r="U14" s="62"/>
      <c r="V14" s="62"/>
      <c r="W14" s="62"/>
    </row>
    <row r="15" ht="20.25" customHeight="1" spans="1:23">
      <c r="A15" s="148" t="str">
        <f t="shared" si="0"/>
        <v>       玉溪仲裁委员会秘书处</v>
      </c>
      <c r="B15" s="148" t="s">
        <v>150</v>
      </c>
      <c r="C15" s="148" t="s">
        <v>151</v>
      </c>
      <c r="D15" s="148" t="s">
        <v>90</v>
      </c>
      <c r="E15" s="148" t="s">
        <v>160</v>
      </c>
      <c r="F15" s="148" t="s">
        <v>161</v>
      </c>
      <c r="G15" s="148" t="s">
        <v>162</v>
      </c>
      <c r="H15" s="151">
        <v>11412</v>
      </c>
      <c r="I15" s="62">
        <v>11412</v>
      </c>
      <c r="J15" s="62">
        <v>2853</v>
      </c>
      <c r="K15" s="148"/>
      <c r="L15" s="62">
        <v>8559</v>
      </c>
      <c r="M15" s="148"/>
      <c r="N15" s="62"/>
      <c r="O15" s="62"/>
      <c r="P15" s="148"/>
      <c r="Q15" s="62"/>
      <c r="R15" s="62"/>
      <c r="S15" s="62"/>
      <c r="T15" s="62"/>
      <c r="U15" s="62"/>
      <c r="V15" s="62"/>
      <c r="W15" s="62"/>
    </row>
    <row r="16" ht="20.25" customHeight="1" spans="1:23">
      <c r="A16" s="148" t="str">
        <f t="shared" si="0"/>
        <v>       玉溪仲裁委员会秘书处</v>
      </c>
      <c r="B16" s="148" t="s">
        <v>150</v>
      </c>
      <c r="C16" s="148" t="s">
        <v>151</v>
      </c>
      <c r="D16" s="148" t="s">
        <v>91</v>
      </c>
      <c r="E16" s="148" t="s">
        <v>163</v>
      </c>
      <c r="F16" s="148" t="s">
        <v>152</v>
      </c>
      <c r="G16" s="148" t="s">
        <v>153</v>
      </c>
      <c r="H16" s="151">
        <v>1967.78</v>
      </c>
      <c r="I16" s="62">
        <v>1967.78</v>
      </c>
      <c r="J16" s="62">
        <v>1265.95</v>
      </c>
      <c r="K16" s="148"/>
      <c r="L16" s="62">
        <v>701.83</v>
      </c>
      <c r="M16" s="148"/>
      <c r="N16" s="62"/>
      <c r="O16" s="62"/>
      <c r="P16" s="148"/>
      <c r="Q16" s="62"/>
      <c r="R16" s="62"/>
      <c r="S16" s="62"/>
      <c r="T16" s="62"/>
      <c r="U16" s="62"/>
      <c r="V16" s="62"/>
      <c r="W16" s="62"/>
    </row>
    <row r="17" ht="20.25" customHeight="1" spans="1:23">
      <c r="A17" s="148" t="str">
        <f t="shared" si="0"/>
        <v>       玉溪仲裁委员会秘书处</v>
      </c>
      <c r="B17" s="148" t="s">
        <v>164</v>
      </c>
      <c r="C17" s="148" t="s">
        <v>165</v>
      </c>
      <c r="D17" s="148" t="s">
        <v>94</v>
      </c>
      <c r="E17" s="148" t="s">
        <v>165</v>
      </c>
      <c r="F17" s="148" t="s">
        <v>166</v>
      </c>
      <c r="G17" s="148" t="s">
        <v>165</v>
      </c>
      <c r="H17" s="151">
        <v>39360</v>
      </c>
      <c r="I17" s="62">
        <v>39360</v>
      </c>
      <c r="J17" s="62">
        <v>9840</v>
      </c>
      <c r="K17" s="148"/>
      <c r="L17" s="62">
        <v>29520</v>
      </c>
      <c r="M17" s="148"/>
      <c r="N17" s="62"/>
      <c r="O17" s="62"/>
      <c r="P17" s="148"/>
      <c r="Q17" s="62"/>
      <c r="R17" s="62"/>
      <c r="S17" s="62"/>
      <c r="T17" s="62"/>
      <c r="U17" s="62"/>
      <c r="V17" s="62"/>
      <c r="W17" s="62"/>
    </row>
    <row r="18" ht="20.25" customHeight="1" spans="1:23">
      <c r="A18" s="148" t="str">
        <f t="shared" si="0"/>
        <v>       玉溪仲裁委员会秘书处</v>
      </c>
      <c r="B18" s="148" t="s">
        <v>167</v>
      </c>
      <c r="C18" s="148" t="s">
        <v>168</v>
      </c>
      <c r="D18" s="148" t="s">
        <v>81</v>
      </c>
      <c r="E18" s="148" t="s">
        <v>143</v>
      </c>
      <c r="F18" s="148" t="s">
        <v>169</v>
      </c>
      <c r="G18" s="148" t="s">
        <v>170</v>
      </c>
      <c r="H18" s="151">
        <v>97428</v>
      </c>
      <c r="I18" s="62">
        <v>97428</v>
      </c>
      <c r="J18" s="62">
        <v>42624.75</v>
      </c>
      <c r="K18" s="148"/>
      <c r="L18" s="62">
        <v>54803.25</v>
      </c>
      <c r="M18" s="148"/>
      <c r="N18" s="62"/>
      <c r="O18" s="62"/>
      <c r="P18" s="148"/>
      <c r="Q18" s="62"/>
      <c r="R18" s="62"/>
      <c r="S18" s="62"/>
      <c r="T18" s="62"/>
      <c r="U18" s="62"/>
      <c r="V18" s="62"/>
      <c r="W18" s="62"/>
    </row>
    <row r="19" ht="20.25" customHeight="1" spans="1:23">
      <c r="A19" s="148" t="str">
        <f t="shared" si="0"/>
        <v>       玉溪仲裁委员会秘书处</v>
      </c>
      <c r="B19" s="148" t="s">
        <v>167</v>
      </c>
      <c r="C19" s="148" t="s">
        <v>168</v>
      </c>
      <c r="D19" s="148" t="s">
        <v>81</v>
      </c>
      <c r="E19" s="148" t="s">
        <v>143</v>
      </c>
      <c r="F19" s="148" t="s">
        <v>171</v>
      </c>
      <c r="G19" s="148" t="s">
        <v>172</v>
      </c>
      <c r="H19" s="151">
        <v>36600</v>
      </c>
      <c r="I19" s="62">
        <v>36600</v>
      </c>
      <c r="J19" s="62">
        <v>16012.5</v>
      </c>
      <c r="K19" s="148"/>
      <c r="L19" s="62">
        <v>20587.5</v>
      </c>
      <c r="M19" s="148"/>
      <c r="N19" s="62"/>
      <c r="O19" s="62"/>
      <c r="P19" s="148"/>
      <c r="Q19" s="62"/>
      <c r="R19" s="62"/>
      <c r="S19" s="62"/>
      <c r="T19" s="62"/>
      <c r="U19" s="62"/>
      <c r="V19" s="62"/>
      <c r="W19" s="62"/>
    </row>
    <row r="20" ht="20.25" customHeight="1" spans="1:23">
      <c r="A20" s="148" t="str">
        <f t="shared" si="0"/>
        <v>       玉溪仲裁委员会秘书处</v>
      </c>
      <c r="B20" s="148" t="s">
        <v>173</v>
      </c>
      <c r="C20" s="148" t="s">
        <v>174</v>
      </c>
      <c r="D20" s="148" t="s">
        <v>81</v>
      </c>
      <c r="E20" s="148" t="s">
        <v>143</v>
      </c>
      <c r="F20" s="148" t="s">
        <v>152</v>
      </c>
      <c r="G20" s="148" t="s">
        <v>153</v>
      </c>
      <c r="H20" s="151">
        <v>3241.86</v>
      </c>
      <c r="I20" s="62">
        <v>3241.86</v>
      </c>
      <c r="J20" s="62"/>
      <c r="K20" s="148"/>
      <c r="L20" s="62">
        <v>3241.86</v>
      </c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   玉溪仲裁委员会秘书处</v>
      </c>
      <c r="B21" s="148" t="s">
        <v>175</v>
      </c>
      <c r="C21" s="148" t="s">
        <v>176</v>
      </c>
      <c r="D21" s="148" t="s">
        <v>85</v>
      </c>
      <c r="E21" s="148" t="s">
        <v>177</v>
      </c>
      <c r="F21" s="148" t="s">
        <v>178</v>
      </c>
      <c r="G21" s="148" t="s">
        <v>179</v>
      </c>
      <c r="H21" s="151">
        <v>22118.4</v>
      </c>
      <c r="I21" s="62">
        <v>22118.4</v>
      </c>
      <c r="J21" s="62"/>
      <c r="K21" s="148"/>
      <c r="L21" s="62">
        <v>22118.4</v>
      </c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   玉溪仲裁委员会秘书处</v>
      </c>
      <c r="B22" s="148" t="s">
        <v>180</v>
      </c>
      <c r="C22" s="148" t="s">
        <v>181</v>
      </c>
      <c r="D22" s="148" t="s">
        <v>81</v>
      </c>
      <c r="E22" s="148" t="s">
        <v>143</v>
      </c>
      <c r="F22" s="148" t="s">
        <v>171</v>
      </c>
      <c r="G22" s="148" t="s">
        <v>172</v>
      </c>
      <c r="H22" s="151">
        <v>157200</v>
      </c>
      <c r="I22" s="62">
        <v>157200</v>
      </c>
      <c r="J22" s="62">
        <v>157200</v>
      </c>
      <c r="K22" s="148"/>
      <c r="L22" s="62"/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   玉溪仲裁委员会秘书处</v>
      </c>
      <c r="B23" s="148" t="s">
        <v>182</v>
      </c>
      <c r="C23" s="148" t="s">
        <v>183</v>
      </c>
      <c r="D23" s="148" t="s">
        <v>80</v>
      </c>
      <c r="E23" s="148" t="s">
        <v>184</v>
      </c>
      <c r="F23" s="148" t="s">
        <v>185</v>
      </c>
      <c r="G23" s="148" t="s">
        <v>186</v>
      </c>
      <c r="H23" s="151">
        <v>119760</v>
      </c>
      <c r="I23" s="62">
        <v>119760</v>
      </c>
      <c r="J23" s="62">
        <v>29940</v>
      </c>
      <c r="K23" s="148"/>
      <c r="L23" s="62">
        <v>89820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   玉溪仲裁委员会秘书处</v>
      </c>
      <c r="B24" s="148" t="s">
        <v>187</v>
      </c>
      <c r="C24" s="148" t="s">
        <v>188</v>
      </c>
      <c r="D24" s="148" t="s">
        <v>81</v>
      </c>
      <c r="E24" s="148" t="s">
        <v>143</v>
      </c>
      <c r="F24" s="148" t="s">
        <v>171</v>
      </c>
      <c r="G24" s="148" t="s">
        <v>172</v>
      </c>
      <c r="H24" s="151">
        <v>75000</v>
      </c>
      <c r="I24" s="62">
        <v>75000</v>
      </c>
      <c r="J24" s="62"/>
      <c r="K24" s="148"/>
      <c r="L24" s="62">
        <v>75000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   玉溪仲裁委员会秘书处</v>
      </c>
      <c r="B25" s="148" t="s">
        <v>189</v>
      </c>
      <c r="C25" s="148" t="s">
        <v>190</v>
      </c>
      <c r="D25" s="148" t="s">
        <v>80</v>
      </c>
      <c r="E25" s="148" t="s">
        <v>184</v>
      </c>
      <c r="F25" s="148" t="s">
        <v>144</v>
      </c>
      <c r="G25" s="148" t="s">
        <v>145</v>
      </c>
      <c r="H25" s="151">
        <v>5000</v>
      </c>
      <c r="I25" s="62">
        <v>5000</v>
      </c>
      <c r="J25" s="62"/>
      <c r="K25" s="148"/>
      <c r="L25" s="62">
        <v>5000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   玉溪仲裁委员会秘书处</v>
      </c>
      <c r="B26" s="148" t="s">
        <v>189</v>
      </c>
      <c r="C26" s="148" t="s">
        <v>190</v>
      </c>
      <c r="D26" s="148" t="s">
        <v>80</v>
      </c>
      <c r="E26" s="148" t="s">
        <v>184</v>
      </c>
      <c r="F26" s="148" t="s">
        <v>191</v>
      </c>
      <c r="G26" s="148" t="s">
        <v>192</v>
      </c>
      <c r="H26" s="151">
        <v>800</v>
      </c>
      <c r="I26" s="62">
        <v>800</v>
      </c>
      <c r="J26" s="62"/>
      <c r="K26" s="148"/>
      <c r="L26" s="62">
        <v>800</v>
      </c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   玉溪仲裁委员会秘书处</v>
      </c>
      <c r="B27" s="148" t="s">
        <v>189</v>
      </c>
      <c r="C27" s="148" t="s">
        <v>190</v>
      </c>
      <c r="D27" s="148" t="s">
        <v>80</v>
      </c>
      <c r="E27" s="148" t="s">
        <v>184</v>
      </c>
      <c r="F27" s="148" t="s">
        <v>193</v>
      </c>
      <c r="G27" s="148" t="s">
        <v>194</v>
      </c>
      <c r="H27" s="151">
        <v>3600</v>
      </c>
      <c r="I27" s="62">
        <v>3600</v>
      </c>
      <c r="J27" s="62"/>
      <c r="K27" s="148"/>
      <c r="L27" s="62">
        <v>3600</v>
      </c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   玉溪仲裁委员会秘书处</v>
      </c>
      <c r="B28" s="148" t="s">
        <v>189</v>
      </c>
      <c r="C28" s="148" t="s">
        <v>190</v>
      </c>
      <c r="D28" s="148" t="s">
        <v>80</v>
      </c>
      <c r="E28" s="148" t="s">
        <v>184</v>
      </c>
      <c r="F28" s="148" t="s">
        <v>195</v>
      </c>
      <c r="G28" s="148" t="s">
        <v>196</v>
      </c>
      <c r="H28" s="151">
        <v>5000</v>
      </c>
      <c r="I28" s="62">
        <v>5000</v>
      </c>
      <c r="J28" s="62"/>
      <c r="K28" s="148"/>
      <c r="L28" s="62">
        <v>5000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   玉溪仲裁委员会秘书处</v>
      </c>
      <c r="B29" s="148" t="s">
        <v>189</v>
      </c>
      <c r="C29" s="148" t="s">
        <v>190</v>
      </c>
      <c r="D29" s="148" t="s">
        <v>80</v>
      </c>
      <c r="E29" s="148" t="s">
        <v>184</v>
      </c>
      <c r="F29" s="148" t="s">
        <v>197</v>
      </c>
      <c r="G29" s="148" t="s">
        <v>198</v>
      </c>
      <c r="H29" s="151">
        <v>12154</v>
      </c>
      <c r="I29" s="62">
        <v>12154</v>
      </c>
      <c r="J29" s="62"/>
      <c r="K29" s="148"/>
      <c r="L29" s="62">
        <v>12154</v>
      </c>
      <c r="M29" s="148"/>
      <c r="N29" s="62"/>
      <c r="O29" s="62"/>
      <c r="P29" s="148"/>
      <c r="Q29" s="62"/>
      <c r="R29" s="62"/>
      <c r="S29" s="62"/>
      <c r="T29" s="62"/>
      <c r="U29" s="62"/>
      <c r="V29" s="62"/>
      <c r="W29" s="62"/>
    </row>
    <row r="30" ht="20.25" customHeight="1" spans="1:23">
      <c r="A30" s="148" t="str">
        <f t="shared" si="0"/>
        <v>       玉溪仲裁委员会秘书处</v>
      </c>
      <c r="B30" s="148" t="s">
        <v>189</v>
      </c>
      <c r="C30" s="148" t="s">
        <v>190</v>
      </c>
      <c r="D30" s="148" t="s">
        <v>80</v>
      </c>
      <c r="E30" s="148" t="s">
        <v>184</v>
      </c>
      <c r="F30" s="148" t="s">
        <v>199</v>
      </c>
      <c r="G30" s="148" t="s">
        <v>200</v>
      </c>
      <c r="H30" s="151">
        <v>5000</v>
      </c>
      <c r="I30" s="62">
        <v>5000</v>
      </c>
      <c r="J30" s="62"/>
      <c r="K30" s="148"/>
      <c r="L30" s="62">
        <v>5000</v>
      </c>
      <c r="M30" s="148"/>
      <c r="N30" s="62"/>
      <c r="O30" s="62"/>
      <c r="P30" s="148"/>
      <c r="Q30" s="62"/>
      <c r="R30" s="62"/>
      <c r="S30" s="62"/>
      <c r="T30" s="62"/>
      <c r="U30" s="62"/>
      <c r="V30" s="62"/>
      <c r="W30" s="62"/>
    </row>
    <row r="31" ht="20.25" customHeight="1" spans="1:23">
      <c r="A31" s="148" t="str">
        <f t="shared" si="0"/>
        <v>       玉溪仲裁委员会秘书处</v>
      </c>
      <c r="B31" s="148" t="s">
        <v>189</v>
      </c>
      <c r="C31" s="148" t="s">
        <v>190</v>
      </c>
      <c r="D31" s="148" t="s">
        <v>80</v>
      </c>
      <c r="E31" s="148" t="s">
        <v>184</v>
      </c>
      <c r="F31" s="148" t="s">
        <v>201</v>
      </c>
      <c r="G31" s="148" t="s">
        <v>202</v>
      </c>
      <c r="H31" s="151">
        <v>255000</v>
      </c>
      <c r="I31" s="62">
        <v>255000</v>
      </c>
      <c r="J31" s="62"/>
      <c r="K31" s="148"/>
      <c r="L31" s="62">
        <v>255000</v>
      </c>
      <c r="M31" s="148"/>
      <c r="N31" s="62"/>
      <c r="O31" s="62"/>
      <c r="P31" s="148"/>
      <c r="Q31" s="62"/>
      <c r="R31" s="62"/>
      <c r="S31" s="62"/>
      <c r="T31" s="62"/>
      <c r="U31" s="62"/>
      <c r="V31" s="62"/>
      <c r="W31" s="62"/>
    </row>
    <row r="32" ht="20.25" customHeight="1" spans="1:23">
      <c r="A32" s="148" t="str">
        <f t="shared" si="0"/>
        <v>       玉溪仲裁委员会秘书处</v>
      </c>
      <c r="B32" s="148" t="s">
        <v>189</v>
      </c>
      <c r="C32" s="148" t="s">
        <v>190</v>
      </c>
      <c r="D32" s="148" t="s">
        <v>80</v>
      </c>
      <c r="E32" s="148" t="s">
        <v>184</v>
      </c>
      <c r="F32" s="148" t="s">
        <v>203</v>
      </c>
      <c r="G32" s="148" t="s">
        <v>204</v>
      </c>
      <c r="H32" s="151">
        <v>12000</v>
      </c>
      <c r="I32" s="62">
        <v>12000</v>
      </c>
      <c r="J32" s="62"/>
      <c r="K32" s="148"/>
      <c r="L32" s="62">
        <v>12000</v>
      </c>
      <c r="M32" s="148"/>
      <c r="N32" s="62"/>
      <c r="O32" s="62"/>
      <c r="P32" s="148"/>
      <c r="Q32" s="62"/>
      <c r="R32" s="62"/>
      <c r="S32" s="62"/>
      <c r="T32" s="62"/>
      <c r="U32" s="62"/>
      <c r="V32" s="62"/>
      <c r="W32" s="62"/>
    </row>
    <row r="33" ht="20.25" customHeight="1" spans="1:23">
      <c r="A33" s="148" t="str">
        <f t="shared" si="0"/>
        <v>       玉溪仲裁委员会秘书处</v>
      </c>
      <c r="B33" s="148" t="s">
        <v>189</v>
      </c>
      <c r="C33" s="148" t="s">
        <v>190</v>
      </c>
      <c r="D33" s="148" t="s">
        <v>80</v>
      </c>
      <c r="E33" s="148" t="s">
        <v>184</v>
      </c>
      <c r="F33" s="148" t="s">
        <v>148</v>
      </c>
      <c r="G33" s="148" t="s">
        <v>149</v>
      </c>
      <c r="H33" s="151">
        <v>6500</v>
      </c>
      <c r="I33" s="62">
        <v>6500</v>
      </c>
      <c r="J33" s="62"/>
      <c r="K33" s="148"/>
      <c r="L33" s="62">
        <v>6500</v>
      </c>
      <c r="M33" s="148"/>
      <c r="N33" s="62"/>
      <c r="O33" s="62"/>
      <c r="P33" s="148"/>
      <c r="Q33" s="62"/>
      <c r="R33" s="62"/>
      <c r="S33" s="62"/>
      <c r="T33" s="62"/>
      <c r="U33" s="62"/>
      <c r="V33" s="62"/>
      <c r="W33" s="62"/>
    </row>
    <row r="34" ht="20.25" customHeight="1" spans="1:23">
      <c r="A34" s="148" t="str">
        <f t="shared" si="0"/>
        <v>       玉溪仲裁委员会秘书处</v>
      </c>
      <c r="B34" s="148" t="s">
        <v>205</v>
      </c>
      <c r="C34" s="148" t="s">
        <v>206</v>
      </c>
      <c r="D34" s="148" t="s">
        <v>80</v>
      </c>
      <c r="E34" s="148" t="s">
        <v>184</v>
      </c>
      <c r="F34" s="148" t="s">
        <v>207</v>
      </c>
      <c r="G34" s="148" t="s">
        <v>206</v>
      </c>
      <c r="H34" s="151">
        <v>9500</v>
      </c>
      <c r="I34" s="62">
        <v>9500</v>
      </c>
      <c r="J34" s="62"/>
      <c r="K34" s="148"/>
      <c r="L34" s="62">
        <v>9500</v>
      </c>
      <c r="M34" s="148"/>
      <c r="N34" s="62"/>
      <c r="O34" s="62"/>
      <c r="P34" s="148"/>
      <c r="Q34" s="62"/>
      <c r="R34" s="62"/>
      <c r="S34" s="62"/>
      <c r="T34" s="62"/>
      <c r="U34" s="62"/>
      <c r="V34" s="62"/>
      <c r="W34" s="62"/>
    </row>
    <row r="35" ht="20.25" customHeight="1" spans="1:23">
      <c r="A35" s="148" t="str">
        <f t="shared" si="0"/>
        <v>       玉溪仲裁委员会秘书处</v>
      </c>
      <c r="B35" s="148" t="s">
        <v>208</v>
      </c>
      <c r="C35" s="148" t="s">
        <v>198</v>
      </c>
      <c r="D35" s="148" t="s">
        <v>81</v>
      </c>
      <c r="E35" s="148" t="s">
        <v>143</v>
      </c>
      <c r="F35" s="148" t="s">
        <v>197</v>
      </c>
      <c r="G35" s="148" t="s">
        <v>198</v>
      </c>
      <c r="H35" s="151">
        <v>50000</v>
      </c>
      <c r="I35" s="62">
        <v>50000</v>
      </c>
      <c r="J35" s="62"/>
      <c r="K35" s="148"/>
      <c r="L35" s="62">
        <v>50000</v>
      </c>
      <c r="M35" s="148"/>
      <c r="N35" s="62"/>
      <c r="O35" s="62"/>
      <c r="P35" s="148"/>
      <c r="Q35" s="62"/>
      <c r="R35" s="62"/>
      <c r="S35" s="62"/>
      <c r="T35" s="62"/>
      <c r="U35" s="62"/>
      <c r="V35" s="62"/>
      <c r="W35" s="62"/>
    </row>
    <row r="36" ht="20.25" customHeight="1" spans="1:23">
      <c r="A36" s="150" t="s">
        <v>30</v>
      </c>
      <c r="B36" s="150"/>
      <c r="C36" s="150"/>
      <c r="D36" s="150"/>
      <c r="E36" s="150"/>
      <c r="F36" s="150"/>
      <c r="G36" s="150"/>
      <c r="H36" s="62">
        <v>1017017.01</v>
      </c>
      <c r="I36" s="62">
        <v>1017017.01</v>
      </c>
      <c r="J36" s="62">
        <v>281829.95</v>
      </c>
      <c r="K36" s="62"/>
      <c r="L36" s="62">
        <v>735187.06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6:G36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209</v>
      </c>
    </row>
    <row r="2" ht="27.75" customHeight="1" spans="1:23">
      <c r="A2" s="31" t="s">
        <v>210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"单位名称："&amp;"玉溪仲裁委员会秘书处"</f>
        <v>单位名称：玉溪仲裁委员会秘书处</v>
      </c>
      <c r="B3" s="141" t="str">
        <f>"单位名称："&amp;"玉溪仲裁委员会秘书处"</f>
        <v>单位名称：玉溪仲裁委员会秘书处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211</v>
      </c>
      <c r="B4" s="9" t="s">
        <v>123</v>
      </c>
      <c r="C4" s="9" t="s">
        <v>124</v>
      </c>
      <c r="D4" s="9" t="s">
        <v>212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30</v>
      </c>
      <c r="J4" s="20" t="s">
        <v>213</v>
      </c>
      <c r="K4" s="20"/>
      <c r="L4" s="20"/>
      <c r="M4" s="20"/>
      <c r="N4" s="20" t="s">
        <v>130</v>
      </c>
      <c r="O4" s="20"/>
      <c r="P4" s="20"/>
      <c r="Q4" s="10" t="s">
        <v>36</v>
      </c>
      <c r="R4" s="11" t="s">
        <v>214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136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215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67"/>
      <c r="B8" s="143"/>
      <c r="C8" s="67"/>
      <c r="D8" s="67"/>
      <c r="E8" s="67"/>
      <c r="F8" s="67"/>
      <c r="G8" s="67"/>
      <c r="H8" s="67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/>
      <c r="B9" s="143"/>
      <c r="C9" s="67"/>
      <c r="D9" s="67"/>
      <c r="E9" s="67"/>
      <c r="F9" s="67"/>
      <c r="G9" s="67"/>
      <c r="H9" s="6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45" t="s">
        <v>216</v>
      </c>
      <c r="B10" s="46"/>
      <c r="C10" s="46"/>
      <c r="D10" s="46"/>
      <c r="E10" s="46"/>
      <c r="F10" s="46"/>
      <c r="G10" s="46"/>
      <c r="H10" s="4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217</v>
      </c>
    </row>
    <row r="2" ht="28.5" customHeight="1" spans="1:10">
      <c r="A2" s="138" t="s">
        <v>218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"单位名称："&amp;"玉溪仲裁委员会秘书处"</f>
        <v>单位名称：玉溪仲裁委员会秘书处</v>
      </c>
    </row>
    <row r="4" ht="14.25" customHeight="1" spans="1:10">
      <c r="A4" s="66" t="s">
        <v>219</v>
      </c>
      <c r="B4" s="66" t="s">
        <v>220</v>
      </c>
      <c r="C4" s="66" t="s">
        <v>221</v>
      </c>
      <c r="D4" s="66" t="s">
        <v>222</v>
      </c>
      <c r="E4" s="66" t="s">
        <v>223</v>
      </c>
      <c r="F4" s="53" t="s">
        <v>224</v>
      </c>
      <c r="G4" s="66" t="s">
        <v>225</v>
      </c>
      <c r="H4" s="53" t="s">
        <v>226</v>
      </c>
      <c r="I4" s="53" t="s">
        <v>227</v>
      </c>
      <c r="J4" s="66" t="s">
        <v>228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opLeftCell="B1" workbookViewId="0">
      <selection activeCell="A1" sqref="A1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229</v>
      </c>
    </row>
    <row r="2" ht="28.5" customHeight="1" spans="1:6">
      <c r="A2" s="31" t="s">
        <v>230</v>
      </c>
      <c r="B2" s="31"/>
      <c r="C2" s="31"/>
      <c r="D2" s="31"/>
      <c r="E2" s="31"/>
      <c r="F2" s="31"/>
    </row>
    <row r="3" ht="15" customHeight="1" spans="1:6">
      <c r="A3" s="132" t="str">
        <f>"单位名称："&amp;"玉溪仲裁委员会秘书处"</f>
        <v>单位名称：玉溪仲裁委员会秘书处</v>
      </c>
      <c r="B3" s="133"/>
      <c r="C3" s="133"/>
      <c r="D3" s="73"/>
      <c r="E3" s="73"/>
      <c r="F3" s="134" t="s">
        <v>231</v>
      </c>
    </row>
    <row r="4" ht="18.75" customHeight="1" spans="1:6">
      <c r="A4" s="33" t="s">
        <v>122</v>
      </c>
      <c r="B4" s="33" t="s">
        <v>67</v>
      </c>
      <c r="C4" s="33" t="s">
        <v>68</v>
      </c>
      <c r="D4" s="34" t="s">
        <v>232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216</v>
      </c>
      <c r="B8" s="137"/>
      <c r="C8" s="137" t="s">
        <v>216</v>
      </c>
      <c r="D8" s="135"/>
      <c r="E8" s="135"/>
      <c r="F8" s="135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234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"单位名称："&amp;"玉溪仲裁委员会秘书处"</f>
        <v>单位名称：玉溪仲裁委员会秘书处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235</v>
      </c>
      <c r="B4" s="110" t="s">
        <v>236</v>
      </c>
      <c r="C4" s="110" t="s">
        <v>237</v>
      </c>
      <c r="D4" s="110" t="s">
        <v>238</v>
      </c>
      <c r="E4" s="110" t="s">
        <v>239</v>
      </c>
      <c r="F4" s="110" t="s">
        <v>240</v>
      </c>
      <c r="G4" s="111" t="s">
        <v>129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241</v>
      </c>
      <c r="J5" s="112" t="s">
        <v>242</v>
      </c>
      <c r="K5" s="122" t="s">
        <v>243</v>
      </c>
      <c r="L5" s="123" t="s">
        <v>244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136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/>
      <c r="B8" s="94"/>
      <c r="C8" s="94"/>
      <c r="D8" s="94"/>
      <c r="E8" s="116"/>
      <c r="F8" s="11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3"/>
      <c r="B9" s="94"/>
      <c r="C9" s="94"/>
      <c r="D9" s="118"/>
      <c r="E9" s="119"/>
      <c r="F9" s="2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5" t="s">
        <v>216</v>
      </c>
      <c r="B10" s="96"/>
      <c r="C10" s="96"/>
      <c r="D10" s="96"/>
      <c r="E10" s="116"/>
      <c r="F10" s="11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" sqref="A1:N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245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246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"单位名称："&amp;"玉溪仲裁委员会秘书处"</f>
        <v>单位名称：玉溪仲裁委员会秘书处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235</v>
      </c>
      <c r="B4" s="84" t="s">
        <v>247</v>
      </c>
      <c r="C4" s="84" t="s">
        <v>248</v>
      </c>
      <c r="D4" s="85" t="s">
        <v>129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241</v>
      </c>
      <c r="G5" s="88" t="s">
        <v>242</v>
      </c>
      <c r="H5" s="89" t="s">
        <v>243</v>
      </c>
      <c r="I5" s="105" t="s">
        <v>244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136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216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1" sqref="A1:N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250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"单位名称："&amp;"玉溪仲裁委员会秘书处"</f>
        <v>单位名称：玉溪仲裁委员会秘书处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251</v>
      </c>
      <c r="B4" s="50" t="s">
        <v>129</v>
      </c>
      <c r="C4" s="51"/>
      <c r="D4" s="51"/>
      <c r="E4" s="50" t="s">
        <v>252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253</v>
      </c>
      <c r="E5" s="41" t="s">
        <v>254</v>
      </c>
      <c r="F5" s="41" t="s">
        <v>255</v>
      </c>
      <c r="G5" s="41" t="s">
        <v>256</v>
      </c>
      <c r="H5" s="41" t="s">
        <v>257</v>
      </c>
      <c r="I5" s="41" t="s">
        <v>258</v>
      </c>
      <c r="J5" s="41" t="s">
        <v>259</v>
      </c>
      <c r="K5" s="41" t="s">
        <v>260</v>
      </c>
      <c r="L5" s="41" t="s">
        <v>261</v>
      </c>
      <c r="M5" s="41" t="s">
        <v>262</v>
      </c>
      <c r="N5" s="41" t="s">
        <v>263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:J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264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265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"单位名称："&amp;"玉溪仲裁委员会秘书处"</f>
        <v>单位名称：玉溪仲裁委员会秘书处</v>
      </c>
    </row>
    <row r="4" ht="14.25" customHeight="1" spans="1:10">
      <c r="A4" s="66" t="s">
        <v>219</v>
      </c>
      <c r="B4" s="66" t="s">
        <v>220</v>
      </c>
      <c r="C4" s="66" t="s">
        <v>221</v>
      </c>
      <c r="D4" s="66" t="s">
        <v>222</v>
      </c>
      <c r="E4" s="66" t="s">
        <v>223</v>
      </c>
      <c r="F4" s="53" t="s">
        <v>224</v>
      </c>
      <c r="G4" s="66" t="s">
        <v>225</v>
      </c>
      <c r="H4" s="53" t="s">
        <v>226</v>
      </c>
      <c r="I4" s="53" t="s">
        <v>227</v>
      </c>
      <c r="J4" s="66" t="s">
        <v>228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1" sqref="A1:H1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266</v>
      </c>
      <c r="B1" s="54"/>
      <c r="C1" s="54"/>
      <c r="D1" s="54"/>
      <c r="E1" s="54"/>
      <c r="F1" s="54"/>
      <c r="G1" s="54"/>
      <c r="H1" s="54" t="s">
        <v>266</v>
      </c>
    </row>
    <row r="2" ht="28.5" customHeight="1" spans="1:8">
      <c r="A2" s="55" t="s">
        <v>267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"单位名称："&amp;"玉溪仲裁委员会秘书处"</f>
        <v>单位名称：玉溪仲裁委员会秘书处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122</v>
      </c>
      <c r="B4" s="57" t="s">
        <v>268</v>
      </c>
      <c r="C4" s="57" t="s">
        <v>269</v>
      </c>
      <c r="D4" s="57" t="s">
        <v>270</v>
      </c>
      <c r="E4" s="57" t="s">
        <v>271</v>
      </c>
      <c r="F4" s="57" t="s">
        <v>272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239</v>
      </c>
      <c r="G5" s="57" t="s">
        <v>273</v>
      </c>
      <c r="H5" s="57" t="s">
        <v>274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30</v>
      </c>
      <c r="B8" s="60"/>
      <c r="C8" s="60"/>
      <c r="D8" s="60"/>
      <c r="E8" s="60"/>
      <c r="F8" s="61"/>
      <c r="G8" s="62"/>
      <c r="H8" s="62"/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:K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275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276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"单位名称："&amp;"玉溪仲裁委员会秘书处"</f>
        <v>单位名称：玉溪仲裁委员会秘书处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211</v>
      </c>
      <c r="B4" s="32" t="s">
        <v>124</v>
      </c>
      <c r="C4" s="32" t="s">
        <v>212</v>
      </c>
      <c r="D4" s="33" t="s">
        <v>125</v>
      </c>
      <c r="E4" s="33" t="s">
        <v>126</v>
      </c>
      <c r="F4" s="33" t="s">
        <v>127</v>
      </c>
      <c r="G4" s="33" t="s">
        <v>128</v>
      </c>
      <c r="H4" s="34" t="s">
        <v>30</v>
      </c>
      <c r="I4" s="50" t="s">
        <v>277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216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278</v>
      </c>
      <c r="B1" s="1"/>
      <c r="C1" s="1"/>
      <c r="D1" s="2"/>
      <c r="E1" s="1"/>
      <c r="F1" s="1"/>
      <c r="G1" s="3"/>
    </row>
    <row r="2" ht="27.75" customHeight="1" spans="1:7">
      <c r="A2" s="4" t="s">
        <v>279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"单位名称："&amp;"玉溪仲裁委员会秘书处"</f>
        <v>单位名称：玉溪仲裁委员会秘书处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212</v>
      </c>
      <c r="B4" s="9" t="s">
        <v>211</v>
      </c>
      <c r="C4" s="9" t="s">
        <v>124</v>
      </c>
      <c r="D4" s="10" t="s">
        <v>280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281</v>
      </c>
      <c r="F5" s="10" t="s">
        <v>282</v>
      </c>
      <c r="G5" s="10" t="s">
        <v>283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284</v>
      </c>
      <c r="C10" s="27"/>
      <c r="D10" s="28"/>
      <c r="E10" s="24"/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周海云</cp:lastModifiedBy>
  <dcterms:created xsi:type="dcterms:W3CDTF">2025-02-18T03:15:39Z</dcterms:created>
  <dcterms:modified xsi:type="dcterms:W3CDTF">2025-02-18T03:29:00Z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1F28F380FAB0492483975696A6BF07B4_12</vt:lpwstr>
  </property>
  <property fmtid="{D5CDD505-2E9C-101B-9397-08002B2CF9AE}" pid="3" name="KSOProductBuildVer">
    <vt:lpwstr>2052-12.1.0.18912</vt:lpwstr>
  </property>
</Properties>
</file>