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<sst xmlns="http://schemas.openxmlformats.org/spreadsheetml/2006/main" count="826" uniqueCount="373">
  <si>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</si>
  <si>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</si>
  <si>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</si>
  <si>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</si>
  <si>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</si>
  <si>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</si>
  <si>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</si>
  <si>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</si>
  <si>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</si>
  <si>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</si>
  <si>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</si>
  <si>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</si>
  <si>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</si>
  <si>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</si>
  <si>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</si>
  <si>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</si>
  <si>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</si>
  <si>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</si>
  <si>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</si>
  <si>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</si>
  <si>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</si>
  <si>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</si>
  <si>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</si>
  <si>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</si>
  <si>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</si>
  <si>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</si>
  <si>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</si>
  <si>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</si>
  <si>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</si>
  <si>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</si>
  <si>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</si>
  <si>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</si>
  <si>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</si>
  <si>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</si>
  <si>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</si>
  <si>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</si>
  <si>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</si>
  <si>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</si>
  <si>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</si>
  <si>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</si>
  <si>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</si>
  <si>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</si>
  <si>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</si>
  <si>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</si>
  <si>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</si>
  <si>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</si>
  <si>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</si>
  <si>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</si>
  <si>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</si>
  <si>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</si>
  <si>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</si>
  <si>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</si>
  <si>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</si>
  <si>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</si>
  <si>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</si>
  <si>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</si>
  <si>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</si>
  <si>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</si>
  <si>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</si>
  <si>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</si>
  <si>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</si>
  <si>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</si>
  <si>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</si>
  <si>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125007</t>
  </si>
  <si>
    <t>玉溪市农村经济经营管理中心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</si>
  <si>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</si>
  <si>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</si>
  <si>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</si>
  <si>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</si>
  <si>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</si>
  <si>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</si>
  <si>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</si>
  <si>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</si>
  <si>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</si>
  <si>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</si>
  <si>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</si>
  <si>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</si>
  <si>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</si>
  <si>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</si>
  <si>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</si>
  <si>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</si>
  <si>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</si>
  <si>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</si>
  <si>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</si>
  <si>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</si>
  <si>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</si>
  <si>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</si>
  <si>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</si>
  <si>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</si>
  <si>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</si>
  <si>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</si>
  <si>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2130104</t>
  </si>
  <si>
    <t>2130111</t>
  </si>
  <si>
    <t>2130124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</si>
  <si>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</si>
  <si>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</si>
  <si>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</si>
  <si>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</si>
  <si>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</si>
  <si>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</si>
  <si>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</si>
  <si>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</si>
  <si>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</si>
  <si>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</si>
  <si>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</si>
  <si>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</si>
  <si>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</si>
  <si>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</si>
  <si>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</si>
  <si>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</si>
  <si>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</si>
  <si>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</si>
  <si>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</si>
  <si>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</si>
  <si>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</si>
  <si>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</si>
  <si>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</si>
  <si>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</si>
  <si>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</si>
  <si>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</si>
  <si>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</si>
  <si>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</si>
  <si>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</si>
  <si>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</si>
  <si>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</si>
  <si>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</si>
  <si>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</si>
  <si>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</si>
  <si>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</si>
  <si>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</si>
  <si>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</si>
  <si>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</si>
  <si>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</si>
  <si>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</si>
  <si>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</si>
  <si>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</si>
  <si>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</si>
  <si>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</si>
  <si>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</si>
  <si>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</si>
  <si>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</si>
  <si>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</si>
  <si>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</si>
  <si>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530400210000000630487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</si>
  <si>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</si>
  <si>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</si>
  <si>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</si>
  <si>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</si>
  <si>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</si>
  <si>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</si>
  <si>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</si>
  <si>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</si>
  <si>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</si>
  <si>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530400210000000630488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</si>
  <si>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</si>
  <si>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</si>
  <si>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</si>
  <si>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</si>
  <si>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</si>
  <si>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</si>
  <si>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</si>
  <si>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</si>
  <si>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</si>
  <si>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</si>
  <si>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</si>
  <si>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</si>
  <si>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</si>
  <si>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</si>
  <si>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</si>
  <si>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530400210000000630489</t>
  </si>
  <si>
    <t>住房公积金</t>
  </si>
  <si>
    <t>30113</t>
  </si>
  <si>
    <t>530400210000000630490</t>
  </si>
  <si>
    <t>对个人和家庭的补助</t>
  </si>
  <si>
    <t>事业单位离退休</t>
  </si>
  <si>
    <t>30301</t>
  </si>
  <si>
    <t>离休费</t>
  </si>
  <si>
    <t>30305</t>
  </si>
  <si>
    <t>生活补助</t>
  </si>
  <si>
    <t>530400210000000630492</t>
  </si>
  <si>
    <t>工会经费</t>
  </si>
  <si>
    <t>30228</t>
  </si>
  <si>
    <t>530400210000000630493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</si>
  <si>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</si>
  <si>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</si>
  <si>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</si>
  <si>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</si>
  <si>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</si>
  <si>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</si>
  <si>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</si>
  <si>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</si>
  <si>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</si>
  <si>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</si>
  <si>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</si>
  <si>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</si>
  <si>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</si>
  <si>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</si>
  <si>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</si>
  <si>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</si>
  <si>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</si>
  <si>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30239</t>
  </si>
  <si>
    <t>其他交通费用</t>
  </si>
  <si>
    <t>530400221100000619867</t>
  </si>
  <si>
    <t>30217</t>
  </si>
  <si>
    <t>530400241100002173773</t>
  </si>
  <si>
    <t>职业年金资金</t>
  </si>
  <si>
    <t>机关事业单位职业年金缴费支出</t>
  </si>
  <si>
    <t>30109</t>
  </si>
  <si>
    <t>职业年金缴费</t>
  </si>
  <si>
    <t>530400241100002383953</t>
  </si>
  <si>
    <t>奖励性绩效工资资金</t>
  </si>
  <si>
    <t>530400241100002384410</t>
  </si>
  <si>
    <t>公车购置及运维费</t>
  </si>
  <si>
    <t>30231</t>
  </si>
  <si>
    <t>公务用车运行维护费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</si>
  <si>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</si>
  <si>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</si>
  <si>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</si>
  <si>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</si>
  <si>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</si>
  <si>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</si>
  <si>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</si>
  <si>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玉溪市农村集体“三资”监管平台运行维护经费</t>
  </si>
  <si>
    <t>事业发展类</t>
  </si>
  <si>
    <t>530400231100001120159</t>
  </si>
  <si>
    <t>统计监测与信息服务</t>
  </si>
  <si>
    <t>30227</t>
  </si>
  <si>
    <t>委托业务费</t>
  </si>
  <si>
    <t>云财农【2023】203号—2024年中央农业相关转移支付资金新型主体培育（家庭农场）项目经费</t>
  </si>
  <si>
    <t>530400241100002617666</t>
  </si>
  <si>
    <t>玉农财【2024】3号农民合作社与农经统计（含宅基地）工作经费</t>
  </si>
  <si>
    <t>530400241100002974010</t>
  </si>
  <si>
    <t>玉农财【2024】3号农村集体产权制度改革和土地延包试点项目经费</t>
  </si>
  <si>
    <t>530400241100002980899</t>
  </si>
  <si>
    <t>云财农【2024】56号—2024年中央农业经营主体能力提升资金项目经费</t>
  </si>
  <si>
    <t>530400241100003115394</t>
  </si>
  <si>
    <t>农村合作经济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</si>
  <si>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</si>
  <si>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</si>
  <si>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</si>
  <si>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</si>
  <si>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</si>
  <si>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</si>
  <si>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</si>
  <si>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</si>
  <si>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</si>
  <si>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</si>
  <si>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</si>
  <si>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</si>
  <si>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</si>
  <si>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，全市75个乡镇（街道）“三资”中心运用“三资”监管平台，为全市668个行政村、6246个村小组提供优质“三资”委托代理服务，“三资”代理服务面100%。2024年，全市农村集体经济组织总收入16.96亿元，年均增长7%；全市所有村集体经营性收入持续稳定在10万元以上，农村集体经济得到较快发展。</t>
  </si>
  <si>
    <t>产出指标</t>
  </si>
  <si>
    <t>数量指标</t>
  </si>
  <si>
    <t>组织培训期数</t>
  </si>
  <si>
    <t>=</t>
  </si>
  <si>
    <t>次</t>
  </si>
  <si>
    <t>定量指标</t>
  </si>
  <si>
    <t>预计组织农村集体“三资”管理人员培训二期。</t>
  </si>
  <si>
    <t>培训参加人次</t>
  </si>
  <si>
    <t>&gt;=</t>
  </si>
  <si>
    <t>140</t>
  </si>
  <si>
    <t>人次</t>
  </si>
  <si>
    <t>预计参加二期农村集体“三资”管理人员的培训人数140人。</t>
  </si>
  <si>
    <t>三资”监管系统实施网络化动态管理的乡镇（街道）</t>
  </si>
  <si>
    <t>75</t>
  </si>
  <si>
    <t>个</t>
  </si>
  <si>
    <t>三资”监管系统实施网络化动态管理的乡镇（街道）75个</t>
  </si>
  <si>
    <t>“三资”监管系统实施网络化动态管理的行政村数</t>
  </si>
  <si>
    <t>668</t>
  </si>
  <si>
    <t>三资”监管系统实施网络化动态管理的行政村数达668个。</t>
  </si>
  <si>
    <t>“三资”监管系统实施网络化动态管理的村民小组数</t>
  </si>
  <si>
    <t>6246</t>
  </si>
  <si>
    <t>三资”监管系统实施网络化动态管理的村民小组数达6246个。</t>
  </si>
  <si>
    <t>质量指标</t>
  </si>
  <si>
    <t>玉溪元鼎会计服务公司为“三资”管理系统安全、高效、稳定运行提供保障</t>
  </si>
  <si>
    <t>100</t>
  </si>
  <si>
    <t>%</t>
  </si>
  <si>
    <t>定性指标</t>
  </si>
  <si>
    <t>玉溪元鼎会计服务公司为玉溪市9县（市、区）的75个乡镇（街道）、668个行政村、6246个村民小组提供全面、系统的技术服务，保障“三资”管理系统安全运行。</t>
  </si>
  <si>
    <t>参训人员业务技能</t>
  </si>
  <si>
    <t>通过对基层农村集体“三资”管理人员的培训，业务技能显著提高，培训合格率100%。</t>
  </si>
  <si>
    <t>培训出勤率</t>
  </si>
  <si>
    <t>98</t>
  </si>
  <si>
    <t>参加农村集体“三资”管理人员培训出勤率达98%以上。</t>
  </si>
  <si>
    <t>时效指标</t>
  </si>
  <si>
    <t>2024年完成“三资”委托代理服务</t>
  </si>
  <si>
    <t>2024</t>
  </si>
  <si>
    <t>年</t>
  </si>
  <si>
    <t>2024年，全市75个乡镇（街道）“三资”中心运用“三资”监管平台，为全市668个行政村、6246个村小组提供优质“三资”委托代理服务，“三资”代理服务面100%。</t>
  </si>
  <si>
    <t>2024年玉溪元鼎会计服务公司为“三资”管理系统安全、高效、稳定运行提供保障</t>
  </si>
  <si>
    <t>效益指标</t>
  </si>
  <si>
    <t>经济效益</t>
  </si>
  <si>
    <t>村集体经营性收入</t>
  </si>
  <si>
    <t>万元</t>
  </si>
  <si>
    <t>完成2023年市委农村工作会议提出的年内所有村集体经营性收入达10万元以上工作目标</t>
  </si>
  <si>
    <t>村集体经济组织总收入</t>
  </si>
  <si>
    <t>2023年村集体经济组织总收入15.85亿元，2024年村集体经济组织总收入在2023年基础上增长7%左右。</t>
  </si>
  <si>
    <t>社会效益</t>
  </si>
  <si>
    <t>“三资”代管对促进农村基层民主和党风廉政建设，促进农村经济发展和农村社会和谐稳定明显增强。</t>
  </si>
  <si>
    <t>三资”代管对促进农村基层民主和党风廉政建设，促进农村经济发展和农村社会和谐稳定明显增强。推动农村党风廉政建设和基层民主政治建设，促进农村经济发展和农村社会和谐稳定。</t>
  </si>
  <si>
    <t>满意度指标</t>
  </si>
  <si>
    <t>服务对象满意度</t>
  </si>
  <si>
    <t>参训人员满意度</t>
  </si>
  <si>
    <t>95</t>
  </si>
  <si>
    <t>参训人员对培训内容、培训效果等的满意度达95%以上。</t>
  </si>
  <si>
    <t>党委、政府；行政村，村小组；农民群众满意度</t>
  </si>
  <si>
    <t>90</t>
  </si>
  <si>
    <t>玉溪市范围内各级党委、政府；9县（市、区）667个行政村、6235个村小组；全市189.3万农民群众满意度达90%以上。</t>
  </si>
  <si>
    <t>预算06表</t>
  </si>
  <si>
    <t>2025年部门政府性基金预算支出预算表</t>
  </si>
  <si>
    <t>单位:元</t>
  </si>
  <si>
    <t>政府性基金预算支出</t>
  </si>
  <si>
    <t>我单位2025年无政府性基金预算支出。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</si>
  <si>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</si>
  <si>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</si>
  <si>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</si>
  <si>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</si>
  <si>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</si>
  <si>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</si>
  <si>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</si>
  <si>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</si>
  <si>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</si>
  <si>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</si>
  <si>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</si>
  <si>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</si>
  <si>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车辆保险费</t>
  </si>
  <si>
    <t>辆</t>
  </si>
  <si>
    <t>预算08表</t>
  </si>
  <si>
    <t>2025年部门政府购买服务预算表</t>
  </si>
  <si>
    <t>政府购买服务项目</t>
  </si>
  <si>
    <t>政府购买服务目录</t>
  </si>
  <si>
    <t>我单位2025年无政府购买服务预算。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</si>
  <si>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</si>
  <si>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</si>
  <si>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</si>
  <si>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</si>
  <si>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</si>
  <si>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</si>
  <si>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</si>
  <si>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</si>
  <si>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</si>
  <si>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</si>
  <si>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</si>
  <si>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</si>
  <si>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</si>
  <si>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</si>
  <si>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</si>
  <si>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我单位2025年无市对下转移支付预算。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</si>
  <si>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</si>
  <si>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</si>
  <si>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</si>
  <si>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</si>
  <si>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</si>
  <si>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</si>
  <si>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</si>
  <si>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</si>
  <si>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</si>
  <si>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</si>
  <si>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</si>
  <si>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我单位2025年无新增资产配置。</t>
  </si>
  <si>
    <t>预算11表</t>
  </si>
  <si>
    <t>2025年上级补助项目支出预算表</t>
  </si>
  <si>
    <t>上级补助</t>
  </si>
  <si>
    <t>我单位2025年无上级补助项目支出预算。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</si>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</sst>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#,##0;\-#,##0;;@"/>
    <numFmt numFmtId="180" formatCode="hh:mm:ss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1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19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2" applyNumberFormat="0" applyAlignment="0" applyProtection="0">
      <alignment vertical="center"/>
    </xf>
    <xf numFmtId="0" fontId="35" fillId="11" borderId="18" applyNumberFormat="0" applyAlignment="0" applyProtection="0">
      <alignment vertical="center"/>
    </xf>
    <xf numFmtId="0" fontId="36" fillId="12" borderId="2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80" fontId="11" fillId="0" borderId="7">
      <alignment horizontal="right" vertical="center"/>
    </xf>
    <xf numFmtId="179" fontId="11" fillId="0" borderId="7">
      <alignment horizontal="right" vertical="center"/>
    </xf>
  </cellStyleXfs>
  <cellXfs count="178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79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79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3" fillId="0" borderId="15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1" fillId="0" borderId="1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49" fontId="11" fillId="0" borderId="7" xfId="53" applyNumberFormat="1" applyFont="1" applyBorder="1">
      <alignment horizontal="left" vertical="center" wrapText="1"/>
    </xf>
    <xf numFmtId="176" fontId="11" fillId="0" borderId="7" xfId="53" applyNumberFormat="1" applyFont="1" applyBorder="1" applyAlignment="1">
      <alignment horizontal="right" vertical="center" wrapText="1"/>
    </xf>
    <xf numFmtId="49" fontId="11" fillId="0" borderId="4" xfId="53" applyNumberFormat="1" applyFont="1" applyBorder="1">
      <alignment horizontal="left" vertical="center" wrapText="1"/>
    </xf>
    <xf numFmtId="49" fontId="11" fillId="0" borderId="6" xfId="53" applyNumberFormat="1" applyFont="1" applyBorder="1">
      <alignment horizontal="left" vertical="center" wrapText="1"/>
    </xf>
    <xf numFmtId="179" fontId="11" fillId="0" borderId="7" xfId="56" applyNumberFormat="1" applyFont="1" applyBorder="1" applyAlignment="1">
      <alignment horizontal="center" vertical="center" wrapText="1"/>
    </xf>
    <xf numFmtId="49" fontId="20" fillId="0" borderId="0" xfId="53" applyNumberFormat="1" applyFont="1" applyBorder="1" applyAlignment="1">
      <alignment horizontal="right" vertical="center" wrapText="1"/>
    </xf>
    <xf numFmtId="49" fontId="13" fillId="0" borderId="8" xfId="53" applyNumberFormat="1" applyFont="1" applyBorder="1" applyAlignment="1">
      <alignment horizontal="center" vertical="center" wrapText="1"/>
    </xf>
    <xf numFmtId="179" fontId="11" fillId="0" borderId="6" xfId="56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4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13" fillId="0" borderId="16" xfId="53" applyNumberFormat="1" applyFont="1" applyBorder="1" applyAlignment="1">
      <alignment horizontal="center" vertical="center" wrapText="1"/>
    </xf>
    <xf numFmtId="49" fontId="13" fillId="0" borderId="4" xfId="53" applyNumberFormat="1" applyFont="1" applyBorder="1" applyAlignment="1">
      <alignment horizontal="center" vertical="center" wrapText="1"/>
    </xf>
    <xf numFmtId="49" fontId="11" fillId="0" borderId="17" xfId="53" applyNumberFormat="1" applyFont="1" applyBorder="1">
      <alignment horizontal="left" vertical="center" wrapText="1"/>
    </xf>
    <xf numFmtId="49" fontId="13" fillId="0" borderId="6" xfId="53" applyNumberFormat="1" applyFont="1" applyBorder="1" applyAlignment="1">
      <alignment horizontal="center" vertical="center" wrapText="1"/>
    </xf>
    <xf numFmtId="49" fontId="11" fillId="0" borderId="17" xfId="53" applyNumberFormat="1" applyFont="1" applyBorder="1" applyAlignment="1">
      <alignment horizontal="right" vertical="center" wrapText="1"/>
    </xf>
    <xf numFmtId="0" fontId="0" fillId="0" borderId="0" xfId="0" applyFont="1" applyBorder="1">
      <alignment vertical="top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H10" sqref="H10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4" t="s">
        <v>0</v>
      </c>
      <c r="B1" s="162"/>
      <c r="C1" s="162"/>
      <c r="D1" s="162"/>
    </row>
    <row r="2" ht="28.5" customHeight="1" spans="1:4">
      <c r="A2" s="163" t="s">
        <v>1</v>
      </c>
      <c r="B2" s="163"/>
      <c r="C2" s="163"/>
      <c r="D2" s="163"/>
    </row>
    <row r="3" ht="18.75" customHeight="1" spans="1:4">
      <c r="A3" s="56" t="str">
        <f>"单位名称："&amp;"玉溪市农村经济经营管理中心"</f>
        <v>单位名称：玉溪市农村经济经营管理中心</v>
      </c>
      <c r="B3" s="56"/>
      <c r="C3" s="56"/>
      <c r="D3" s="54" t="s">
        <v>2</v>
      </c>
    </row>
    <row r="4" ht="18.75" customHeight="1" spans="1:4">
      <c r="A4" s="147" t="s">
        <v>3</v>
      </c>
      <c r="B4" s="147"/>
      <c r="C4" s="147" t="s">
        <v>4</v>
      </c>
      <c r="D4" s="147"/>
    </row>
    <row r="5" ht="18.75" customHeight="1" spans="1:4">
      <c r="A5" s="148" t="s">
        <v>5</v>
      </c>
      <c r="B5" s="148" t="s">
        <v>6</v>
      </c>
      <c r="C5" s="148" t="s">
        <v>7</v>
      </c>
      <c r="D5" s="148" t="s">
        <v>6</v>
      </c>
    </row>
    <row r="6" ht="18.75" customHeight="1" spans="1:4">
      <c r="A6" s="152" t="s">
        <v>8</v>
      </c>
      <c r="B6" s="169">
        <v>4642560.03</v>
      </c>
      <c r="C6" s="170" t="str">
        <f>"一"&amp;"、"&amp;"社会保障和就业支出"</f>
        <v>一、社会保障和就业支出</v>
      </c>
      <c r="D6" s="169">
        <v>1109477.6</v>
      </c>
    </row>
    <row r="7" ht="18.75" customHeight="1" spans="1:4">
      <c r="A7" s="152" t="s">
        <v>9</v>
      </c>
      <c r="B7" s="169"/>
      <c r="C7" s="170" t="str">
        <f>"二"&amp;"、"&amp;"卫生健康支出"</f>
        <v>二、卫生健康支出</v>
      </c>
      <c r="D7" s="169">
        <v>341602.98</v>
      </c>
    </row>
    <row r="8" ht="18.75" customHeight="1" spans="1:4">
      <c r="A8" s="152" t="s">
        <v>10</v>
      </c>
      <c r="B8" s="169"/>
      <c r="C8" s="170" t="str">
        <f>"三"&amp;"、"&amp;"农林水支出"</f>
        <v>三、农林水支出</v>
      </c>
      <c r="D8" s="169">
        <v>3485346.45</v>
      </c>
    </row>
    <row r="9" ht="18.75" customHeight="1" spans="1:4">
      <c r="A9" s="152" t="s">
        <v>11</v>
      </c>
      <c r="B9" s="169"/>
      <c r="C9" s="170" t="str">
        <f>"四"&amp;"、"&amp;"住房保障支出"</f>
        <v>四、住房保障支出</v>
      </c>
      <c r="D9" s="169">
        <v>290772</v>
      </c>
    </row>
    <row r="10" ht="18.75" customHeight="1" spans="1:4">
      <c r="A10" s="152" t="s">
        <v>12</v>
      </c>
      <c r="B10" s="169"/>
      <c r="C10" s="152"/>
      <c r="D10" s="152"/>
    </row>
    <row r="11" ht="18.75" customHeight="1" spans="1:4">
      <c r="A11" s="152" t="s">
        <v>13</v>
      </c>
      <c r="B11" s="169"/>
      <c r="C11" s="152"/>
      <c r="D11" s="152"/>
    </row>
    <row r="12" ht="18.75" customHeight="1" spans="1:4">
      <c r="A12" s="152" t="s">
        <v>14</v>
      </c>
      <c r="B12" s="169"/>
      <c r="C12" s="152"/>
      <c r="D12" s="152"/>
    </row>
    <row r="13" ht="18.75" customHeight="1" spans="1:4">
      <c r="A13" s="152" t="s">
        <v>15</v>
      </c>
      <c r="B13" s="169"/>
      <c r="C13" s="152"/>
      <c r="D13" s="152"/>
    </row>
    <row r="14" ht="18.75" customHeight="1" spans="1:4">
      <c r="A14" s="152" t="s">
        <v>16</v>
      </c>
      <c r="B14" s="169"/>
      <c r="C14" s="152"/>
      <c r="D14" s="152"/>
    </row>
    <row r="15" ht="18.75" customHeight="1" spans="1:4">
      <c r="A15" s="152" t="s">
        <v>17</v>
      </c>
      <c r="B15" s="169"/>
      <c r="C15" s="152"/>
      <c r="D15" s="152"/>
    </row>
    <row r="16" ht="18.75" customHeight="1" spans="1:4">
      <c r="A16" s="171" t="s">
        <v>18</v>
      </c>
      <c r="B16" s="169">
        <v>4642560.03</v>
      </c>
      <c r="C16" s="171" t="s">
        <v>19</v>
      </c>
      <c r="D16" s="169">
        <v>5227199.03</v>
      </c>
    </row>
    <row r="17" ht="18.75" customHeight="1" spans="1:4">
      <c r="A17" s="166" t="s">
        <v>20</v>
      </c>
      <c r="B17" s="152"/>
      <c r="C17" s="166" t="s">
        <v>21</v>
      </c>
      <c r="D17" s="152"/>
    </row>
    <row r="18" ht="18.75" customHeight="1" spans="1:4">
      <c r="A18" s="59" t="s">
        <v>22</v>
      </c>
      <c r="B18" s="169">
        <v>584639</v>
      </c>
      <c r="C18" s="59" t="s">
        <v>22</v>
      </c>
      <c r="D18" s="169"/>
    </row>
    <row r="19" ht="18.75" customHeight="1" spans="1:4">
      <c r="A19" s="59" t="s">
        <v>23</v>
      </c>
      <c r="B19" s="169"/>
      <c r="C19" s="59" t="s">
        <v>23</v>
      </c>
      <c r="D19" s="169"/>
    </row>
    <row r="20" ht="18.75" customHeight="1" spans="1:4">
      <c r="A20" s="171" t="s">
        <v>24</v>
      </c>
      <c r="B20" s="169">
        <v>5227199.03</v>
      </c>
      <c r="C20" s="171" t="s">
        <v>25</v>
      </c>
      <c r="D20" s="169">
        <v>5227199.03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F1" workbookViewId="0">
      <selection activeCell="M19" sqref="M19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7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ht="28.5" customHeight="1" spans="1:19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ht="20.25" customHeight="1" spans="1:20">
      <c r="A3" s="174" t="str">
        <f>"单位名称："&amp;"玉溪市农村经济经营管理中心"</f>
        <v>单位名称：玉溪市农村经济经营管理中心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6"/>
      <c r="M3" s="176"/>
      <c r="N3" s="176"/>
      <c r="O3" s="176"/>
      <c r="P3" s="176"/>
      <c r="Q3" s="176"/>
      <c r="R3" s="176"/>
      <c r="S3" s="54" t="s">
        <v>2</v>
      </c>
      <c r="T3" s="177"/>
    </row>
    <row r="4" ht="27" customHeight="1" spans="1:19">
      <c r="A4" s="175" t="s">
        <v>28</v>
      </c>
      <c r="B4" s="175" t="s">
        <v>29</v>
      </c>
      <c r="C4" s="175" t="s">
        <v>30</v>
      </c>
      <c r="D4" s="175" t="s">
        <v>31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 t="s">
        <v>20</v>
      </c>
      <c r="P4" s="175"/>
      <c r="Q4" s="175"/>
      <c r="R4" s="175"/>
      <c r="S4" s="148"/>
    </row>
    <row r="5" ht="27" customHeight="1" spans="1:19">
      <c r="A5" s="148"/>
      <c r="B5" s="148"/>
      <c r="C5" s="148"/>
      <c r="D5" s="148" t="s">
        <v>32</v>
      </c>
      <c r="E5" s="148" t="s">
        <v>33</v>
      </c>
      <c r="F5" s="148" t="s">
        <v>34</v>
      </c>
      <c r="G5" s="148" t="s">
        <v>35</v>
      </c>
      <c r="H5" s="148" t="s">
        <v>36</v>
      </c>
      <c r="I5" s="148" t="s">
        <v>37</v>
      </c>
      <c r="J5" s="148"/>
      <c r="K5" s="148"/>
      <c r="L5" s="148"/>
      <c r="M5" s="148"/>
      <c r="N5" s="148"/>
      <c r="O5" s="148" t="s">
        <v>32</v>
      </c>
      <c r="P5" s="148" t="s">
        <v>33</v>
      </c>
      <c r="Q5" s="148" t="s">
        <v>34</v>
      </c>
      <c r="R5" s="148" t="s">
        <v>35</v>
      </c>
      <c r="S5" s="148" t="s">
        <v>38</v>
      </c>
    </row>
    <row r="6" ht="27" customHeight="1" spans="1:19">
      <c r="A6" s="148"/>
      <c r="B6" s="148"/>
      <c r="C6" s="148"/>
      <c r="D6" s="148"/>
      <c r="E6" s="148"/>
      <c r="F6" s="148"/>
      <c r="G6" s="148"/>
      <c r="H6" s="148"/>
      <c r="I6" s="148" t="s">
        <v>32</v>
      </c>
      <c r="J6" s="148" t="s">
        <v>39</v>
      </c>
      <c r="K6" s="148" t="s">
        <v>40</v>
      </c>
      <c r="L6" s="148" t="s">
        <v>41</v>
      </c>
      <c r="M6" s="148" t="s">
        <v>42</v>
      </c>
      <c r="N6" s="148" t="s">
        <v>43</v>
      </c>
      <c r="O6" s="148"/>
      <c r="P6" s="148"/>
      <c r="Q6" s="148"/>
      <c r="R6" s="148"/>
      <c r="S6" s="148"/>
    </row>
    <row r="7" ht="20.25" customHeight="1" spans="1:19">
      <c r="A7" s="156" t="s">
        <v>44</v>
      </c>
      <c r="B7" s="156" t="s">
        <v>45</v>
      </c>
      <c r="C7" s="156" t="s">
        <v>46</v>
      </c>
      <c r="D7" s="156" t="s">
        <v>47</v>
      </c>
      <c r="E7" s="156" t="s">
        <v>48</v>
      </c>
      <c r="F7" s="156" t="s">
        <v>49</v>
      </c>
      <c r="G7" s="156" t="s">
        <v>50</v>
      </c>
      <c r="H7" s="156" t="s">
        <v>51</v>
      </c>
      <c r="I7" s="156" t="s">
        <v>52</v>
      </c>
      <c r="J7" s="156" t="s">
        <v>53</v>
      </c>
      <c r="K7" s="156" t="s">
        <v>54</v>
      </c>
      <c r="L7" s="156" t="s">
        <v>55</v>
      </c>
      <c r="M7" s="156" t="s">
        <v>56</v>
      </c>
      <c r="N7" s="156" t="s">
        <v>57</v>
      </c>
      <c r="O7" s="156" t="s">
        <v>58</v>
      </c>
      <c r="P7" s="156" t="s">
        <v>59</v>
      </c>
      <c r="Q7" s="156" t="s">
        <v>60</v>
      </c>
      <c r="R7" s="156" t="s">
        <v>61</v>
      </c>
      <c r="S7" s="156" t="s">
        <v>62</v>
      </c>
    </row>
    <row r="8" ht="20.25" customHeight="1" spans="1:19">
      <c r="A8" s="152" t="s">
        <v>63</v>
      </c>
      <c r="B8" s="152" t="s">
        <v>64</v>
      </c>
      <c r="C8" s="153">
        <v>5227199.03</v>
      </c>
      <c r="D8" s="153">
        <v>4642560.03</v>
      </c>
      <c r="E8" s="62">
        <v>4642560.03</v>
      </c>
      <c r="F8" s="62"/>
      <c r="G8" s="62"/>
      <c r="H8" s="62"/>
      <c r="I8" s="62"/>
      <c r="J8" s="62"/>
      <c r="K8" s="62"/>
      <c r="L8" s="62"/>
      <c r="M8" s="62"/>
      <c r="N8" s="62"/>
      <c r="O8" s="153">
        <v>584639</v>
      </c>
      <c r="P8" s="153">
        <v>584639</v>
      </c>
      <c r="Q8" s="153"/>
      <c r="R8" s="153"/>
      <c r="S8" s="153"/>
    </row>
    <row r="9" ht="20.25" customHeight="1" spans="1:19">
      <c r="A9" s="150" t="s">
        <v>30</v>
      </c>
      <c r="B9" s="152"/>
      <c r="C9" s="153">
        <v>5227199.03</v>
      </c>
      <c r="D9" s="153">
        <v>4642560.03</v>
      </c>
      <c r="E9" s="153">
        <v>4642560.03</v>
      </c>
      <c r="F9" s="153"/>
      <c r="G9" s="153"/>
      <c r="H9" s="153"/>
      <c r="I9" s="153"/>
      <c r="J9" s="153"/>
      <c r="K9" s="153"/>
      <c r="L9" s="153"/>
      <c r="M9" s="153"/>
      <c r="N9" s="153"/>
      <c r="O9" s="153">
        <v>584639</v>
      </c>
      <c r="P9" s="153">
        <v>584639</v>
      </c>
      <c r="Q9" s="153"/>
      <c r="R9" s="153"/>
      <c r="S9" s="153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selection activeCell="A2" sqref="A2:O2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ht="28.5" customHeight="1" spans="1:15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ht="20.25" customHeight="1" spans="1:15">
      <c r="A3" s="56" t="str">
        <f>"单位名称："&amp;"玉溪市农村经济经营管理中心"</f>
        <v>单位名称：玉溪市农村经济经营管理中心</v>
      </c>
      <c r="B3" s="56"/>
      <c r="C3" s="56"/>
      <c r="D3" s="56"/>
      <c r="E3" s="56"/>
      <c r="F3" s="56"/>
      <c r="G3" s="56"/>
      <c r="H3" s="56"/>
      <c r="I3" s="56"/>
      <c r="J3" s="54"/>
      <c r="K3" s="54"/>
      <c r="L3" s="54"/>
      <c r="M3" s="54"/>
      <c r="N3" s="54"/>
      <c r="O3" s="54" t="s">
        <v>2</v>
      </c>
    </row>
    <row r="4" ht="27" customHeight="1" spans="1:15">
      <c r="A4" s="158" t="s">
        <v>67</v>
      </c>
      <c r="B4" s="172" t="s">
        <v>68</v>
      </c>
      <c r="C4" s="147" t="s">
        <v>30</v>
      </c>
      <c r="D4" s="147" t="s">
        <v>33</v>
      </c>
      <c r="E4" s="147"/>
      <c r="F4" s="147"/>
      <c r="G4" s="147" t="s">
        <v>34</v>
      </c>
      <c r="H4" s="147" t="s">
        <v>35</v>
      </c>
      <c r="I4" s="147" t="s">
        <v>69</v>
      </c>
      <c r="J4" s="147" t="s">
        <v>70</v>
      </c>
      <c r="K4" s="147"/>
      <c r="L4" s="147"/>
      <c r="M4" s="147"/>
      <c r="N4" s="147"/>
      <c r="O4" s="147"/>
    </row>
    <row r="5" ht="27" customHeight="1" spans="1:15">
      <c r="A5" s="158"/>
      <c r="B5" s="173"/>
      <c r="C5" s="148"/>
      <c r="D5" s="148" t="s">
        <v>32</v>
      </c>
      <c r="E5" s="148" t="s">
        <v>71</v>
      </c>
      <c r="F5" s="148" t="s">
        <v>72</v>
      </c>
      <c r="G5" s="148"/>
      <c r="H5" s="148"/>
      <c r="I5" s="148"/>
      <c r="J5" s="148" t="s">
        <v>32</v>
      </c>
      <c r="K5" s="148" t="s">
        <v>73</v>
      </c>
      <c r="L5" s="148" t="s">
        <v>74</v>
      </c>
      <c r="M5" s="148" t="s">
        <v>75</v>
      </c>
      <c r="N5" s="148" t="s">
        <v>76</v>
      </c>
      <c r="O5" s="148" t="s">
        <v>77</v>
      </c>
    </row>
    <row r="6" ht="20.25" customHeight="1" spans="1:15">
      <c r="A6" s="159" t="s">
        <v>44</v>
      </c>
      <c r="B6" s="156" t="s">
        <v>45</v>
      </c>
      <c r="C6" s="156" t="s">
        <v>46</v>
      </c>
      <c r="D6" s="156" t="s">
        <v>47</v>
      </c>
      <c r="E6" s="156" t="s">
        <v>48</v>
      </c>
      <c r="F6" s="156" t="s">
        <v>49</v>
      </c>
      <c r="G6" s="156" t="s">
        <v>50</v>
      </c>
      <c r="H6" s="156" t="s">
        <v>51</v>
      </c>
      <c r="I6" s="156" t="s">
        <v>52</v>
      </c>
      <c r="J6" s="156" t="s">
        <v>53</v>
      </c>
      <c r="K6" s="156" t="s">
        <v>54</v>
      </c>
      <c r="L6" s="156" t="s">
        <v>55</v>
      </c>
      <c r="M6" s="156" t="s">
        <v>56</v>
      </c>
      <c r="N6" s="156" t="s">
        <v>57</v>
      </c>
      <c r="O6" s="156" t="s">
        <v>58</v>
      </c>
    </row>
    <row r="7" ht="20.25" customHeight="1" spans="1:15">
      <c r="A7" s="152" t="s">
        <v>78</v>
      </c>
      <c r="B7" s="152" t="str">
        <f>"        "&amp;"社会保障和就业支出"</f>
        <v>        社会保障和就业支出</v>
      </c>
      <c r="C7" s="62">
        <v>1109477.6</v>
      </c>
      <c r="D7" s="62">
        <v>1109477.6</v>
      </c>
      <c r="E7" s="62">
        <v>1109477.6</v>
      </c>
      <c r="F7" s="62"/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60" t="s">
        <v>79</v>
      </c>
      <c r="B8" s="160" t="str">
        <f>"        "&amp;"行政事业单位养老支出"</f>
        <v>        行政事业单位养老支出</v>
      </c>
      <c r="C8" s="62">
        <v>1109477.6</v>
      </c>
      <c r="D8" s="62">
        <v>1109477.6</v>
      </c>
      <c r="E8" s="62">
        <v>1109477.6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61" t="s">
        <v>80</v>
      </c>
      <c r="B9" s="161" t="str">
        <f>"        "&amp;"事业单位离退休"</f>
        <v>        事业单位离退休</v>
      </c>
      <c r="C9" s="62">
        <v>716668</v>
      </c>
      <c r="D9" s="62">
        <v>716668</v>
      </c>
      <c r="E9" s="62">
        <v>716668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61" t="s">
        <v>81</v>
      </c>
      <c r="B10" s="161" t="str">
        <f>"        "&amp;"机关事业单位基本养老保险缴费支出"</f>
        <v>        机关事业单位基本养老保险缴费支出</v>
      </c>
      <c r="C10" s="62">
        <v>262809.6</v>
      </c>
      <c r="D10" s="62">
        <v>262809.6</v>
      </c>
      <c r="E10" s="62">
        <v>262809.6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61" t="s">
        <v>82</v>
      </c>
      <c r="B11" s="161" t="str">
        <f>"        "&amp;"机关事业单位职业年金缴费支出"</f>
        <v>        机关事业单位职业年金缴费支出</v>
      </c>
      <c r="C11" s="62">
        <v>130000</v>
      </c>
      <c r="D11" s="62">
        <v>130000</v>
      </c>
      <c r="E11" s="62">
        <v>130000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2" t="s">
        <v>83</v>
      </c>
      <c r="B12" s="152" t="str">
        <f>"        "&amp;"卫生健康支出"</f>
        <v>        卫生健康支出</v>
      </c>
      <c r="C12" s="62">
        <v>341602.98</v>
      </c>
      <c r="D12" s="62">
        <v>341602.98</v>
      </c>
      <c r="E12" s="62">
        <v>341602.98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60" t="s">
        <v>84</v>
      </c>
      <c r="B13" s="160" t="str">
        <f>"        "&amp;"行政事业单位医疗"</f>
        <v>        行政事业单位医疗</v>
      </c>
      <c r="C13" s="62">
        <v>341602.98</v>
      </c>
      <c r="D13" s="62">
        <v>341602.98</v>
      </c>
      <c r="E13" s="62">
        <v>341602.98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61" t="s">
        <v>85</v>
      </c>
      <c r="B14" s="161" t="str">
        <f>"        "&amp;"行政单位医疗"</f>
        <v>        行政单位医疗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61" t="s">
        <v>86</v>
      </c>
      <c r="B15" s="161" t="str">
        <f>"        "&amp;"事业单位医疗"</f>
        <v>        事业单位医疗</v>
      </c>
      <c r="C15" s="62">
        <v>191332.48</v>
      </c>
      <c r="D15" s="62">
        <v>191332.48</v>
      </c>
      <c r="E15" s="62">
        <v>191332.48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61" t="s">
        <v>87</v>
      </c>
      <c r="B16" s="161" t="str">
        <f>"        "&amp;"公务员医疗补助"</f>
        <v>        公务员医疗补助</v>
      </c>
      <c r="C16" s="62">
        <v>132528</v>
      </c>
      <c r="D16" s="62">
        <v>132528</v>
      </c>
      <c r="E16" s="62">
        <v>132528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61" t="s">
        <v>88</v>
      </c>
      <c r="B17" s="161" t="str">
        <f>"        "&amp;"其他行政事业单位医疗支出"</f>
        <v>        其他行政事业单位医疗支出</v>
      </c>
      <c r="C17" s="62">
        <v>17742.5</v>
      </c>
      <c r="D17" s="62">
        <v>17742.5</v>
      </c>
      <c r="E17" s="62">
        <v>17742.5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2" t="s">
        <v>89</v>
      </c>
      <c r="B18" s="152" t="str">
        <f>"        "&amp;"农林水支出"</f>
        <v>        农林水支出</v>
      </c>
      <c r="C18" s="62">
        <v>3485346.45</v>
      </c>
      <c r="D18" s="62">
        <v>3485346.45</v>
      </c>
      <c r="E18" s="62">
        <v>2650707.45</v>
      </c>
      <c r="F18" s="62">
        <v>834639</v>
      </c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60" t="s">
        <v>90</v>
      </c>
      <c r="B19" s="160" t="str">
        <f>"        "&amp;"农业农村"</f>
        <v>        农业农村</v>
      </c>
      <c r="C19" s="62">
        <v>3485346.45</v>
      </c>
      <c r="D19" s="62">
        <v>3485346.45</v>
      </c>
      <c r="E19" s="62">
        <v>2650707.45</v>
      </c>
      <c r="F19" s="62">
        <v>834639</v>
      </c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61" t="s">
        <v>91</v>
      </c>
      <c r="B20" s="161" t="str">
        <f>"        "&amp;"事业运行"</f>
        <v>        事业运行</v>
      </c>
      <c r="C20" s="62">
        <v>2650707.45</v>
      </c>
      <c r="D20" s="62">
        <v>2650707.45</v>
      </c>
      <c r="E20" s="62">
        <v>2650707.45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61" t="s">
        <v>92</v>
      </c>
      <c r="B21" s="161" t="str">
        <f>"        "&amp;"统计监测与信息服务"</f>
        <v>        统计监测与信息服务</v>
      </c>
      <c r="C21" s="62">
        <v>504639</v>
      </c>
      <c r="D21" s="62">
        <v>504639</v>
      </c>
      <c r="E21" s="62"/>
      <c r="F21" s="62">
        <v>504639</v>
      </c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61" t="s">
        <v>93</v>
      </c>
      <c r="B22" s="161" t="str">
        <f>"        "&amp;"农村合作经济"</f>
        <v>        农村合作经济</v>
      </c>
      <c r="C22" s="62">
        <v>330000</v>
      </c>
      <c r="D22" s="62">
        <v>330000</v>
      </c>
      <c r="E22" s="62"/>
      <c r="F22" s="62">
        <v>330000</v>
      </c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2" t="s">
        <v>94</v>
      </c>
      <c r="B23" s="152" t="str">
        <f>"        "&amp;"住房保障支出"</f>
        <v>        住房保障支出</v>
      </c>
      <c r="C23" s="62">
        <v>290772</v>
      </c>
      <c r="D23" s="62">
        <v>290772</v>
      </c>
      <c r="E23" s="62">
        <v>290772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60" t="s">
        <v>95</v>
      </c>
      <c r="B24" s="160" t="str">
        <f>"        "&amp;"住房改革支出"</f>
        <v>        住房改革支出</v>
      </c>
      <c r="C24" s="62">
        <v>290772</v>
      </c>
      <c r="D24" s="62">
        <v>290772</v>
      </c>
      <c r="E24" s="62">
        <v>290772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61" t="s">
        <v>96</v>
      </c>
      <c r="B25" s="161" t="str">
        <f>"        "&amp;"住房公积金"</f>
        <v>        住房公积金</v>
      </c>
      <c r="C25" s="62">
        <v>280452</v>
      </c>
      <c r="D25" s="62">
        <v>280452</v>
      </c>
      <c r="E25" s="62">
        <v>280452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ht="20.25" customHeight="1" spans="1:15">
      <c r="A26" s="161" t="s">
        <v>97</v>
      </c>
      <c r="B26" s="161" t="str">
        <f>"        "&amp;"购房补贴"</f>
        <v>        购房补贴</v>
      </c>
      <c r="C26" s="62">
        <v>10320</v>
      </c>
      <c r="D26" s="62">
        <v>10320</v>
      </c>
      <c r="E26" s="62">
        <v>10320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ht="20.25" customHeight="1" spans="1:15">
      <c r="A27" s="150" t="s">
        <v>30</v>
      </c>
      <c r="B27" s="152"/>
      <c r="C27" s="153">
        <v>5227199.03</v>
      </c>
      <c r="D27" s="153">
        <v>5227199.03</v>
      </c>
      <c r="E27" s="153">
        <v>4392560.03</v>
      </c>
      <c r="F27" s="153">
        <v>834639</v>
      </c>
      <c r="G27" s="153"/>
      <c r="H27" s="153"/>
      <c r="I27" s="153"/>
      <c r="J27" s="153"/>
      <c r="K27" s="153"/>
      <c r="L27" s="153"/>
      <c r="M27" s="153"/>
      <c r="N27" s="153"/>
      <c r="O27" s="153"/>
    </row>
  </sheetData>
  <mergeCells count="12">
    <mergeCell ref="A1:O1"/>
    <mergeCell ref="A2:O2"/>
    <mergeCell ref="A3:N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4" sqref="A4:D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4" t="s">
        <v>98</v>
      </c>
      <c r="B1" s="162"/>
      <c r="C1" s="162"/>
      <c r="D1" s="162"/>
    </row>
    <row r="2" ht="28.5" customHeight="1" spans="1:4">
      <c r="A2" s="163" t="s">
        <v>99</v>
      </c>
      <c r="B2" s="163"/>
      <c r="C2" s="163"/>
      <c r="D2" s="163"/>
    </row>
    <row r="3" ht="18.75" customHeight="1" spans="1:4">
      <c r="A3" s="56" t="str">
        <f>"单位名称："&amp;"玉溪市农村经济经营管理中心"</f>
        <v>单位名称：玉溪市农村经济经营管理中心</v>
      </c>
      <c r="B3" s="56"/>
      <c r="C3" s="56"/>
      <c r="D3" s="54" t="s">
        <v>2</v>
      </c>
    </row>
    <row r="4" ht="18.75" customHeight="1" spans="1:4">
      <c r="A4" s="164" t="s">
        <v>3</v>
      </c>
      <c r="B4" s="164"/>
      <c r="C4" s="164" t="s">
        <v>4</v>
      </c>
      <c r="D4" s="164"/>
    </row>
    <row r="5" ht="18.75" customHeight="1" spans="1:4">
      <c r="A5" s="165" t="s">
        <v>5</v>
      </c>
      <c r="B5" s="165" t="s">
        <v>6</v>
      </c>
      <c r="C5" s="165" t="s">
        <v>100</v>
      </c>
      <c r="D5" s="165" t="s">
        <v>6</v>
      </c>
    </row>
    <row r="6" ht="18.75" customHeight="1" spans="1:4">
      <c r="A6" s="166" t="s">
        <v>101</v>
      </c>
      <c r="B6" s="167"/>
      <c r="C6" s="168" t="s">
        <v>102</v>
      </c>
      <c r="D6" s="167"/>
    </row>
    <row r="7" ht="18.75" customHeight="1" spans="1:4">
      <c r="A7" s="152" t="s">
        <v>103</v>
      </c>
      <c r="B7" s="169">
        <v>4642560.03</v>
      </c>
      <c r="C7" s="170" t="str">
        <f>"（一）"&amp;"社会保障和就业支出"</f>
        <v>（一）社会保障和就业支出</v>
      </c>
      <c r="D7" s="169">
        <v>1109477.6</v>
      </c>
    </row>
    <row r="8" ht="18.75" customHeight="1" spans="1:4">
      <c r="A8" s="152" t="s">
        <v>104</v>
      </c>
      <c r="B8" s="169"/>
      <c r="C8" s="170" t="str">
        <f>"（二）"&amp;"卫生健康支出"</f>
        <v>（二）卫生健康支出</v>
      </c>
      <c r="D8" s="169">
        <v>341602.98</v>
      </c>
    </row>
    <row r="9" ht="18.75" customHeight="1" spans="1:4">
      <c r="A9" s="152" t="s">
        <v>105</v>
      </c>
      <c r="B9" s="169"/>
      <c r="C9" s="170" t="str">
        <f>"（三）"&amp;"农林水支出"</f>
        <v>（三）农林水支出</v>
      </c>
      <c r="D9" s="169">
        <v>3485346.45</v>
      </c>
    </row>
    <row r="10" ht="18.75" customHeight="1" spans="1:4">
      <c r="A10" s="152" t="s">
        <v>106</v>
      </c>
      <c r="B10" s="169"/>
      <c r="C10" s="170" t="str">
        <f>"（四）"&amp;"住房保障支出"</f>
        <v>（四）住房保障支出</v>
      </c>
      <c r="D10" s="169">
        <v>290772</v>
      </c>
    </row>
    <row r="11" ht="18.75" customHeight="1" spans="1:4">
      <c r="A11" s="59" t="s">
        <v>103</v>
      </c>
      <c r="B11" s="169">
        <v>584639</v>
      </c>
      <c r="C11" s="152"/>
      <c r="D11" s="152"/>
    </row>
    <row r="12" ht="18.75" customHeight="1" spans="1:4">
      <c r="A12" s="59" t="s">
        <v>104</v>
      </c>
      <c r="B12" s="169"/>
      <c r="C12" s="152"/>
      <c r="D12" s="152"/>
    </row>
    <row r="13" ht="18.75" customHeight="1" spans="1:4">
      <c r="A13" s="59" t="s">
        <v>105</v>
      </c>
      <c r="B13" s="169"/>
      <c r="C13" s="152"/>
      <c r="D13" s="152"/>
    </row>
    <row r="14" ht="18.75" customHeight="1" spans="1:4">
      <c r="A14" s="152"/>
      <c r="B14" s="152"/>
      <c r="C14" s="152" t="s">
        <v>107</v>
      </c>
      <c r="D14" s="152"/>
    </row>
    <row r="15" ht="18.75" customHeight="1" spans="1:4">
      <c r="A15" s="171" t="s">
        <v>24</v>
      </c>
      <c r="B15" s="169">
        <v>5227199.03</v>
      </c>
      <c r="C15" s="171" t="s">
        <v>25</v>
      </c>
      <c r="D15" s="169">
        <v>5227199.03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C14" sqref="C14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7" t="s">
        <v>108</v>
      </c>
      <c r="B1" s="157"/>
      <c r="C1" s="157"/>
      <c r="D1" s="157"/>
      <c r="E1" s="157"/>
      <c r="F1" s="157"/>
      <c r="G1" s="157"/>
    </row>
    <row r="2" ht="28.5" customHeight="1" spans="1:7">
      <c r="A2" s="55" t="s">
        <v>109</v>
      </c>
      <c r="B2" s="55"/>
      <c r="C2" s="55"/>
      <c r="D2" s="55"/>
      <c r="E2" s="55"/>
      <c r="F2" s="55"/>
      <c r="G2" s="55"/>
    </row>
    <row r="3" ht="20.25" customHeight="1" spans="1:7">
      <c r="A3" s="56" t="str">
        <f>"单位名称："&amp;"玉溪市农村经济经营管理中心"</f>
        <v>单位名称：玉溪市农村经济经营管理中心</v>
      </c>
      <c r="B3" s="56"/>
      <c r="C3" s="56"/>
      <c r="D3" s="56"/>
      <c r="E3" s="56"/>
      <c r="F3" s="56"/>
      <c r="G3" s="54" t="s">
        <v>2</v>
      </c>
    </row>
    <row r="4" ht="27" customHeight="1" spans="1:7">
      <c r="A4" s="158" t="s">
        <v>110</v>
      </c>
      <c r="B4" s="158"/>
      <c r="C4" s="158" t="s">
        <v>30</v>
      </c>
      <c r="D4" s="158" t="s">
        <v>33</v>
      </c>
      <c r="E4" s="158"/>
      <c r="F4" s="158"/>
      <c r="G4" s="158" t="s">
        <v>72</v>
      </c>
    </row>
    <row r="5" ht="27" customHeight="1" spans="1:7">
      <c r="A5" s="158" t="s">
        <v>67</v>
      </c>
      <c r="B5" s="158" t="s">
        <v>68</v>
      </c>
      <c r="C5" s="158"/>
      <c r="D5" s="158" t="s">
        <v>32</v>
      </c>
      <c r="E5" s="158" t="s">
        <v>111</v>
      </c>
      <c r="F5" s="158" t="s">
        <v>112</v>
      </c>
      <c r="G5" s="158"/>
    </row>
    <row r="6" ht="20.25" customHeight="1" spans="1:7">
      <c r="A6" s="159" t="s">
        <v>44</v>
      </c>
      <c r="B6" s="159" t="s">
        <v>45</v>
      </c>
      <c r="C6" s="159" t="s">
        <v>46</v>
      </c>
      <c r="D6" s="159" t="s">
        <v>47</v>
      </c>
      <c r="E6" s="159" t="s">
        <v>48</v>
      </c>
      <c r="F6" s="159" t="s">
        <v>49</v>
      </c>
      <c r="G6" s="159">
        <v>7</v>
      </c>
    </row>
    <row r="7" ht="20.25" customHeight="1" spans="1:7">
      <c r="A7" s="152" t="s">
        <v>78</v>
      </c>
      <c r="B7" s="152" t="str">
        <f>"        "&amp;"社会保障和就业支出"</f>
        <v>        社会保障和就业支出</v>
      </c>
      <c r="C7" s="62">
        <v>1109477.6</v>
      </c>
      <c r="D7" s="153">
        <v>1109477.6</v>
      </c>
      <c r="E7" s="62">
        <v>1098277.6</v>
      </c>
      <c r="F7" s="62">
        <v>11200</v>
      </c>
      <c r="G7" s="62"/>
    </row>
    <row r="8" ht="20.25" customHeight="1" spans="1:7">
      <c r="A8" s="160" t="s">
        <v>79</v>
      </c>
      <c r="B8" s="160" t="str">
        <f>"        "&amp;"行政事业单位养老支出"</f>
        <v>        行政事业单位养老支出</v>
      </c>
      <c r="C8" s="62">
        <v>1109477.6</v>
      </c>
      <c r="D8" s="153">
        <v>1109477.6</v>
      </c>
      <c r="E8" s="62">
        <v>1098277.6</v>
      </c>
      <c r="F8" s="62">
        <v>11200</v>
      </c>
      <c r="G8" s="62"/>
    </row>
    <row r="9" ht="20.25" customHeight="1" spans="1:7">
      <c r="A9" s="161" t="s">
        <v>80</v>
      </c>
      <c r="B9" s="161" t="str">
        <f>"        "&amp;"事业单位离退休"</f>
        <v>        事业单位离退休</v>
      </c>
      <c r="C9" s="62">
        <v>716668</v>
      </c>
      <c r="D9" s="153">
        <v>716668</v>
      </c>
      <c r="E9" s="62">
        <v>705468</v>
      </c>
      <c r="F9" s="62">
        <v>11200</v>
      </c>
      <c r="G9" s="62"/>
    </row>
    <row r="10" ht="20.25" customHeight="1" spans="1:7">
      <c r="A10" s="161" t="s">
        <v>81</v>
      </c>
      <c r="B10" s="161" t="str">
        <f>"        "&amp;"机关事业单位基本养老保险缴费支出"</f>
        <v>        机关事业单位基本养老保险缴费支出</v>
      </c>
      <c r="C10" s="62">
        <v>262809.6</v>
      </c>
      <c r="D10" s="153">
        <v>262809.6</v>
      </c>
      <c r="E10" s="62">
        <v>262809.6</v>
      </c>
      <c r="F10" s="62"/>
      <c r="G10" s="62"/>
    </row>
    <row r="11" ht="20.25" customHeight="1" spans="1:7">
      <c r="A11" s="161" t="s">
        <v>82</v>
      </c>
      <c r="B11" s="161" t="str">
        <f>"        "&amp;"机关事业单位职业年金缴费支出"</f>
        <v>        机关事业单位职业年金缴费支出</v>
      </c>
      <c r="C11" s="62">
        <v>130000</v>
      </c>
      <c r="D11" s="153">
        <v>130000</v>
      </c>
      <c r="E11" s="62">
        <v>130000</v>
      </c>
      <c r="F11" s="62"/>
      <c r="G11" s="62"/>
    </row>
    <row r="12" ht="20.25" customHeight="1" spans="1:7">
      <c r="A12" s="152" t="s">
        <v>83</v>
      </c>
      <c r="B12" s="152" t="str">
        <f>"        "&amp;"卫生健康支出"</f>
        <v>        卫生健康支出</v>
      </c>
      <c r="C12" s="62">
        <v>341602.98</v>
      </c>
      <c r="D12" s="153">
        <v>341602.98</v>
      </c>
      <c r="E12" s="62">
        <v>341602.98</v>
      </c>
      <c r="F12" s="62"/>
      <c r="G12" s="62"/>
    </row>
    <row r="13" ht="20.25" customHeight="1" spans="1:7">
      <c r="A13" s="160" t="s">
        <v>84</v>
      </c>
      <c r="B13" s="160" t="str">
        <f>"        "&amp;"行政事业单位医疗"</f>
        <v>        行政事业单位医疗</v>
      </c>
      <c r="C13" s="62">
        <v>341602.98</v>
      </c>
      <c r="D13" s="153">
        <v>341602.98</v>
      </c>
      <c r="E13" s="62">
        <v>341602.98</v>
      </c>
      <c r="F13" s="62"/>
      <c r="G13" s="62"/>
    </row>
    <row r="14" ht="20.25" customHeight="1" spans="1:7">
      <c r="A14" s="161" t="s">
        <v>86</v>
      </c>
      <c r="B14" s="161" t="str">
        <f>"        "&amp;"事业单位医疗"</f>
        <v>        事业单位医疗</v>
      </c>
      <c r="C14" s="62">
        <v>191332.48</v>
      </c>
      <c r="D14" s="153">
        <v>191332.48</v>
      </c>
      <c r="E14" s="62">
        <v>191332.48</v>
      </c>
      <c r="F14" s="62"/>
      <c r="G14" s="62"/>
    </row>
    <row r="15" ht="20.25" customHeight="1" spans="1:7">
      <c r="A15" s="161" t="s">
        <v>87</v>
      </c>
      <c r="B15" s="161" t="str">
        <f>"        "&amp;"公务员医疗补助"</f>
        <v>        公务员医疗补助</v>
      </c>
      <c r="C15" s="62">
        <v>132528</v>
      </c>
      <c r="D15" s="153">
        <v>132528</v>
      </c>
      <c r="E15" s="62">
        <v>132528</v>
      </c>
      <c r="F15" s="62"/>
      <c r="G15" s="62"/>
    </row>
    <row r="16" ht="20.25" customHeight="1" spans="1:7">
      <c r="A16" s="161" t="s">
        <v>88</v>
      </c>
      <c r="B16" s="161" t="str">
        <f>"        "&amp;"其他行政事业单位医疗支出"</f>
        <v>        其他行政事业单位医疗支出</v>
      </c>
      <c r="C16" s="62">
        <v>17742.5</v>
      </c>
      <c r="D16" s="153">
        <v>17742.5</v>
      </c>
      <c r="E16" s="62">
        <v>17742.5</v>
      </c>
      <c r="F16" s="62"/>
      <c r="G16" s="62"/>
    </row>
    <row r="17" ht="20.25" customHeight="1" spans="1:7">
      <c r="A17" s="152" t="s">
        <v>89</v>
      </c>
      <c r="B17" s="152" t="str">
        <f>"        "&amp;"农林水支出"</f>
        <v>        农林水支出</v>
      </c>
      <c r="C17" s="62">
        <v>3485346.45</v>
      </c>
      <c r="D17" s="153">
        <v>2650707.45</v>
      </c>
      <c r="E17" s="62">
        <v>2388749.21</v>
      </c>
      <c r="F17" s="62">
        <v>261958.24</v>
      </c>
      <c r="G17" s="62">
        <v>834639</v>
      </c>
    </row>
    <row r="18" ht="20.25" customHeight="1" spans="1:7">
      <c r="A18" s="160" t="s">
        <v>90</v>
      </c>
      <c r="B18" s="160" t="str">
        <f>"        "&amp;"农业农村"</f>
        <v>        农业农村</v>
      </c>
      <c r="C18" s="62">
        <v>3485346.45</v>
      </c>
      <c r="D18" s="153">
        <v>2650707.45</v>
      </c>
      <c r="E18" s="62">
        <v>2388749.21</v>
      </c>
      <c r="F18" s="62">
        <v>261958.24</v>
      </c>
      <c r="G18" s="62">
        <v>834639</v>
      </c>
    </row>
    <row r="19" ht="20.25" customHeight="1" spans="1:7">
      <c r="A19" s="161" t="s">
        <v>91</v>
      </c>
      <c r="B19" s="161" t="str">
        <f>"        "&amp;"事业运行"</f>
        <v>        事业运行</v>
      </c>
      <c r="C19" s="62">
        <v>2650707.45</v>
      </c>
      <c r="D19" s="153">
        <v>2650707.45</v>
      </c>
      <c r="E19" s="62">
        <v>2388749.21</v>
      </c>
      <c r="F19" s="62">
        <v>261958.24</v>
      </c>
      <c r="G19" s="62"/>
    </row>
    <row r="20" ht="20.25" customHeight="1" spans="1:7">
      <c r="A20" s="161" t="s">
        <v>92</v>
      </c>
      <c r="B20" s="161" t="str">
        <f>"        "&amp;"统计监测与信息服务"</f>
        <v>        统计监测与信息服务</v>
      </c>
      <c r="C20" s="62">
        <v>504639</v>
      </c>
      <c r="D20" s="153"/>
      <c r="E20" s="62"/>
      <c r="F20" s="62"/>
      <c r="G20" s="62">
        <v>504639</v>
      </c>
    </row>
    <row r="21" ht="20.25" customHeight="1" spans="1:7">
      <c r="A21" s="161" t="s">
        <v>93</v>
      </c>
      <c r="B21" s="161" t="str">
        <f>"        "&amp;"农村合作经济"</f>
        <v>        农村合作经济</v>
      </c>
      <c r="C21" s="62">
        <v>330000</v>
      </c>
      <c r="D21" s="153"/>
      <c r="E21" s="62"/>
      <c r="F21" s="62"/>
      <c r="G21" s="62">
        <v>330000</v>
      </c>
    </row>
    <row r="22" ht="20.25" customHeight="1" spans="1:7">
      <c r="A22" s="152" t="s">
        <v>94</v>
      </c>
      <c r="B22" s="152" t="str">
        <f>"        "&amp;"住房保障支出"</f>
        <v>        住房保障支出</v>
      </c>
      <c r="C22" s="62">
        <v>290772</v>
      </c>
      <c r="D22" s="153">
        <v>290772</v>
      </c>
      <c r="E22" s="62">
        <v>290772</v>
      </c>
      <c r="F22" s="62"/>
      <c r="G22" s="62"/>
    </row>
    <row r="23" ht="20.25" customHeight="1" spans="1:7">
      <c r="A23" s="160" t="s">
        <v>95</v>
      </c>
      <c r="B23" s="160" t="str">
        <f>"        "&amp;"住房改革支出"</f>
        <v>        住房改革支出</v>
      </c>
      <c r="C23" s="62">
        <v>290772</v>
      </c>
      <c r="D23" s="153">
        <v>290772</v>
      </c>
      <c r="E23" s="62">
        <v>290772</v>
      </c>
      <c r="F23" s="62"/>
      <c r="G23" s="62"/>
    </row>
    <row r="24" ht="20.25" customHeight="1" spans="1:7">
      <c r="A24" s="161" t="s">
        <v>96</v>
      </c>
      <c r="B24" s="161" t="str">
        <f>"        "&amp;"住房公积金"</f>
        <v>        住房公积金</v>
      </c>
      <c r="C24" s="62">
        <v>280452</v>
      </c>
      <c r="D24" s="153">
        <v>280452</v>
      </c>
      <c r="E24" s="62">
        <v>280452</v>
      </c>
      <c r="F24" s="62"/>
      <c r="G24" s="62"/>
    </row>
    <row r="25" ht="20.25" customHeight="1" spans="1:7">
      <c r="A25" s="161" t="s">
        <v>97</v>
      </c>
      <c r="B25" s="161" t="str">
        <f>"        "&amp;"购房补贴"</f>
        <v>        购房补贴</v>
      </c>
      <c r="C25" s="62">
        <v>10320</v>
      </c>
      <c r="D25" s="153">
        <v>10320</v>
      </c>
      <c r="E25" s="62">
        <v>10320</v>
      </c>
      <c r="F25" s="62"/>
      <c r="G25" s="62"/>
    </row>
    <row r="26" ht="20.25" customHeight="1" spans="1:7">
      <c r="A26" s="150" t="s">
        <v>30</v>
      </c>
      <c r="B26" s="152"/>
      <c r="C26" s="153">
        <v>5227199.03</v>
      </c>
      <c r="D26" s="153">
        <v>4392560.03</v>
      </c>
      <c r="E26" s="153">
        <v>4119401.79</v>
      </c>
      <c r="F26" s="153">
        <v>273158.24</v>
      </c>
      <c r="G26" s="153">
        <v>834639</v>
      </c>
    </row>
  </sheetData>
  <mergeCells count="8">
    <mergeCell ref="A1:G1"/>
    <mergeCell ref="A2:G2"/>
    <mergeCell ref="A3:F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scale="82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18" sqref="C18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4" t="s">
        <v>113</v>
      </c>
      <c r="B1" s="54"/>
      <c r="C1" s="54"/>
      <c r="D1" s="54"/>
      <c r="E1" s="54"/>
      <c r="F1" s="54"/>
    </row>
    <row r="2" ht="28.5" customHeight="1" spans="1:6">
      <c r="A2" s="55" t="s">
        <v>114</v>
      </c>
      <c r="B2" s="55"/>
      <c r="C2" s="55"/>
      <c r="D2" s="55"/>
      <c r="E2" s="55"/>
      <c r="F2" s="55"/>
    </row>
    <row r="3" ht="20.25" customHeight="1" spans="1:6">
      <c r="A3" s="56" t="str">
        <f>"单位名称："&amp;"玉溪市农村经济经营管理中心"</f>
        <v>单位名称：玉溪市农村经济经营管理中心</v>
      </c>
      <c r="B3" s="56"/>
      <c r="C3" s="56"/>
      <c r="D3" s="56"/>
      <c r="E3" s="56"/>
      <c r="F3" s="54" t="s">
        <v>2</v>
      </c>
    </row>
    <row r="4" ht="20.25" customHeight="1" spans="1:6">
      <c r="A4" s="147" t="s">
        <v>115</v>
      </c>
      <c r="B4" s="147" t="s">
        <v>116</v>
      </c>
      <c r="C4" s="147" t="s">
        <v>117</v>
      </c>
      <c r="D4" s="147"/>
      <c r="E4" s="147"/>
      <c r="F4" s="147"/>
    </row>
    <row r="5" ht="35.25" customHeight="1" spans="1:6">
      <c r="A5" s="148"/>
      <c r="B5" s="148"/>
      <c r="C5" s="148" t="s">
        <v>32</v>
      </c>
      <c r="D5" s="148" t="s">
        <v>118</v>
      </c>
      <c r="E5" s="148" t="s">
        <v>119</v>
      </c>
      <c r="F5" s="148" t="s">
        <v>120</v>
      </c>
    </row>
    <row r="6" ht="20.25" customHeight="1" spans="1:6">
      <c r="A6" s="156" t="s">
        <v>44</v>
      </c>
      <c r="B6" s="156">
        <v>2</v>
      </c>
      <c r="C6" s="156">
        <v>3</v>
      </c>
      <c r="D6" s="156">
        <v>4</v>
      </c>
      <c r="E6" s="156">
        <v>5</v>
      </c>
      <c r="F6" s="156">
        <v>6</v>
      </c>
    </row>
    <row r="7" ht="20.25" customHeight="1" spans="1:6">
      <c r="A7" s="62">
        <v>37000</v>
      </c>
      <c r="B7" s="62"/>
      <c r="C7" s="62">
        <v>26000</v>
      </c>
      <c r="D7" s="62"/>
      <c r="E7" s="153">
        <v>26000</v>
      </c>
      <c r="F7" s="62">
        <v>11000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selection activeCell="C12" sqref="C12"/>
    </sheetView>
  </sheetViews>
  <sheetFormatPr defaultColWidth="8.85" defaultRowHeight="15" customHeight="1"/>
  <cols>
    <col min="1" max="1" width="33.8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4" t="s">
        <v>121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ht="28.5" customHeight="1" spans="1:23">
      <c r="A2" s="55" t="s">
        <v>122</v>
      </c>
      <c r="B2" s="55"/>
      <c r="C2" s="55" t="s">
        <v>123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9.5" customHeight="1" spans="1:23">
      <c r="A3" s="56" t="str">
        <f>"单位名称："&amp;"玉溪市农村经济经营管理中心"</f>
        <v>单位名称：玉溪市农村经济经营管理中心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4"/>
      <c r="S3" s="54"/>
      <c r="T3" s="54"/>
      <c r="U3" s="54"/>
      <c r="V3" s="54"/>
      <c r="W3" s="54" t="s">
        <v>2</v>
      </c>
    </row>
    <row r="4" ht="19.5" customHeight="1" spans="1:23">
      <c r="A4" s="147" t="s">
        <v>124</v>
      </c>
      <c r="B4" s="147" t="s">
        <v>125</v>
      </c>
      <c r="C4" s="147" t="s">
        <v>126</v>
      </c>
      <c r="D4" s="147" t="s">
        <v>127</v>
      </c>
      <c r="E4" s="147" t="s">
        <v>128</v>
      </c>
      <c r="F4" s="147" t="s">
        <v>129</v>
      </c>
      <c r="G4" s="147" t="s">
        <v>130</v>
      </c>
      <c r="H4" s="147" t="s">
        <v>131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ht="19.5" customHeight="1" spans="1:23">
      <c r="A5" s="148"/>
      <c r="B5" s="148"/>
      <c r="C5" s="148"/>
      <c r="D5" s="148"/>
      <c r="E5" s="148"/>
      <c r="F5" s="148"/>
      <c r="G5" s="148"/>
      <c r="H5" s="148" t="s">
        <v>30</v>
      </c>
      <c r="I5" s="148" t="s">
        <v>33</v>
      </c>
      <c r="J5" s="148"/>
      <c r="K5" s="148"/>
      <c r="L5" s="148"/>
      <c r="M5" s="148"/>
      <c r="N5" s="148" t="s">
        <v>132</v>
      </c>
      <c r="O5" s="148"/>
      <c r="P5" s="148"/>
      <c r="Q5" s="148" t="s">
        <v>36</v>
      </c>
      <c r="R5" s="148" t="s">
        <v>70</v>
      </c>
      <c r="S5" s="148"/>
      <c r="T5" s="148"/>
      <c r="U5" s="148"/>
      <c r="V5" s="148"/>
      <c r="W5" s="148"/>
    </row>
    <row r="6" ht="41.25" customHeight="1" spans="1:23">
      <c r="A6" s="148"/>
      <c r="B6" s="148"/>
      <c r="C6" s="148"/>
      <c r="D6" s="148"/>
      <c r="E6" s="148"/>
      <c r="F6" s="148"/>
      <c r="G6" s="148"/>
      <c r="H6" s="148"/>
      <c r="I6" s="148" t="s">
        <v>133</v>
      </c>
      <c r="J6" s="148" t="s">
        <v>134</v>
      </c>
      <c r="K6" s="148" t="s">
        <v>135</v>
      </c>
      <c r="L6" s="148" t="s">
        <v>136</v>
      </c>
      <c r="M6" s="148" t="s">
        <v>137</v>
      </c>
      <c r="N6" s="148" t="s">
        <v>33</v>
      </c>
      <c r="O6" s="148" t="s">
        <v>34</v>
      </c>
      <c r="P6" s="148" t="s">
        <v>35</v>
      </c>
      <c r="Q6" s="148"/>
      <c r="R6" s="148" t="s">
        <v>32</v>
      </c>
      <c r="S6" s="148" t="s">
        <v>39</v>
      </c>
      <c r="T6" s="148" t="s">
        <v>138</v>
      </c>
      <c r="U6" s="148" t="s">
        <v>41</v>
      </c>
      <c r="V6" s="148" t="s">
        <v>42</v>
      </c>
      <c r="W6" s="148" t="s">
        <v>43</v>
      </c>
    </row>
    <row r="7" ht="20.25" customHeight="1" spans="1:23">
      <c r="A7" s="149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139</v>
      </c>
      <c r="U7" s="150" t="s">
        <v>140</v>
      </c>
      <c r="V7" s="150" t="s">
        <v>141</v>
      </c>
      <c r="W7" s="150" t="s">
        <v>142</v>
      </c>
    </row>
    <row r="8" ht="20.25" customHeight="1" spans="1:23">
      <c r="A8" s="151" t="s">
        <v>64</v>
      </c>
      <c r="C8" s="152"/>
      <c r="D8" s="152"/>
      <c r="E8" s="152"/>
      <c r="G8" s="152"/>
      <c r="H8" s="153">
        <v>4392560.03</v>
      </c>
      <c r="I8" s="62">
        <v>4392560.03</v>
      </c>
      <c r="J8" s="62">
        <v>2736623.45</v>
      </c>
      <c r="K8" s="62"/>
      <c r="L8" s="62">
        <v>1655936.58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s="151" t="str">
        <f t="shared" ref="A9:A36" si="0">"       "&amp;"玉溪市农村经济经营管理中心"</f>
        <v>       玉溪市农村经济经营管理中心</v>
      </c>
      <c r="B9" s="154" t="s">
        <v>143</v>
      </c>
      <c r="C9" s="152" t="s">
        <v>144</v>
      </c>
      <c r="D9" s="152" t="s">
        <v>91</v>
      </c>
      <c r="E9" s="152" t="s">
        <v>145</v>
      </c>
      <c r="F9" s="152" t="s">
        <v>146</v>
      </c>
      <c r="G9" s="152" t="s">
        <v>147</v>
      </c>
      <c r="H9" s="153">
        <v>828492</v>
      </c>
      <c r="I9" s="62">
        <v>828492</v>
      </c>
      <c r="J9" s="62">
        <v>362465.25</v>
      </c>
      <c r="K9" s="62"/>
      <c r="L9" s="62">
        <v>466026.75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55" t="str">
        <f t="shared" si="0"/>
        <v>       玉溪市农村经济经营管理中心</v>
      </c>
      <c r="B10" s="152" t="s">
        <v>143</v>
      </c>
      <c r="C10" s="152" t="s">
        <v>144</v>
      </c>
      <c r="D10" s="152" t="s">
        <v>91</v>
      </c>
      <c r="E10" s="152" t="s">
        <v>145</v>
      </c>
      <c r="F10" s="152" t="s">
        <v>148</v>
      </c>
      <c r="G10" s="152" t="s">
        <v>149</v>
      </c>
      <c r="H10" s="153">
        <v>3276</v>
      </c>
      <c r="I10" s="62">
        <v>3276</v>
      </c>
      <c r="J10" s="62">
        <v>1433.25</v>
      </c>
      <c r="K10" s="152"/>
      <c r="L10" s="62">
        <v>1842.75</v>
      </c>
      <c r="M10" s="152"/>
      <c r="N10" s="62"/>
      <c r="O10" s="62"/>
      <c r="P10" s="152"/>
      <c r="Q10" s="62"/>
      <c r="R10" s="62"/>
      <c r="S10" s="62"/>
      <c r="T10" s="62"/>
      <c r="U10" s="62"/>
      <c r="V10" s="62"/>
      <c r="W10" s="62"/>
    </row>
    <row r="11" ht="20.25" customHeight="1" spans="1:23">
      <c r="A11" s="152" t="str">
        <f t="shared" si="0"/>
        <v>       玉溪市农村经济经营管理中心</v>
      </c>
      <c r="B11" s="152" t="s">
        <v>143</v>
      </c>
      <c r="C11" s="152" t="s">
        <v>144</v>
      </c>
      <c r="D11" s="152" t="s">
        <v>91</v>
      </c>
      <c r="E11" s="152" t="s">
        <v>145</v>
      </c>
      <c r="F11" s="152" t="s">
        <v>150</v>
      </c>
      <c r="G11" s="152" t="s">
        <v>151</v>
      </c>
      <c r="H11" s="153">
        <v>280200</v>
      </c>
      <c r="I11" s="62">
        <v>280200</v>
      </c>
      <c r="J11" s="62">
        <v>122587.5</v>
      </c>
      <c r="K11" s="152"/>
      <c r="L11" s="62">
        <v>157612.5</v>
      </c>
      <c r="M11" s="152"/>
      <c r="N11" s="62"/>
      <c r="O11" s="62"/>
      <c r="P11" s="152"/>
      <c r="Q11" s="62"/>
      <c r="R11" s="62"/>
      <c r="S11" s="62"/>
      <c r="T11" s="62"/>
      <c r="U11" s="62"/>
      <c r="V11" s="62"/>
      <c r="W11" s="62"/>
    </row>
    <row r="12" ht="20.25" customHeight="1" spans="1:23">
      <c r="A12" s="152" t="str">
        <f t="shared" si="0"/>
        <v>       玉溪市农村经济经营管理中心</v>
      </c>
      <c r="B12" s="152" t="s">
        <v>143</v>
      </c>
      <c r="C12" s="152" t="s">
        <v>144</v>
      </c>
      <c r="D12" s="152" t="s">
        <v>97</v>
      </c>
      <c r="E12" s="152" t="s">
        <v>152</v>
      </c>
      <c r="F12" s="152" t="s">
        <v>148</v>
      </c>
      <c r="G12" s="152" t="s">
        <v>149</v>
      </c>
      <c r="H12" s="153">
        <v>10320</v>
      </c>
      <c r="I12" s="62">
        <v>10320</v>
      </c>
      <c r="J12" s="62"/>
      <c r="K12" s="152"/>
      <c r="L12" s="62">
        <v>10320</v>
      </c>
      <c r="M12" s="152"/>
      <c r="N12" s="62"/>
      <c r="O12" s="62"/>
      <c r="P12" s="152"/>
      <c r="Q12" s="62"/>
      <c r="R12" s="62"/>
      <c r="S12" s="62"/>
      <c r="T12" s="62"/>
      <c r="U12" s="62"/>
      <c r="V12" s="62"/>
      <c r="W12" s="62"/>
    </row>
    <row r="13" ht="20.25" customHeight="1" spans="1:23">
      <c r="A13" s="152" t="str">
        <f t="shared" si="0"/>
        <v>       玉溪市农村经济经营管理中心</v>
      </c>
      <c r="B13" s="152" t="s">
        <v>153</v>
      </c>
      <c r="C13" s="152" t="s">
        <v>154</v>
      </c>
      <c r="D13" s="152" t="s">
        <v>81</v>
      </c>
      <c r="E13" s="152" t="s">
        <v>155</v>
      </c>
      <c r="F13" s="152" t="s">
        <v>156</v>
      </c>
      <c r="G13" s="152" t="s">
        <v>157</v>
      </c>
      <c r="H13" s="153">
        <v>262809.6</v>
      </c>
      <c r="I13" s="62">
        <v>262809.6</v>
      </c>
      <c r="J13" s="62">
        <v>65702.4</v>
      </c>
      <c r="K13" s="152"/>
      <c r="L13" s="62">
        <v>197107.2</v>
      </c>
      <c r="M13" s="152"/>
      <c r="N13" s="62"/>
      <c r="O13" s="62"/>
      <c r="P13" s="152"/>
      <c r="Q13" s="62"/>
      <c r="R13" s="62"/>
      <c r="S13" s="62"/>
      <c r="T13" s="62"/>
      <c r="U13" s="62"/>
      <c r="V13" s="62"/>
      <c r="W13" s="62"/>
    </row>
    <row r="14" ht="20.25" customHeight="1" spans="1:23">
      <c r="A14" s="152" t="str">
        <f t="shared" si="0"/>
        <v>       玉溪市农村经济经营管理中心</v>
      </c>
      <c r="B14" s="152" t="s">
        <v>153</v>
      </c>
      <c r="C14" s="152" t="s">
        <v>154</v>
      </c>
      <c r="D14" s="152" t="s">
        <v>86</v>
      </c>
      <c r="E14" s="152" t="s">
        <v>158</v>
      </c>
      <c r="F14" s="152" t="s">
        <v>159</v>
      </c>
      <c r="G14" s="152" t="s">
        <v>160</v>
      </c>
      <c r="H14" s="153">
        <v>136332.48</v>
      </c>
      <c r="I14" s="62">
        <v>136332.48</v>
      </c>
      <c r="J14" s="62">
        <v>34083.12</v>
      </c>
      <c r="K14" s="152"/>
      <c r="L14" s="62">
        <v>102249.36</v>
      </c>
      <c r="M14" s="152"/>
      <c r="N14" s="62"/>
      <c r="O14" s="62"/>
      <c r="P14" s="152"/>
      <c r="Q14" s="62"/>
      <c r="R14" s="62"/>
      <c r="S14" s="62"/>
      <c r="T14" s="62"/>
      <c r="U14" s="62"/>
      <c r="V14" s="62"/>
      <c r="W14" s="62"/>
    </row>
    <row r="15" ht="20.25" customHeight="1" spans="1:23">
      <c r="A15" s="152" t="str">
        <f t="shared" si="0"/>
        <v>       玉溪市农村经济经营管理中心</v>
      </c>
      <c r="B15" s="152" t="s">
        <v>153</v>
      </c>
      <c r="C15" s="152" t="s">
        <v>154</v>
      </c>
      <c r="D15" s="152" t="s">
        <v>86</v>
      </c>
      <c r="E15" s="152" t="s">
        <v>158</v>
      </c>
      <c r="F15" s="152" t="s">
        <v>161</v>
      </c>
      <c r="G15" s="152" t="s">
        <v>162</v>
      </c>
      <c r="H15" s="153">
        <v>55000</v>
      </c>
      <c r="I15" s="62">
        <v>55000</v>
      </c>
      <c r="J15" s="62">
        <v>13750</v>
      </c>
      <c r="K15" s="152"/>
      <c r="L15" s="62">
        <v>41250</v>
      </c>
      <c r="M15" s="152"/>
      <c r="N15" s="62"/>
      <c r="O15" s="62"/>
      <c r="P15" s="152"/>
      <c r="Q15" s="62"/>
      <c r="R15" s="62"/>
      <c r="S15" s="62"/>
      <c r="T15" s="62"/>
      <c r="U15" s="62"/>
      <c r="V15" s="62"/>
      <c r="W15" s="62"/>
    </row>
    <row r="16" ht="20.25" customHeight="1" spans="1:23">
      <c r="A16" s="152" t="str">
        <f t="shared" si="0"/>
        <v>       玉溪市农村经济经营管理中心</v>
      </c>
      <c r="B16" s="152" t="s">
        <v>153</v>
      </c>
      <c r="C16" s="152" t="s">
        <v>154</v>
      </c>
      <c r="D16" s="152" t="s">
        <v>87</v>
      </c>
      <c r="E16" s="152" t="s">
        <v>163</v>
      </c>
      <c r="F16" s="152" t="s">
        <v>164</v>
      </c>
      <c r="G16" s="152" t="s">
        <v>165</v>
      </c>
      <c r="H16" s="153">
        <v>132528</v>
      </c>
      <c r="I16" s="62">
        <v>132528</v>
      </c>
      <c r="J16" s="62">
        <v>33132</v>
      </c>
      <c r="K16" s="152"/>
      <c r="L16" s="62">
        <v>99396</v>
      </c>
      <c r="M16" s="152"/>
      <c r="N16" s="62"/>
      <c r="O16" s="62"/>
      <c r="P16" s="152"/>
      <c r="Q16" s="62"/>
      <c r="R16" s="62"/>
      <c r="S16" s="62"/>
      <c r="T16" s="62"/>
      <c r="U16" s="62"/>
      <c r="V16" s="62"/>
      <c r="W16" s="62"/>
    </row>
    <row r="17" ht="20.25" customHeight="1" spans="1:23">
      <c r="A17" s="152" t="str">
        <f t="shared" si="0"/>
        <v>       玉溪市农村经济经营管理中心</v>
      </c>
      <c r="B17" s="152" t="s">
        <v>153</v>
      </c>
      <c r="C17" s="152" t="s">
        <v>154</v>
      </c>
      <c r="D17" s="152" t="s">
        <v>88</v>
      </c>
      <c r="E17" s="152" t="s">
        <v>166</v>
      </c>
      <c r="F17" s="152" t="s">
        <v>167</v>
      </c>
      <c r="G17" s="152" t="s">
        <v>168</v>
      </c>
      <c r="H17" s="153">
        <v>17742.5</v>
      </c>
      <c r="I17" s="62">
        <v>17742.5</v>
      </c>
      <c r="J17" s="62">
        <v>12691.63</v>
      </c>
      <c r="K17" s="152"/>
      <c r="L17" s="62">
        <v>5050.87</v>
      </c>
      <c r="M17" s="152"/>
      <c r="N17" s="62"/>
      <c r="O17" s="62"/>
      <c r="P17" s="152"/>
      <c r="Q17" s="62"/>
      <c r="R17" s="62"/>
      <c r="S17" s="62"/>
      <c r="T17" s="62"/>
      <c r="U17" s="62"/>
      <c r="V17" s="62"/>
      <c r="W17" s="62"/>
    </row>
    <row r="18" ht="20.25" customHeight="1" spans="1:23">
      <c r="A18" s="152" t="str">
        <f t="shared" si="0"/>
        <v>       玉溪市农村经济经营管理中心</v>
      </c>
      <c r="B18" s="152" t="s">
        <v>153</v>
      </c>
      <c r="C18" s="152" t="s">
        <v>154</v>
      </c>
      <c r="D18" s="152" t="s">
        <v>91</v>
      </c>
      <c r="E18" s="152" t="s">
        <v>145</v>
      </c>
      <c r="F18" s="152" t="s">
        <v>167</v>
      </c>
      <c r="G18" s="152" t="s">
        <v>168</v>
      </c>
      <c r="H18" s="153">
        <v>11981.21</v>
      </c>
      <c r="I18" s="62">
        <v>11981.21</v>
      </c>
      <c r="J18" s="62">
        <v>2995.3</v>
      </c>
      <c r="K18" s="152"/>
      <c r="L18" s="62">
        <v>8985.91</v>
      </c>
      <c r="M18" s="152"/>
      <c r="N18" s="62"/>
      <c r="O18" s="62"/>
      <c r="P18" s="152"/>
      <c r="Q18" s="62"/>
      <c r="R18" s="62"/>
      <c r="S18" s="62"/>
      <c r="T18" s="62"/>
      <c r="U18" s="62"/>
      <c r="V18" s="62"/>
      <c r="W18" s="62"/>
    </row>
    <row r="19" ht="20.25" customHeight="1" spans="1:23">
      <c r="A19" s="152" t="str">
        <f t="shared" si="0"/>
        <v>       玉溪市农村经济经营管理中心</v>
      </c>
      <c r="B19" s="152" t="s">
        <v>169</v>
      </c>
      <c r="C19" s="152" t="s">
        <v>170</v>
      </c>
      <c r="D19" s="152" t="s">
        <v>96</v>
      </c>
      <c r="E19" s="152" t="s">
        <v>170</v>
      </c>
      <c r="F19" s="152" t="s">
        <v>171</v>
      </c>
      <c r="G19" s="152" t="s">
        <v>170</v>
      </c>
      <c r="H19" s="153">
        <v>280452</v>
      </c>
      <c r="I19" s="62">
        <v>280452</v>
      </c>
      <c r="J19" s="62">
        <v>70113</v>
      </c>
      <c r="K19" s="152"/>
      <c r="L19" s="62">
        <v>210339</v>
      </c>
      <c r="M19" s="152"/>
      <c r="N19" s="62"/>
      <c r="O19" s="62"/>
      <c r="P19" s="152"/>
      <c r="Q19" s="62"/>
      <c r="R19" s="62"/>
      <c r="S19" s="62"/>
      <c r="T19" s="62"/>
      <c r="U19" s="62"/>
      <c r="V19" s="62"/>
      <c r="W19" s="62"/>
    </row>
    <row r="20" ht="20.25" customHeight="1" spans="1:23">
      <c r="A20" s="152" t="str">
        <f t="shared" si="0"/>
        <v>       玉溪市农村经济经营管理中心</v>
      </c>
      <c r="B20" s="152" t="s">
        <v>172</v>
      </c>
      <c r="C20" s="152" t="s">
        <v>173</v>
      </c>
      <c r="D20" s="152" t="s">
        <v>80</v>
      </c>
      <c r="E20" s="152" t="s">
        <v>174</v>
      </c>
      <c r="F20" s="152" t="s">
        <v>175</v>
      </c>
      <c r="G20" s="152" t="s">
        <v>176</v>
      </c>
      <c r="H20" s="153">
        <v>290268</v>
      </c>
      <c r="I20" s="62">
        <v>290268</v>
      </c>
      <c r="J20" s="62">
        <v>290268</v>
      </c>
      <c r="K20" s="152"/>
      <c r="L20" s="62"/>
      <c r="M20" s="152"/>
      <c r="N20" s="62"/>
      <c r="O20" s="62"/>
      <c r="P20" s="152"/>
      <c r="Q20" s="62"/>
      <c r="R20" s="62"/>
      <c r="S20" s="62"/>
      <c r="T20" s="62"/>
      <c r="U20" s="62"/>
      <c r="V20" s="62"/>
      <c r="W20" s="62"/>
    </row>
    <row r="21" ht="20.25" customHeight="1" spans="1:23">
      <c r="A21" s="152" t="str">
        <f t="shared" si="0"/>
        <v>       玉溪市农村经济经营管理中心</v>
      </c>
      <c r="B21" s="152" t="s">
        <v>172</v>
      </c>
      <c r="C21" s="152" t="s">
        <v>173</v>
      </c>
      <c r="D21" s="152" t="s">
        <v>80</v>
      </c>
      <c r="E21" s="152" t="s">
        <v>174</v>
      </c>
      <c r="F21" s="152" t="s">
        <v>177</v>
      </c>
      <c r="G21" s="152" t="s">
        <v>178</v>
      </c>
      <c r="H21" s="153">
        <v>415200</v>
      </c>
      <c r="I21" s="62">
        <v>415200</v>
      </c>
      <c r="J21" s="62">
        <v>415200</v>
      </c>
      <c r="K21" s="152"/>
      <c r="L21" s="62"/>
      <c r="M21" s="152"/>
      <c r="N21" s="62"/>
      <c r="O21" s="62"/>
      <c r="P21" s="152"/>
      <c r="Q21" s="62"/>
      <c r="R21" s="62"/>
      <c r="S21" s="62"/>
      <c r="T21" s="62"/>
      <c r="U21" s="62"/>
      <c r="V21" s="62"/>
      <c r="W21" s="62"/>
    </row>
    <row r="22" ht="20.25" customHeight="1" spans="1:23">
      <c r="A22" s="152" t="str">
        <f t="shared" si="0"/>
        <v>       玉溪市农村经济经营管理中心</v>
      </c>
      <c r="B22" s="152" t="s">
        <v>179</v>
      </c>
      <c r="C22" s="152" t="s">
        <v>180</v>
      </c>
      <c r="D22" s="152" t="s">
        <v>91</v>
      </c>
      <c r="E22" s="152" t="s">
        <v>145</v>
      </c>
      <c r="F22" s="152" t="s">
        <v>181</v>
      </c>
      <c r="G22" s="152" t="s">
        <v>180</v>
      </c>
      <c r="H22" s="153">
        <v>53358.24</v>
      </c>
      <c r="I22" s="62">
        <v>53358.24</v>
      </c>
      <c r="J22" s="62"/>
      <c r="K22" s="152"/>
      <c r="L22" s="62">
        <v>53358.24</v>
      </c>
      <c r="M22" s="152"/>
      <c r="N22" s="62"/>
      <c r="O22" s="62"/>
      <c r="P22" s="152"/>
      <c r="Q22" s="62"/>
      <c r="R22" s="62"/>
      <c r="S22" s="62"/>
      <c r="T22" s="62"/>
      <c r="U22" s="62"/>
      <c r="V22" s="62"/>
      <c r="W22" s="62"/>
    </row>
    <row r="23" ht="20.25" customHeight="1" spans="1:23">
      <c r="A23" s="152" t="str">
        <f t="shared" si="0"/>
        <v>       玉溪市农村经济经营管理中心</v>
      </c>
      <c r="B23" s="152" t="s">
        <v>182</v>
      </c>
      <c r="C23" s="152" t="s">
        <v>183</v>
      </c>
      <c r="D23" s="152" t="s">
        <v>80</v>
      </c>
      <c r="E23" s="152" t="s">
        <v>174</v>
      </c>
      <c r="F23" s="152" t="s">
        <v>184</v>
      </c>
      <c r="G23" s="152" t="s">
        <v>185</v>
      </c>
      <c r="H23" s="153">
        <v>11200</v>
      </c>
      <c r="I23" s="62">
        <v>11200</v>
      </c>
      <c r="J23" s="62">
        <v>11200</v>
      </c>
      <c r="K23" s="152"/>
      <c r="L23" s="62"/>
      <c r="M23" s="152"/>
      <c r="N23" s="62"/>
      <c r="O23" s="62"/>
      <c r="P23" s="152"/>
      <c r="Q23" s="62"/>
      <c r="R23" s="62"/>
      <c r="S23" s="62"/>
      <c r="T23" s="62"/>
      <c r="U23" s="62"/>
      <c r="V23" s="62"/>
      <c r="W23" s="62"/>
    </row>
    <row r="24" ht="20.25" customHeight="1" spans="1:23">
      <c r="A24" s="152" t="str">
        <f t="shared" si="0"/>
        <v>       玉溪市农村经济经营管理中心</v>
      </c>
      <c r="B24" s="152" t="s">
        <v>182</v>
      </c>
      <c r="C24" s="152" t="s">
        <v>183</v>
      </c>
      <c r="D24" s="152" t="s">
        <v>91</v>
      </c>
      <c r="E24" s="152" t="s">
        <v>145</v>
      </c>
      <c r="F24" s="152" t="s">
        <v>186</v>
      </c>
      <c r="G24" s="152" t="s">
        <v>187</v>
      </c>
      <c r="H24" s="153">
        <v>20000</v>
      </c>
      <c r="I24" s="62">
        <v>20000</v>
      </c>
      <c r="J24" s="62">
        <v>3302</v>
      </c>
      <c r="K24" s="152"/>
      <c r="L24" s="62">
        <v>16698</v>
      </c>
      <c r="M24" s="152"/>
      <c r="N24" s="62"/>
      <c r="O24" s="62"/>
      <c r="P24" s="152"/>
      <c r="Q24" s="62"/>
      <c r="R24" s="62"/>
      <c r="S24" s="62"/>
      <c r="T24" s="62"/>
      <c r="U24" s="62"/>
      <c r="V24" s="62"/>
      <c r="W24" s="62"/>
    </row>
    <row r="25" ht="20.25" customHeight="1" spans="1:23">
      <c r="A25" s="152" t="str">
        <f t="shared" si="0"/>
        <v>       玉溪市农村经济经营管理中心</v>
      </c>
      <c r="B25" s="152" t="s">
        <v>182</v>
      </c>
      <c r="C25" s="152" t="s">
        <v>183</v>
      </c>
      <c r="D25" s="152" t="s">
        <v>91</v>
      </c>
      <c r="E25" s="152" t="s">
        <v>145</v>
      </c>
      <c r="F25" s="152" t="s">
        <v>188</v>
      </c>
      <c r="G25" s="152" t="s">
        <v>189</v>
      </c>
      <c r="H25" s="153">
        <v>2000</v>
      </c>
      <c r="I25" s="62">
        <v>2000</v>
      </c>
      <c r="J25" s="62">
        <v>500</v>
      </c>
      <c r="K25" s="152"/>
      <c r="L25" s="62">
        <v>1500</v>
      </c>
      <c r="M25" s="152"/>
      <c r="N25" s="62"/>
      <c r="O25" s="62"/>
      <c r="P25" s="152"/>
      <c r="Q25" s="62"/>
      <c r="R25" s="62"/>
      <c r="S25" s="62"/>
      <c r="T25" s="62"/>
      <c r="U25" s="62"/>
      <c r="V25" s="62"/>
      <c r="W25" s="62"/>
    </row>
    <row r="26" ht="20.25" customHeight="1" spans="1:23">
      <c r="A26" s="152" t="str">
        <f t="shared" si="0"/>
        <v>       玉溪市农村经济经营管理中心</v>
      </c>
      <c r="B26" s="152" t="s">
        <v>182</v>
      </c>
      <c r="C26" s="152" t="s">
        <v>183</v>
      </c>
      <c r="D26" s="152" t="s">
        <v>91</v>
      </c>
      <c r="E26" s="152" t="s">
        <v>145</v>
      </c>
      <c r="F26" s="152" t="s">
        <v>190</v>
      </c>
      <c r="G26" s="152" t="s">
        <v>191</v>
      </c>
      <c r="H26" s="153">
        <v>4500</v>
      </c>
      <c r="I26" s="62">
        <v>4500</v>
      </c>
      <c r="J26" s="62">
        <v>1125</v>
      </c>
      <c r="K26" s="152"/>
      <c r="L26" s="62">
        <v>3375</v>
      </c>
      <c r="M26" s="152"/>
      <c r="N26" s="62"/>
      <c r="O26" s="62"/>
      <c r="P26" s="152"/>
      <c r="Q26" s="62"/>
      <c r="R26" s="62"/>
      <c r="S26" s="62"/>
      <c r="T26" s="62"/>
      <c r="U26" s="62"/>
      <c r="V26" s="62"/>
      <c r="W26" s="62"/>
    </row>
    <row r="27" ht="20.25" customHeight="1" spans="1:23">
      <c r="A27" s="152" t="str">
        <f t="shared" si="0"/>
        <v>       玉溪市农村经济经营管理中心</v>
      </c>
      <c r="B27" s="152" t="s">
        <v>182</v>
      </c>
      <c r="C27" s="152" t="s">
        <v>183</v>
      </c>
      <c r="D27" s="152" t="s">
        <v>91</v>
      </c>
      <c r="E27" s="152" t="s">
        <v>145</v>
      </c>
      <c r="F27" s="152" t="s">
        <v>192</v>
      </c>
      <c r="G27" s="152" t="s">
        <v>193</v>
      </c>
      <c r="H27" s="153">
        <v>50000</v>
      </c>
      <c r="I27" s="62">
        <v>50000</v>
      </c>
      <c r="J27" s="62">
        <v>12500</v>
      </c>
      <c r="K27" s="152"/>
      <c r="L27" s="62">
        <v>37500</v>
      </c>
      <c r="M27" s="152"/>
      <c r="N27" s="62"/>
      <c r="O27" s="62"/>
      <c r="P27" s="152"/>
      <c r="Q27" s="62"/>
      <c r="R27" s="62"/>
      <c r="S27" s="62"/>
      <c r="T27" s="62"/>
      <c r="U27" s="62"/>
      <c r="V27" s="62"/>
      <c r="W27" s="62"/>
    </row>
    <row r="28" ht="20.25" customHeight="1" spans="1:23">
      <c r="A28" s="152" t="str">
        <f t="shared" si="0"/>
        <v>       玉溪市农村经济经营管理中心</v>
      </c>
      <c r="B28" s="152" t="s">
        <v>182</v>
      </c>
      <c r="C28" s="152" t="s">
        <v>183</v>
      </c>
      <c r="D28" s="152" t="s">
        <v>91</v>
      </c>
      <c r="E28" s="152" t="s">
        <v>145</v>
      </c>
      <c r="F28" s="152" t="s">
        <v>194</v>
      </c>
      <c r="G28" s="152" t="s">
        <v>195</v>
      </c>
      <c r="H28" s="153">
        <v>10000</v>
      </c>
      <c r="I28" s="62">
        <v>10000</v>
      </c>
      <c r="J28" s="62">
        <v>2500</v>
      </c>
      <c r="K28" s="152"/>
      <c r="L28" s="62">
        <v>7500</v>
      </c>
      <c r="M28" s="152"/>
      <c r="N28" s="62"/>
      <c r="O28" s="62"/>
      <c r="P28" s="152"/>
      <c r="Q28" s="62"/>
      <c r="R28" s="62"/>
      <c r="S28" s="62"/>
      <c r="T28" s="62"/>
      <c r="U28" s="62"/>
      <c r="V28" s="62"/>
      <c r="W28" s="62"/>
    </row>
    <row r="29" ht="20.25" customHeight="1" spans="1:23">
      <c r="A29" s="152" t="str">
        <f t="shared" si="0"/>
        <v>       玉溪市农村经济经营管理中心</v>
      </c>
      <c r="B29" s="152" t="s">
        <v>182</v>
      </c>
      <c r="C29" s="152" t="s">
        <v>183</v>
      </c>
      <c r="D29" s="152" t="s">
        <v>91</v>
      </c>
      <c r="E29" s="152" t="s">
        <v>145</v>
      </c>
      <c r="F29" s="152" t="s">
        <v>196</v>
      </c>
      <c r="G29" s="152" t="s">
        <v>197</v>
      </c>
      <c r="H29" s="153">
        <v>20000</v>
      </c>
      <c r="I29" s="62">
        <v>20000</v>
      </c>
      <c r="J29" s="62">
        <v>5000</v>
      </c>
      <c r="K29" s="152"/>
      <c r="L29" s="62">
        <v>15000</v>
      </c>
      <c r="M29" s="152"/>
      <c r="N29" s="62"/>
      <c r="O29" s="62"/>
      <c r="P29" s="152"/>
      <c r="Q29" s="62"/>
      <c r="R29" s="62"/>
      <c r="S29" s="62"/>
      <c r="T29" s="62"/>
      <c r="U29" s="62"/>
      <c r="V29" s="62"/>
      <c r="W29" s="62"/>
    </row>
    <row r="30" ht="20.25" customHeight="1" spans="1:23">
      <c r="A30" s="152" t="str">
        <f t="shared" si="0"/>
        <v>       玉溪市农村经济经营管理中心</v>
      </c>
      <c r="B30" s="152" t="s">
        <v>182</v>
      </c>
      <c r="C30" s="152" t="s">
        <v>183</v>
      </c>
      <c r="D30" s="152" t="s">
        <v>91</v>
      </c>
      <c r="E30" s="152" t="s">
        <v>145</v>
      </c>
      <c r="F30" s="152" t="s">
        <v>198</v>
      </c>
      <c r="G30" s="152" t="s">
        <v>199</v>
      </c>
      <c r="H30" s="153">
        <v>17000</v>
      </c>
      <c r="I30" s="62">
        <v>17000</v>
      </c>
      <c r="J30" s="62">
        <v>4250</v>
      </c>
      <c r="K30" s="152"/>
      <c r="L30" s="62">
        <v>12750</v>
      </c>
      <c r="M30" s="152"/>
      <c r="N30" s="62"/>
      <c r="O30" s="62"/>
      <c r="P30" s="152"/>
      <c r="Q30" s="62"/>
      <c r="R30" s="62"/>
      <c r="S30" s="62"/>
      <c r="T30" s="62"/>
      <c r="U30" s="62"/>
      <c r="V30" s="62"/>
      <c r="W30" s="62"/>
    </row>
    <row r="31" ht="20.25" customHeight="1" spans="1:23">
      <c r="A31" s="152" t="str">
        <f t="shared" si="0"/>
        <v>       玉溪市农村经济经营管理中心</v>
      </c>
      <c r="B31" s="152" t="s">
        <v>182</v>
      </c>
      <c r="C31" s="152" t="s">
        <v>183</v>
      </c>
      <c r="D31" s="152" t="s">
        <v>91</v>
      </c>
      <c r="E31" s="152" t="s">
        <v>145</v>
      </c>
      <c r="F31" s="152" t="s">
        <v>200</v>
      </c>
      <c r="G31" s="152" t="s">
        <v>201</v>
      </c>
      <c r="H31" s="153">
        <v>3000</v>
      </c>
      <c r="I31" s="62">
        <v>3000</v>
      </c>
      <c r="J31" s="62">
        <v>750</v>
      </c>
      <c r="K31" s="152"/>
      <c r="L31" s="62">
        <v>2250</v>
      </c>
      <c r="M31" s="152"/>
      <c r="N31" s="62"/>
      <c r="O31" s="62"/>
      <c r="P31" s="152"/>
      <c r="Q31" s="62"/>
      <c r="R31" s="62"/>
      <c r="S31" s="62"/>
      <c r="T31" s="62"/>
      <c r="U31" s="62"/>
      <c r="V31" s="62"/>
      <c r="W31" s="62"/>
    </row>
    <row r="32" ht="20.25" customHeight="1" spans="1:23">
      <c r="A32" s="152" t="str">
        <f t="shared" si="0"/>
        <v>       玉溪市农村经济经营管理中心</v>
      </c>
      <c r="B32" s="152" t="s">
        <v>182</v>
      </c>
      <c r="C32" s="152" t="s">
        <v>183</v>
      </c>
      <c r="D32" s="152" t="s">
        <v>91</v>
      </c>
      <c r="E32" s="152" t="s">
        <v>145</v>
      </c>
      <c r="F32" s="152" t="s">
        <v>184</v>
      </c>
      <c r="G32" s="152" t="s">
        <v>185</v>
      </c>
      <c r="H32" s="153">
        <v>45100</v>
      </c>
      <c r="I32" s="62">
        <v>45100</v>
      </c>
      <c r="J32" s="62">
        <v>6275</v>
      </c>
      <c r="K32" s="152"/>
      <c r="L32" s="62">
        <v>38825</v>
      </c>
      <c r="M32" s="152"/>
      <c r="N32" s="62"/>
      <c r="O32" s="62"/>
      <c r="P32" s="152"/>
      <c r="Q32" s="62"/>
      <c r="R32" s="62"/>
      <c r="S32" s="62"/>
      <c r="T32" s="62"/>
      <c r="U32" s="62"/>
      <c r="V32" s="62"/>
      <c r="W32" s="62"/>
    </row>
    <row r="33" ht="20.25" customHeight="1" spans="1:23">
      <c r="A33" s="152" t="str">
        <f t="shared" si="0"/>
        <v>       玉溪市农村经济经营管理中心</v>
      </c>
      <c r="B33" s="152" t="s">
        <v>202</v>
      </c>
      <c r="C33" s="152" t="s">
        <v>120</v>
      </c>
      <c r="D33" s="152" t="s">
        <v>91</v>
      </c>
      <c r="E33" s="152" t="s">
        <v>145</v>
      </c>
      <c r="F33" s="152" t="s">
        <v>203</v>
      </c>
      <c r="G33" s="152" t="s">
        <v>120</v>
      </c>
      <c r="H33" s="153">
        <v>11000</v>
      </c>
      <c r="I33" s="62">
        <v>11000</v>
      </c>
      <c r="J33" s="62"/>
      <c r="K33" s="152"/>
      <c r="L33" s="62">
        <v>11000</v>
      </c>
      <c r="M33" s="152"/>
      <c r="N33" s="62"/>
      <c r="O33" s="62"/>
      <c r="P33" s="152"/>
      <c r="Q33" s="62"/>
      <c r="R33" s="62"/>
      <c r="S33" s="62"/>
      <c r="T33" s="62"/>
      <c r="U33" s="62"/>
      <c r="V33" s="62"/>
      <c r="W33" s="62"/>
    </row>
    <row r="34" ht="20.25" customHeight="1" spans="1:23">
      <c r="A34" s="152" t="str">
        <f t="shared" si="0"/>
        <v>       玉溪市农村经济经营管理中心</v>
      </c>
      <c r="B34" s="152" t="s">
        <v>204</v>
      </c>
      <c r="C34" s="152" t="s">
        <v>205</v>
      </c>
      <c r="D34" s="152" t="s">
        <v>82</v>
      </c>
      <c r="E34" s="152" t="s">
        <v>206</v>
      </c>
      <c r="F34" s="152" t="s">
        <v>207</v>
      </c>
      <c r="G34" s="152" t="s">
        <v>208</v>
      </c>
      <c r="H34" s="153">
        <v>130000</v>
      </c>
      <c r="I34" s="62">
        <v>130000</v>
      </c>
      <c r="J34" s="62"/>
      <c r="K34" s="152"/>
      <c r="L34" s="62">
        <v>130000</v>
      </c>
      <c r="M34" s="152"/>
      <c r="N34" s="62"/>
      <c r="O34" s="62"/>
      <c r="P34" s="152"/>
      <c r="Q34" s="62"/>
      <c r="R34" s="62"/>
      <c r="S34" s="62"/>
      <c r="T34" s="62"/>
      <c r="U34" s="62"/>
      <c r="V34" s="62"/>
      <c r="W34" s="62"/>
    </row>
    <row r="35" ht="20.25" customHeight="1" spans="1:23">
      <c r="A35" s="152" t="str">
        <f t="shared" si="0"/>
        <v>       玉溪市农村经济经营管理中心</v>
      </c>
      <c r="B35" s="152" t="s">
        <v>209</v>
      </c>
      <c r="C35" s="152" t="s">
        <v>210</v>
      </c>
      <c r="D35" s="152" t="s">
        <v>91</v>
      </c>
      <c r="E35" s="152" t="s">
        <v>145</v>
      </c>
      <c r="F35" s="152" t="s">
        <v>150</v>
      </c>
      <c r="G35" s="152" t="s">
        <v>151</v>
      </c>
      <c r="H35" s="153">
        <v>1264800</v>
      </c>
      <c r="I35" s="62">
        <v>1264800</v>
      </c>
      <c r="J35" s="62">
        <v>1264800</v>
      </c>
      <c r="K35" s="152"/>
      <c r="L35" s="62"/>
      <c r="M35" s="152"/>
      <c r="N35" s="62"/>
      <c r="O35" s="62"/>
      <c r="P35" s="152"/>
      <c r="Q35" s="62"/>
      <c r="R35" s="62"/>
      <c r="S35" s="62"/>
      <c r="T35" s="62"/>
      <c r="U35" s="62"/>
      <c r="V35" s="62"/>
      <c r="W35" s="62"/>
    </row>
    <row r="36" ht="20.25" customHeight="1" spans="1:23">
      <c r="A36" s="152" t="str">
        <f t="shared" si="0"/>
        <v>       玉溪市农村经济经营管理中心</v>
      </c>
      <c r="B36" s="152" t="s">
        <v>211</v>
      </c>
      <c r="C36" s="152" t="s">
        <v>212</v>
      </c>
      <c r="D36" s="152" t="s">
        <v>91</v>
      </c>
      <c r="E36" s="152" t="s">
        <v>145</v>
      </c>
      <c r="F36" s="152" t="s">
        <v>213</v>
      </c>
      <c r="G36" s="152" t="s">
        <v>214</v>
      </c>
      <c r="H36" s="153">
        <v>26000</v>
      </c>
      <c r="I36" s="62">
        <v>26000</v>
      </c>
      <c r="J36" s="62"/>
      <c r="K36" s="152"/>
      <c r="L36" s="62">
        <v>26000</v>
      </c>
      <c r="M36" s="152"/>
      <c r="N36" s="62"/>
      <c r="O36" s="62"/>
      <c r="P36" s="152"/>
      <c r="Q36" s="62"/>
      <c r="R36" s="62"/>
      <c r="S36" s="62"/>
      <c r="T36" s="62"/>
      <c r="U36" s="62"/>
      <c r="V36" s="62"/>
      <c r="W36" s="62"/>
    </row>
    <row r="37" ht="20.25" customHeight="1" spans="1:23">
      <c r="A37" s="150" t="s">
        <v>30</v>
      </c>
      <c r="B37" s="150"/>
      <c r="C37" s="150"/>
      <c r="D37" s="150"/>
      <c r="E37" s="150"/>
      <c r="F37" s="150"/>
      <c r="G37" s="150"/>
      <c r="H37" s="62">
        <v>4392560.03</v>
      </c>
      <c r="I37" s="62">
        <v>4392560.03</v>
      </c>
      <c r="J37" s="62">
        <v>2736623.45</v>
      </c>
      <c r="K37" s="62"/>
      <c r="L37" s="62">
        <v>1655936.58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7:G3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topLeftCell="F1" workbookViewId="0">
      <selection activeCell="H9" sqref="H9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1"/>
      <c r="E1" s="141"/>
      <c r="F1" s="141"/>
      <c r="G1" s="141"/>
      <c r="H1" s="141"/>
      <c r="K1" s="131"/>
      <c r="N1" s="131"/>
      <c r="O1" s="131"/>
      <c r="P1" s="131"/>
      <c r="U1" s="146"/>
      <c r="W1" s="132" t="s">
        <v>215</v>
      </c>
    </row>
    <row r="2" ht="27.75" customHeight="1" spans="1:23">
      <c r="A2" s="31" t="s">
        <v>216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"单位名称："&amp;"玉溪市农村经济经营管理中心"</f>
        <v>单位名称：玉溪市农村经济经营管理中心</v>
      </c>
      <c r="B3" s="142" t="str">
        <f>"单位名称："&amp;"玉溪市农村经济经营管理中心"</f>
        <v>单位名称：玉溪市农村经济经营管理中心</v>
      </c>
      <c r="C3" s="142"/>
      <c r="D3" s="142"/>
      <c r="E3" s="142"/>
      <c r="F3" s="142"/>
      <c r="G3" s="142"/>
      <c r="H3" s="142"/>
      <c r="I3" s="142"/>
      <c r="J3" s="7"/>
      <c r="K3" s="7"/>
      <c r="L3" s="7"/>
      <c r="M3" s="7"/>
      <c r="N3" s="7"/>
      <c r="O3" s="7"/>
      <c r="P3" s="7"/>
      <c r="Q3" s="7"/>
      <c r="U3" s="146"/>
      <c r="W3" s="135" t="s">
        <v>2</v>
      </c>
    </row>
    <row r="4" ht="21.75" customHeight="1" spans="1:23">
      <c r="A4" s="9" t="s">
        <v>217</v>
      </c>
      <c r="B4" s="9" t="s">
        <v>125</v>
      </c>
      <c r="C4" s="9" t="s">
        <v>126</v>
      </c>
      <c r="D4" s="9" t="s">
        <v>218</v>
      </c>
      <c r="E4" s="10" t="s">
        <v>127</v>
      </c>
      <c r="F4" s="10" t="s">
        <v>128</v>
      </c>
      <c r="G4" s="10" t="s">
        <v>129</v>
      </c>
      <c r="H4" s="10" t="s">
        <v>130</v>
      </c>
      <c r="I4" s="20" t="s">
        <v>30</v>
      </c>
      <c r="J4" s="20" t="s">
        <v>219</v>
      </c>
      <c r="K4" s="20"/>
      <c r="L4" s="20"/>
      <c r="M4" s="20"/>
      <c r="N4" s="20" t="s">
        <v>132</v>
      </c>
      <c r="O4" s="20"/>
      <c r="P4" s="20"/>
      <c r="Q4" s="10" t="s">
        <v>36</v>
      </c>
      <c r="R4" s="11" t="s">
        <v>220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5" t="s">
        <v>33</v>
      </c>
      <c r="K5" s="145"/>
      <c r="L5" s="145" t="s">
        <v>34</v>
      </c>
      <c r="M5" s="145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138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5" t="s">
        <v>32</v>
      </c>
      <c r="K6" s="145" t="s">
        <v>221</v>
      </c>
      <c r="L6" s="145"/>
      <c r="M6" s="145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3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  <c r="S7" s="143">
        <v>19</v>
      </c>
      <c r="T7" s="143">
        <v>20</v>
      </c>
      <c r="U7" s="143">
        <v>21</v>
      </c>
      <c r="V7" s="143">
        <v>22</v>
      </c>
      <c r="W7" s="143">
        <v>23</v>
      </c>
    </row>
    <row r="8" ht="32.9" customHeight="1" spans="1:23">
      <c r="A8" s="67"/>
      <c r="B8" s="144"/>
      <c r="C8" s="67" t="s">
        <v>222</v>
      </c>
      <c r="D8" s="67"/>
      <c r="E8" s="67"/>
      <c r="F8" s="67"/>
      <c r="G8" s="67"/>
      <c r="H8" s="67"/>
      <c r="I8" s="44">
        <v>250000</v>
      </c>
      <c r="J8" s="44">
        <v>250000</v>
      </c>
      <c r="K8" s="44">
        <v>250000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223</v>
      </c>
      <c r="B9" s="144" t="s">
        <v>224</v>
      </c>
      <c r="C9" s="67" t="s">
        <v>222</v>
      </c>
      <c r="D9" s="67" t="s">
        <v>64</v>
      </c>
      <c r="E9" s="67" t="s">
        <v>92</v>
      </c>
      <c r="F9" s="67" t="s">
        <v>225</v>
      </c>
      <c r="G9" s="67" t="s">
        <v>196</v>
      </c>
      <c r="H9" s="67" t="s">
        <v>197</v>
      </c>
      <c r="I9" s="44">
        <v>35000</v>
      </c>
      <c r="J9" s="44">
        <v>35000</v>
      </c>
      <c r="K9" s="44">
        <v>35000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7" t="s">
        <v>223</v>
      </c>
      <c r="B10" s="144" t="s">
        <v>224</v>
      </c>
      <c r="C10" s="67" t="s">
        <v>222</v>
      </c>
      <c r="D10" s="67" t="s">
        <v>64</v>
      </c>
      <c r="E10" s="67" t="s">
        <v>92</v>
      </c>
      <c r="F10" s="67" t="s">
        <v>225</v>
      </c>
      <c r="G10" s="67" t="s">
        <v>226</v>
      </c>
      <c r="H10" s="67" t="s">
        <v>227</v>
      </c>
      <c r="I10" s="44">
        <v>215000</v>
      </c>
      <c r="J10" s="44">
        <v>215000</v>
      </c>
      <c r="K10" s="44">
        <v>215000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32.9" customHeight="1" spans="1:23">
      <c r="A11" s="67"/>
      <c r="B11" s="67"/>
      <c r="C11" s="67" t="s">
        <v>228</v>
      </c>
      <c r="D11" s="67"/>
      <c r="E11" s="67"/>
      <c r="F11" s="67"/>
      <c r="G11" s="67"/>
      <c r="H11" s="67"/>
      <c r="I11" s="44">
        <v>200000</v>
      </c>
      <c r="J11" s="44"/>
      <c r="K11" s="44"/>
      <c r="L11" s="44"/>
      <c r="M11" s="44"/>
      <c r="N11" s="44">
        <v>200000</v>
      </c>
      <c r="O11" s="44"/>
      <c r="P11" s="44"/>
      <c r="Q11" s="44"/>
      <c r="R11" s="44"/>
      <c r="S11" s="44"/>
      <c r="T11" s="44"/>
      <c r="U11" s="44"/>
      <c r="V11" s="44"/>
      <c r="W11" s="44"/>
    </row>
    <row r="12" ht="32.9" customHeight="1" spans="1:23">
      <c r="A12" s="67" t="s">
        <v>223</v>
      </c>
      <c r="B12" s="144" t="s">
        <v>229</v>
      </c>
      <c r="C12" s="67" t="s">
        <v>228</v>
      </c>
      <c r="D12" s="67" t="s">
        <v>64</v>
      </c>
      <c r="E12" s="67" t="s">
        <v>92</v>
      </c>
      <c r="F12" s="67" t="s">
        <v>225</v>
      </c>
      <c r="G12" s="67" t="s">
        <v>226</v>
      </c>
      <c r="H12" s="67" t="s">
        <v>227</v>
      </c>
      <c r="I12" s="44">
        <v>200000</v>
      </c>
      <c r="J12" s="44"/>
      <c r="K12" s="44"/>
      <c r="L12" s="44"/>
      <c r="M12" s="44"/>
      <c r="N12" s="44">
        <v>200000</v>
      </c>
      <c r="O12" s="44"/>
      <c r="P12" s="44"/>
      <c r="Q12" s="44"/>
      <c r="R12" s="44"/>
      <c r="S12" s="44"/>
      <c r="T12" s="44"/>
      <c r="U12" s="44"/>
      <c r="V12" s="44"/>
      <c r="W12" s="44"/>
    </row>
    <row r="13" ht="32.9" customHeight="1" spans="1:23">
      <c r="A13" s="67"/>
      <c r="B13" s="67"/>
      <c r="C13" s="67" t="s">
        <v>230</v>
      </c>
      <c r="D13" s="67"/>
      <c r="E13" s="67"/>
      <c r="F13" s="67"/>
      <c r="G13" s="67"/>
      <c r="H13" s="67"/>
      <c r="I13" s="44">
        <v>50000</v>
      </c>
      <c r="J13" s="44"/>
      <c r="K13" s="44"/>
      <c r="L13" s="44"/>
      <c r="M13" s="44"/>
      <c r="N13" s="44">
        <v>50000</v>
      </c>
      <c r="O13" s="44"/>
      <c r="P13" s="44"/>
      <c r="Q13" s="44"/>
      <c r="R13" s="44"/>
      <c r="S13" s="44"/>
      <c r="T13" s="44"/>
      <c r="U13" s="44"/>
      <c r="V13" s="44"/>
      <c r="W13" s="44"/>
    </row>
    <row r="14" ht="32.9" customHeight="1" spans="1:23">
      <c r="A14" s="67" t="s">
        <v>223</v>
      </c>
      <c r="B14" s="144" t="s">
        <v>231</v>
      </c>
      <c r="C14" s="67" t="s">
        <v>230</v>
      </c>
      <c r="D14" s="67" t="s">
        <v>64</v>
      </c>
      <c r="E14" s="67" t="s">
        <v>92</v>
      </c>
      <c r="F14" s="67" t="s">
        <v>225</v>
      </c>
      <c r="G14" s="67" t="s">
        <v>196</v>
      </c>
      <c r="H14" s="67" t="s">
        <v>197</v>
      </c>
      <c r="I14" s="44">
        <v>50000</v>
      </c>
      <c r="J14" s="44"/>
      <c r="K14" s="44"/>
      <c r="L14" s="44"/>
      <c r="M14" s="44"/>
      <c r="N14" s="44">
        <v>50000</v>
      </c>
      <c r="O14" s="44"/>
      <c r="P14" s="44"/>
      <c r="Q14" s="44"/>
      <c r="R14" s="44"/>
      <c r="S14" s="44"/>
      <c r="T14" s="44"/>
      <c r="U14" s="44"/>
      <c r="V14" s="44"/>
      <c r="W14" s="44"/>
    </row>
    <row r="15" ht="32.9" customHeight="1" spans="1:23">
      <c r="A15" s="67"/>
      <c r="B15" s="67"/>
      <c r="C15" s="67" t="s">
        <v>232</v>
      </c>
      <c r="D15" s="67"/>
      <c r="E15" s="67"/>
      <c r="F15" s="67"/>
      <c r="G15" s="67"/>
      <c r="H15" s="67"/>
      <c r="I15" s="44">
        <v>4639</v>
      </c>
      <c r="J15" s="44"/>
      <c r="K15" s="44"/>
      <c r="L15" s="44"/>
      <c r="M15" s="44"/>
      <c r="N15" s="44">
        <v>4639</v>
      </c>
      <c r="O15" s="44"/>
      <c r="P15" s="44"/>
      <c r="Q15" s="44"/>
      <c r="R15" s="44"/>
      <c r="S15" s="44"/>
      <c r="T15" s="44"/>
      <c r="U15" s="44"/>
      <c r="V15" s="44"/>
      <c r="W15" s="44"/>
    </row>
    <row r="16" ht="32.9" customHeight="1" spans="1:23">
      <c r="A16" s="67" t="s">
        <v>223</v>
      </c>
      <c r="B16" s="144" t="s">
        <v>233</v>
      </c>
      <c r="C16" s="67" t="s">
        <v>232</v>
      </c>
      <c r="D16" s="67" t="s">
        <v>64</v>
      </c>
      <c r="E16" s="67" t="s">
        <v>92</v>
      </c>
      <c r="F16" s="67" t="s">
        <v>225</v>
      </c>
      <c r="G16" s="67" t="s">
        <v>196</v>
      </c>
      <c r="H16" s="67" t="s">
        <v>197</v>
      </c>
      <c r="I16" s="44">
        <v>4639</v>
      </c>
      <c r="J16" s="44"/>
      <c r="K16" s="44"/>
      <c r="L16" s="44"/>
      <c r="M16" s="44"/>
      <c r="N16" s="44">
        <v>4639</v>
      </c>
      <c r="O16" s="44"/>
      <c r="P16" s="44"/>
      <c r="Q16" s="44"/>
      <c r="R16" s="44"/>
      <c r="S16" s="44"/>
      <c r="T16" s="44"/>
      <c r="U16" s="44"/>
      <c r="V16" s="44"/>
      <c r="W16" s="44"/>
    </row>
    <row r="17" ht="32.9" customHeight="1" spans="1:23">
      <c r="A17" s="67"/>
      <c r="B17" s="67"/>
      <c r="C17" s="67" t="s">
        <v>234</v>
      </c>
      <c r="D17" s="67"/>
      <c r="E17" s="67"/>
      <c r="F17" s="67"/>
      <c r="G17" s="67"/>
      <c r="H17" s="67"/>
      <c r="I17" s="44">
        <v>330000</v>
      </c>
      <c r="J17" s="44"/>
      <c r="K17" s="44"/>
      <c r="L17" s="44"/>
      <c r="M17" s="44"/>
      <c r="N17" s="44">
        <v>330000</v>
      </c>
      <c r="O17" s="44"/>
      <c r="P17" s="44"/>
      <c r="Q17" s="44"/>
      <c r="R17" s="44"/>
      <c r="S17" s="44"/>
      <c r="T17" s="44"/>
      <c r="U17" s="44"/>
      <c r="V17" s="44"/>
      <c r="W17" s="44"/>
    </row>
    <row r="18" ht="32.9" customHeight="1" spans="1:23">
      <c r="A18" s="67" t="s">
        <v>223</v>
      </c>
      <c r="B18" s="144" t="s">
        <v>235</v>
      </c>
      <c r="C18" s="67" t="s">
        <v>234</v>
      </c>
      <c r="D18" s="67" t="s">
        <v>64</v>
      </c>
      <c r="E18" s="67" t="s">
        <v>93</v>
      </c>
      <c r="F18" s="67" t="s">
        <v>236</v>
      </c>
      <c r="G18" s="67" t="s">
        <v>226</v>
      </c>
      <c r="H18" s="67" t="s">
        <v>227</v>
      </c>
      <c r="I18" s="44">
        <v>330000</v>
      </c>
      <c r="J18" s="44"/>
      <c r="K18" s="44"/>
      <c r="L18" s="44"/>
      <c r="M18" s="44"/>
      <c r="N18" s="44">
        <v>330000</v>
      </c>
      <c r="O18" s="44"/>
      <c r="P18" s="44"/>
      <c r="Q18" s="44"/>
      <c r="R18" s="44"/>
      <c r="S18" s="44"/>
      <c r="T18" s="44"/>
      <c r="U18" s="44"/>
      <c r="V18" s="44"/>
      <c r="W18" s="44"/>
    </row>
    <row r="19" ht="18.75" customHeight="1" spans="1:23">
      <c r="A19" s="45" t="s">
        <v>237</v>
      </c>
      <c r="B19" s="46"/>
      <c r="C19" s="46"/>
      <c r="D19" s="46"/>
      <c r="E19" s="46"/>
      <c r="F19" s="46"/>
      <c r="G19" s="46"/>
      <c r="H19" s="47"/>
      <c r="I19" s="44">
        <v>834639</v>
      </c>
      <c r="J19" s="44">
        <v>250000</v>
      </c>
      <c r="K19" s="44">
        <v>250000</v>
      </c>
      <c r="L19" s="44"/>
      <c r="M19" s="44"/>
      <c r="N19" s="44">
        <v>584639</v>
      </c>
      <c r="O19" s="44"/>
      <c r="P19" s="44"/>
      <c r="Q19" s="44"/>
      <c r="R19" s="44"/>
      <c r="S19" s="44"/>
      <c r="T19" s="44"/>
      <c r="U19" s="44"/>
      <c r="V19" s="44"/>
      <c r="W19" s="44"/>
    </row>
  </sheetData>
  <mergeCells count="28">
    <mergeCell ref="A2:W2"/>
    <mergeCell ref="A3:I3"/>
    <mergeCell ref="J4:M4"/>
    <mergeCell ref="N4:P4"/>
    <mergeCell ref="R4:W4"/>
    <mergeCell ref="J5:K5"/>
    <mergeCell ref="A19:H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topLeftCell="A15" workbookViewId="0">
      <selection activeCell="A4" sqref="$A4:$XFD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ht="19" customHeight="1" spans="10:10">
      <c r="J1" s="140" t="s">
        <v>238</v>
      </c>
    </row>
    <row r="2" ht="28.5" customHeight="1" spans="1:10">
      <c r="A2" s="139" t="s">
        <v>239</v>
      </c>
      <c r="B2" s="31"/>
      <c r="C2" s="31"/>
      <c r="D2" s="31"/>
      <c r="E2" s="31"/>
      <c r="F2" s="101"/>
      <c r="G2" s="31"/>
      <c r="H2" s="101"/>
      <c r="I2" s="101"/>
      <c r="J2" s="31"/>
    </row>
    <row r="3" ht="15" customHeight="1" spans="1:1">
      <c r="A3" s="5" t="str">
        <f>"单位名称："&amp;"玉溪市农村经济经营管理中心"</f>
        <v>单位名称：玉溪市农村经济经营管理中心</v>
      </c>
    </row>
    <row r="4" ht="24" customHeight="1" spans="1:10">
      <c r="A4" s="66" t="s">
        <v>240</v>
      </c>
      <c r="B4" s="66" t="s">
        <v>241</v>
      </c>
      <c r="C4" s="66" t="s">
        <v>242</v>
      </c>
      <c r="D4" s="66" t="s">
        <v>243</v>
      </c>
      <c r="E4" s="66" t="s">
        <v>244</v>
      </c>
      <c r="F4" s="53" t="s">
        <v>245</v>
      </c>
      <c r="G4" s="66" t="s">
        <v>246</v>
      </c>
      <c r="H4" s="53" t="s">
        <v>247</v>
      </c>
      <c r="I4" s="53" t="s">
        <v>248</v>
      </c>
      <c r="J4" s="66" t="s">
        <v>249</v>
      </c>
    </row>
    <row r="5" ht="24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24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 t="s">
        <v>222</v>
      </c>
      <c r="B7" s="67" t="s">
        <v>250</v>
      </c>
      <c r="C7" s="67" t="s">
        <v>251</v>
      </c>
      <c r="D7" s="67" t="s">
        <v>252</v>
      </c>
      <c r="E7" s="67" t="s">
        <v>253</v>
      </c>
      <c r="F7" s="67" t="s">
        <v>254</v>
      </c>
      <c r="G7" s="42" t="s">
        <v>45</v>
      </c>
      <c r="H7" s="67" t="s">
        <v>255</v>
      </c>
      <c r="I7" s="67" t="s">
        <v>256</v>
      </c>
      <c r="J7" s="67" t="s">
        <v>257</v>
      </c>
    </row>
    <row r="8" ht="33.75" customHeight="1" spans="1:10">
      <c r="A8" s="67" t="s">
        <v>222</v>
      </c>
      <c r="B8" s="67" t="s">
        <v>250</v>
      </c>
      <c r="C8" s="67" t="s">
        <v>251</v>
      </c>
      <c r="D8" s="67" t="s">
        <v>252</v>
      </c>
      <c r="E8" s="67" t="s">
        <v>258</v>
      </c>
      <c r="F8" s="67" t="s">
        <v>259</v>
      </c>
      <c r="G8" s="42" t="s">
        <v>260</v>
      </c>
      <c r="H8" s="67" t="s">
        <v>261</v>
      </c>
      <c r="I8" s="67" t="s">
        <v>256</v>
      </c>
      <c r="J8" s="67" t="s">
        <v>262</v>
      </c>
    </row>
    <row r="9" ht="33.75" customHeight="1" spans="1:10">
      <c r="A9" s="67" t="s">
        <v>222</v>
      </c>
      <c r="B9" s="67" t="s">
        <v>250</v>
      </c>
      <c r="C9" s="67" t="s">
        <v>251</v>
      </c>
      <c r="D9" s="67" t="s">
        <v>252</v>
      </c>
      <c r="E9" s="67" t="s">
        <v>263</v>
      </c>
      <c r="F9" s="67" t="s">
        <v>254</v>
      </c>
      <c r="G9" s="42" t="s">
        <v>264</v>
      </c>
      <c r="H9" s="67" t="s">
        <v>265</v>
      </c>
      <c r="I9" s="67" t="s">
        <v>256</v>
      </c>
      <c r="J9" s="67" t="s">
        <v>266</v>
      </c>
    </row>
    <row r="10" ht="33.75" customHeight="1" spans="1:10">
      <c r="A10" s="67" t="s">
        <v>222</v>
      </c>
      <c r="B10" s="67" t="s">
        <v>250</v>
      </c>
      <c r="C10" s="67" t="s">
        <v>251</v>
      </c>
      <c r="D10" s="67" t="s">
        <v>252</v>
      </c>
      <c r="E10" s="67" t="s">
        <v>267</v>
      </c>
      <c r="F10" s="67" t="s">
        <v>254</v>
      </c>
      <c r="G10" s="42" t="s">
        <v>268</v>
      </c>
      <c r="H10" s="67" t="s">
        <v>265</v>
      </c>
      <c r="I10" s="67" t="s">
        <v>256</v>
      </c>
      <c r="J10" s="67" t="s">
        <v>269</v>
      </c>
    </row>
    <row r="11" ht="33.75" customHeight="1" spans="1:10">
      <c r="A11" s="67" t="s">
        <v>222</v>
      </c>
      <c r="B11" s="67" t="s">
        <v>250</v>
      </c>
      <c r="C11" s="67" t="s">
        <v>251</v>
      </c>
      <c r="D11" s="67" t="s">
        <v>252</v>
      </c>
      <c r="E11" s="67" t="s">
        <v>270</v>
      </c>
      <c r="F11" s="67" t="s">
        <v>254</v>
      </c>
      <c r="G11" s="42" t="s">
        <v>271</v>
      </c>
      <c r="H11" s="67" t="s">
        <v>265</v>
      </c>
      <c r="I11" s="67" t="s">
        <v>256</v>
      </c>
      <c r="J11" s="67" t="s">
        <v>272</v>
      </c>
    </row>
    <row r="12" ht="77" customHeight="1" spans="1:10">
      <c r="A12" s="67" t="s">
        <v>222</v>
      </c>
      <c r="B12" s="67" t="s">
        <v>250</v>
      </c>
      <c r="C12" s="67" t="s">
        <v>251</v>
      </c>
      <c r="D12" s="67" t="s">
        <v>273</v>
      </c>
      <c r="E12" s="67" t="s">
        <v>274</v>
      </c>
      <c r="F12" s="67" t="s">
        <v>254</v>
      </c>
      <c r="G12" s="42" t="s">
        <v>275</v>
      </c>
      <c r="H12" s="67" t="s">
        <v>276</v>
      </c>
      <c r="I12" s="67" t="s">
        <v>277</v>
      </c>
      <c r="J12" s="67" t="s">
        <v>278</v>
      </c>
    </row>
    <row r="13" ht="33.75" customHeight="1" spans="1:10">
      <c r="A13" s="67" t="s">
        <v>222</v>
      </c>
      <c r="B13" s="67" t="s">
        <v>250</v>
      </c>
      <c r="C13" s="67" t="s">
        <v>251</v>
      </c>
      <c r="D13" s="67" t="s">
        <v>273</v>
      </c>
      <c r="E13" s="67" t="s">
        <v>279</v>
      </c>
      <c r="F13" s="67" t="s">
        <v>259</v>
      </c>
      <c r="G13" s="42" t="s">
        <v>275</v>
      </c>
      <c r="H13" s="67" t="s">
        <v>276</v>
      </c>
      <c r="I13" s="67" t="s">
        <v>277</v>
      </c>
      <c r="J13" s="67" t="s">
        <v>280</v>
      </c>
    </row>
    <row r="14" ht="33.75" customHeight="1" spans="1:10">
      <c r="A14" s="67" t="s">
        <v>222</v>
      </c>
      <c r="B14" s="67" t="s">
        <v>250</v>
      </c>
      <c r="C14" s="67" t="s">
        <v>251</v>
      </c>
      <c r="D14" s="67" t="s">
        <v>273</v>
      </c>
      <c r="E14" s="67" t="s">
        <v>281</v>
      </c>
      <c r="F14" s="67" t="s">
        <v>254</v>
      </c>
      <c r="G14" s="42" t="s">
        <v>282</v>
      </c>
      <c r="H14" s="67" t="s">
        <v>276</v>
      </c>
      <c r="I14" s="67" t="s">
        <v>277</v>
      </c>
      <c r="J14" s="67" t="s">
        <v>283</v>
      </c>
    </row>
    <row r="15" ht="73" customHeight="1" spans="1:10">
      <c r="A15" s="67" t="s">
        <v>222</v>
      </c>
      <c r="B15" s="67" t="s">
        <v>250</v>
      </c>
      <c r="C15" s="67" t="s">
        <v>251</v>
      </c>
      <c r="D15" s="67" t="s">
        <v>284</v>
      </c>
      <c r="E15" s="67" t="s">
        <v>285</v>
      </c>
      <c r="F15" s="67" t="s">
        <v>254</v>
      </c>
      <c r="G15" s="42" t="s">
        <v>286</v>
      </c>
      <c r="H15" s="67" t="s">
        <v>287</v>
      </c>
      <c r="I15" s="67" t="s">
        <v>256</v>
      </c>
      <c r="J15" s="67" t="s">
        <v>288</v>
      </c>
    </row>
    <row r="16" ht="73" customHeight="1" spans="1:10">
      <c r="A16" s="67" t="s">
        <v>222</v>
      </c>
      <c r="B16" s="67" t="s">
        <v>250</v>
      </c>
      <c r="C16" s="67" t="s">
        <v>251</v>
      </c>
      <c r="D16" s="67" t="s">
        <v>284</v>
      </c>
      <c r="E16" s="67" t="s">
        <v>289</v>
      </c>
      <c r="F16" s="67" t="s">
        <v>254</v>
      </c>
      <c r="G16" s="42" t="s">
        <v>286</v>
      </c>
      <c r="H16" s="67" t="s">
        <v>287</v>
      </c>
      <c r="I16" s="67" t="s">
        <v>256</v>
      </c>
      <c r="J16" s="67" t="s">
        <v>278</v>
      </c>
    </row>
    <row r="17" ht="54" customHeight="1" spans="1:10">
      <c r="A17" s="67" t="s">
        <v>222</v>
      </c>
      <c r="B17" s="67" t="s">
        <v>250</v>
      </c>
      <c r="C17" s="67" t="s">
        <v>290</v>
      </c>
      <c r="D17" s="67" t="s">
        <v>291</v>
      </c>
      <c r="E17" s="67" t="s">
        <v>292</v>
      </c>
      <c r="F17" s="67" t="s">
        <v>259</v>
      </c>
      <c r="G17" s="42" t="s">
        <v>53</v>
      </c>
      <c r="H17" s="67" t="s">
        <v>293</v>
      </c>
      <c r="I17" s="67" t="s">
        <v>256</v>
      </c>
      <c r="J17" s="67" t="s">
        <v>294</v>
      </c>
    </row>
    <row r="18" ht="57" customHeight="1" spans="1:10">
      <c r="A18" s="67" t="s">
        <v>222</v>
      </c>
      <c r="B18" s="67" t="s">
        <v>250</v>
      </c>
      <c r="C18" s="67" t="s">
        <v>290</v>
      </c>
      <c r="D18" s="67" t="s">
        <v>291</v>
      </c>
      <c r="E18" s="67" t="s">
        <v>295</v>
      </c>
      <c r="F18" s="67" t="s">
        <v>254</v>
      </c>
      <c r="G18" s="42" t="s">
        <v>50</v>
      </c>
      <c r="H18" s="67" t="s">
        <v>276</v>
      </c>
      <c r="I18" s="67" t="s">
        <v>277</v>
      </c>
      <c r="J18" s="67" t="s">
        <v>296</v>
      </c>
    </row>
    <row r="19" ht="78" customHeight="1" spans="1:10">
      <c r="A19" s="67" t="s">
        <v>222</v>
      </c>
      <c r="B19" s="67" t="s">
        <v>250</v>
      </c>
      <c r="C19" s="67" t="s">
        <v>290</v>
      </c>
      <c r="D19" s="67" t="s">
        <v>297</v>
      </c>
      <c r="E19" s="67" t="s">
        <v>298</v>
      </c>
      <c r="F19" s="67" t="s">
        <v>254</v>
      </c>
      <c r="G19" s="42" t="s">
        <v>275</v>
      </c>
      <c r="H19" s="67" t="s">
        <v>276</v>
      </c>
      <c r="I19" s="67" t="s">
        <v>256</v>
      </c>
      <c r="J19" s="67" t="s">
        <v>299</v>
      </c>
    </row>
    <row r="20" ht="33.75" customHeight="1" spans="1:10">
      <c r="A20" s="67" t="s">
        <v>222</v>
      </c>
      <c r="B20" s="67" t="s">
        <v>250</v>
      </c>
      <c r="C20" s="67" t="s">
        <v>300</v>
      </c>
      <c r="D20" s="67" t="s">
        <v>301</v>
      </c>
      <c r="E20" s="67" t="s">
        <v>302</v>
      </c>
      <c r="F20" s="67" t="s">
        <v>259</v>
      </c>
      <c r="G20" s="42" t="s">
        <v>303</v>
      </c>
      <c r="H20" s="67" t="s">
        <v>276</v>
      </c>
      <c r="I20" s="67" t="s">
        <v>256</v>
      </c>
      <c r="J20" s="67" t="s">
        <v>304</v>
      </c>
    </row>
    <row r="21" ht="61" customHeight="1" spans="1:10">
      <c r="A21" s="67" t="s">
        <v>222</v>
      </c>
      <c r="B21" s="67" t="s">
        <v>250</v>
      </c>
      <c r="C21" s="67" t="s">
        <v>300</v>
      </c>
      <c r="D21" s="67" t="s">
        <v>301</v>
      </c>
      <c r="E21" s="67" t="s">
        <v>305</v>
      </c>
      <c r="F21" s="67" t="s">
        <v>254</v>
      </c>
      <c r="G21" s="42" t="s">
        <v>306</v>
      </c>
      <c r="H21" s="67" t="s">
        <v>276</v>
      </c>
      <c r="I21" s="67" t="s">
        <v>256</v>
      </c>
      <c r="J21" s="67" t="s">
        <v>307</v>
      </c>
    </row>
  </sheetData>
  <mergeCells count="4">
    <mergeCell ref="A2:J2"/>
    <mergeCell ref="A3:H3"/>
    <mergeCell ref="A7:A21"/>
    <mergeCell ref="B7:B21"/>
  </mergeCells>
  <pageMargins left="0.75" right="0.75" top="1" bottom="1" header="0.5" footer="0.5"/>
  <pageSetup paperSize="9" scale="5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selection activeCell="B14" sqref="B14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1"/>
      <c r="F1" s="132" t="s">
        <v>308</v>
      </c>
    </row>
    <row r="2" ht="28.5" customHeight="1" spans="1:6">
      <c r="A2" s="31" t="s">
        <v>309</v>
      </c>
      <c r="B2" s="31"/>
      <c r="C2" s="31"/>
      <c r="D2" s="31"/>
      <c r="E2" s="31"/>
      <c r="F2" s="31"/>
    </row>
    <row r="3" ht="15" customHeight="1" spans="1:6">
      <c r="A3" s="133" t="str">
        <f>"单位名称："&amp;"玉溪市农村经济经营管理中心"</f>
        <v>单位名称：玉溪市农村经济经营管理中心</v>
      </c>
      <c r="B3" s="134"/>
      <c r="C3" s="134"/>
      <c r="D3" s="73"/>
      <c r="E3" s="73"/>
      <c r="F3" s="135" t="s">
        <v>310</v>
      </c>
    </row>
    <row r="4" ht="18.75" customHeight="1" spans="1:6">
      <c r="A4" s="33" t="s">
        <v>124</v>
      </c>
      <c r="B4" s="33" t="s">
        <v>67</v>
      </c>
      <c r="C4" s="33" t="s">
        <v>68</v>
      </c>
      <c r="D4" s="34" t="s">
        <v>311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6"/>
      <c r="F7" s="136"/>
    </row>
    <row r="8" ht="17.25" customHeight="1" spans="1:6">
      <c r="A8" s="137" t="s">
        <v>237</v>
      </c>
      <c r="B8" s="138"/>
      <c r="C8" s="138" t="s">
        <v>237</v>
      </c>
      <c r="D8" s="136"/>
      <c r="E8" s="136"/>
      <c r="F8" s="136"/>
    </row>
    <row r="10" customHeight="1" spans="1:1">
      <c r="A10" t="s">
        <v>312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F10" sqref="F10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313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314</v>
      </c>
      <c r="B2" s="31"/>
      <c r="C2" s="31"/>
      <c r="D2" s="31"/>
      <c r="E2" s="31"/>
      <c r="F2" s="31"/>
      <c r="G2" s="31"/>
      <c r="H2" s="31"/>
      <c r="I2" s="31"/>
      <c r="J2" s="31"/>
      <c r="K2" s="101"/>
      <c r="L2" s="31"/>
      <c r="M2" s="31"/>
      <c r="N2" s="31"/>
      <c r="O2" s="101"/>
      <c r="P2" s="101"/>
      <c r="Q2" s="31"/>
    </row>
    <row r="3" ht="18.75" customHeight="1" spans="1:17">
      <c r="A3" s="110" t="str">
        <f>"单位名称："&amp;"玉溪市农村经济经营管理中心"</f>
        <v>单位名称：玉溪市农村经济经营管理中心</v>
      </c>
      <c r="B3" s="7"/>
      <c r="C3" s="7"/>
      <c r="D3" s="7"/>
      <c r="E3" s="7"/>
      <c r="F3" s="7"/>
      <c r="G3" s="7"/>
      <c r="H3" s="7"/>
      <c r="I3" s="7"/>
      <c r="J3" s="7"/>
      <c r="O3" s="78"/>
      <c r="P3" s="78"/>
      <c r="Q3" s="129" t="s">
        <v>2</v>
      </c>
    </row>
    <row r="4" ht="15.75" customHeight="1" spans="1:17">
      <c r="A4" s="33" t="s">
        <v>315</v>
      </c>
      <c r="B4" s="111" t="s">
        <v>316</v>
      </c>
      <c r="C4" s="111" t="s">
        <v>317</v>
      </c>
      <c r="D4" s="111" t="s">
        <v>318</v>
      </c>
      <c r="E4" s="111" t="s">
        <v>319</v>
      </c>
      <c r="F4" s="111" t="s">
        <v>320</v>
      </c>
      <c r="G4" s="112" t="s">
        <v>131</v>
      </c>
      <c r="H4" s="112"/>
      <c r="I4" s="112"/>
      <c r="J4" s="112"/>
      <c r="K4" s="121"/>
      <c r="L4" s="112"/>
      <c r="M4" s="112"/>
      <c r="N4" s="112"/>
      <c r="O4" s="122"/>
      <c r="P4" s="121"/>
      <c r="Q4" s="130"/>
    </row>
    <row r="5" ht="17.25" customHeight="1" spans="1:17">
      <c r="A5" s="36"/>
      <c r="B5" s="113"/>
      <c r="C5" s="113"/>
      <c r="D5" s="113"/>
      <c r="E5" s="113"/>
      <c r="F5" s="113"/>
      <c r="G5" s="113" t="s">
        <v>30</v>
      </c>
      <c r="H5" s="113" t="s">
        <v>33</v>
      </c>
      <c r="I5" s="113" t="s">
        <v>321</v>
      </c>
      <c r="J5" s="113" t="s">
        <v>322</v>
      </c>
      <c r="K5" s="123" t="s">
        <v>323</v>
      </c>
      <c r="L5" s="124" t="s">
        <v>324</v>
      </c>
      <c r="M5" s="124"/>
      <c r="N5" s="124"/>
      <c r="O5" s="125"/>
      <c r="P5" s="126"/>
      <c r="Q5" s="114"/>
    </row>
    <row r="6" ht="54" customHeight="1" spans="1:17">
      <c r="A6" s="39"/>
      <c r="B6" s="114"/>
      <c r="C6" s="114"/>
      <c r="D6" s="114"/>
      <c r="E6" s="114"/>
      <c r="F6" s="114"/>
      <c r="G6" s="114"/>
      <c r="H6" s="114" t="s">
        <v>32</v>
      </c>
      <c r="I6" s="114"/>
      <c r="J6" s="114"/>
      <c r="K6" s="127"/>
      <c r="L6" s="114" t="s">
        <v>32</v>
      </c>
      <c r="M6" s="114" t="s">
        <v>39</v>
      </c>
      <c r="N6" s="114" t="s">
        <v>138</v>
      </c>
      <c r="O6" s="128" t="s">
        <v>41</v>
      </c>
      <c r="P6" s="127" t="s">
        <v>42</v>
      </c>
      <c r="Q6" s="114" t="s">
        <v>43</v>
      </c>
    </row>
    <row r="7" ht="15" customHeight="1" spans="1:17">
      <c r="A7" s="40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1" customHeight="1" spans="1:17">
      <c r="A8" s="94" t="s">
        <v>64</v>
      </c>
      <c r="B8" s="95"/>
      <c r="C8" s="95"/>
      <c r="D8" s="95"/>
      <c r="E8" s="117"/>
      <c r="F8" s="118">
        <v>4500</v>
      </c>
      <c r="G8" s="44">
        <v>4500</v>
      </c>
      <c r="H8" s="44">
        <v>4500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4" t="str">
        <f>"      "&amp;"公车购置及运维费"</f>
        <v>      公车购置及运维费</v>
      </c>
      <c r="B9" s="95" t="s">
        <v>325</v>
      </c>
      <c r="C9" s="95" t="str">
        <f>"C1804010201"&amp;"  "&amp;"机动车保险服务"</f>
        <v>C1804010201  机动车保险服务</v>
      </c>
      <c r="D9" s="119" t="s">
        <v>326</v>
      </c>
      <c r="E9" s="120">
        <v>1</v>
      </c>
      <c r="F9" s="24">
        <v>4500</v>
      </c>
      <c r="G9" s="44">
        <v>4500</v>
      </c>
      <c r="H9" s="44">
        <v>4500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6" t="s">
        <v>237</v>
      </c>
      <c r="B10" s="97"/>
      <c r="C10" s="97"/>
      <c r="D10" s="97"/>
      <c r="E10" s="117"/>
      <c r="F10" s="118">
        <v>4500</v>
      </c>
      <c r="G10" s="44">
        <v>4500</v>
      </c>
      <c r="H10" s="44">
        <v>4500</v>
      </c>
      <c r="I10" s="44"/>
      <c r="J10" s="44"/>
      <c r="K10" s="44"/>
      <c r="L10" s="44"/>
      <c r="M10" s="44"/>
      <c r="N10" s="44"/>
      <c r="O10" s="44"/>
      <c r="P10" s="44"/>
      <c r="Q10" s="44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selection activeCell="C21" sqref="C2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9" t="s">
        <v>327</v>
      </c>
      <c r="B1" s="79"/>
      <c r="C1" s="79"/>
      <c r="D1" s="79"/>
      <c r="E1" s="79"/>
      <c r="F1" s="79"/>
      <c r="G1" s="79"/>
      <c r="H1" s="80"/>
      <c r="I1" s="79"/>
      <c r="J1" s="79"/>
      <c r="K1" s="79"/>
      <c r="L1" s="99"/>
      <c r="M1" s="80"/>
      <c r="N1" s="100"/>
    </row>
    <row r="2" ht="27.75" customHeight="1" spans="1:14">
      <c r="A2" s="71" t="s">
        <v>328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81"/>
    </row>
    <row r="3" ht="18.75" customHeight="1" spans="1:14">
      <c r="A3" s="72" t="str">
        <f>"单位名称："&amp;"玉溪市农村经济经营管理中心"</f>
        <v>单位名称：玉溪市农村经济经营管理中心</v>
      </c>
      <c r="B3" s="73"/>
      <c r="C3" s="73"/>
      <c r="D3" s="73"/>
      <c r="E3" s="73"/>
      <c r="F3" s="73"/>
      <c r="G3" s="73"/>
      <c r="H3" s="83"/>
      <c r="I3" s="75"/>
      <c r="J3" s="75"/>
      <c r="K3" s="75"/>
      <c r="L3" s="78"/>
      <c r="M3" s="102"/>
      <c r="N3" s="103" t="s">
        <v>2</v>
      </c>
    </row>
    <row r="4" ht="15.75" customHeight="1" spans="1:14">
      <c r="A4" s="84" t="s">
        <v>315</v>
      </c>
      <c r="B4" s="85" t="s">
        <v>329</v>
      </c>
      <c r="C4" s="85" t="s">
        <v>330</v>
      </c>
      <c r="D4" s="86" t="s">
        <v>131</v>
      </c>
      <c r="E4" s="86"/>
      <c r="F4" s="86"/>
      <c r="G4" s="86"/>
      <c r="H4" s="87"/>
      <c r="I4" s="86"/>
      <c r="J4" s="86"/>
      <c r="K4" s="86"/>
      <c r="L4" s="104"/>
      <c r="M4" s="87"/>
      <c r="N4" s="105"/>
    </row>
    <row r="5" ht="17.25" customHeight="1" spans="1:14">
      <c r="A5" s="88"/>
      <c r="B5" s="89"/>
      <c r="C5" s="89"/>
      <c r="D5" s="89" t="s">
        <v>30</v>
      </c>
      <c r="E5" s="89" t="s">
        <v>33</v>
      </c>
      <c r="F5" s="89" t="s">
        <v>321</v>
      </c>
      <c r="G5" s="89" t="s">
        <v>322</v>
      </c>
      <c r="H5" s="90" t="s">
        <v>323</v>
      </c>
      <c r="I5" s="106" t="s">
        <v>324</v>
      </c>
      <c r="J5" s="106"/>
      <c r="K5" s="106"/>
      <c r="L5" s="107"/>
      <c r="M5" s="108"/>
      <c r="N5" s="92"/>
    </row>
    <row r="6" ht="54" customHeight="1" spans="1:14">
      <c r="A6" s="91"/>
      <c r="B6" s="92"/>
      <c r="C6" s="92"/>
      <c r="D6" s="92"/>
      <c r="E6" s="92"/>
      <c r="F6" s="92"/>
      <c r="G6" s="92"/>
      <c r="H6" s="93"/>
      <c r="I6" s="92" t="s">
        <v>32</v>
      </c>
      <c r="J6" s="92" t="s">
        <v>39</v>
      </c>
      <c r="K6" s="92" t="s">
        <v>138</v>
      </c>
      <c r="L6" s="109" t="s">
        <v>41</v>
      </c>
      <c r="M6" s="93" t="s">
        <v>42</v>
      </c>
      <c r="N6" s="92" t="s">
        <v>43</v>
      </c>
    </row>
    <row r="7" ht="15" customHeight="1" spans="1:14">
      <c r="A7" s="91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</row>
    <row r="8" ht="21" customHeight="1" spans="1:14">
      <c r="A8" s="94"/>
      <c r="B8" s="95"/>
      <c r="C8" s="9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4"/>
      <c r="B9" s="95"/>
      <c r="C9" s="9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6" t="s">
        <v>237</v>
      </c>
      <c r="B10" s="97"/>
      <c r="C10" s="98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2" customHeight="1" spans="1:1">
      <c r="A12" t="s">
        <v>331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332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333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"单位名称："&amp;"玉溪市农村经济经营管理中心"</f>
        <v>单位名称：玉溪市农村经济经营管理中心</v>
      </c>
      <c r="B3" s="73"/>
      <c r="C3" s="73"/>
      <c r="D3" s="74"/>
      <c r="E3" s="75"/>
      <c r="F3" s="75"/>
      <c r="G3" s="75"/>
      <c r="H3" s="75"/>
      <c r="I3" s="75"/>
      <c r="N3" s="78" t="s">
        <v>2</v>
      </c>
    </row>
    <row r="4" ht="19.5" customHeight="1" spans="1:14">
      <c r="A4" s="34" t="s">
        <v>334</v>
      </c>
      <c r="B4" s="50" t="s">
        <v>131</v>
      </c>
      <c r="C4" s="51"/>
      <c r="D4" s="51"/>
      <c r="E4" s="76" t="s">
        <v>335</v>
      </c>
      <c r="F4" s="76"/>
      <c r="G4" s="76"/>
      <c r="H4" s="76"/>
      <c r="I4" s="76"/>
      <c r="J4" s="76"/>
      <c r="K4" s="76"/>
      <c r="L4" s="76"/>
      <c r="M4" s="76"/>
      <c r="N4" s="76"/>
    </row>
    <row r="5" ht="40.5" customHeight="1" spans="1:14">
      <c r="A5" s="40"/>
      <c r="B5" s="37" t="s">
        <v>30</v>
      </c>
      <c r="C5" s="33" t="s">
        <v>33</v>
      </c>
      <c r="D5" s="77" t="s">
        <v>336</v>
      </c>
      <c r="E5" s="40" t="s">
        <v>337</v>
      </c>
      <c r="F5" s="40" t="s">
        <v>338</v>
      </c>
      <c r="G5" s="40" t="s">
        <v>339</v>
      </c>
      <c r="H5" s="40" t="s">
        <v>340</v>
      </c>
      <c r="I5" s="40" t="s">
        <v>341</v>
      </c>
      <c r="J5" s="40" t="s">
        <v>342</v>
      </c>
      <c r="K5" s="40" t="s">
        <v>343</v>
      </c>
      <c r="L5" s="40" t="s">
        <v>344</v>
      </c>
      <c r="M5" s="40" t="s">
        <v>345</v>
      </c>
      <c r="N5" s="40" t="s">
        <v>346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1" customHeight="1" spans="1:1">
      <c r="A11" t="s">
        <v>347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18" sqref="B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348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349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"单位名称："&amp;"玉溪市农村经济经营管理中心"</f>
        <v>单位名称：玉溪市农村经济经营管理中心</v>
      </c>
    </row>
    <row r="4" ht="14.25" customHeight="1" spans="1:10">
      <c r="A4" s="66" t="s">
        <v>240</v>
      </c>
      <c r="B4" s="66" t="s">
        <v>241</v>
      </c>
      <c r="C4" s="66" t="s">
        <v>242</v>
      </c>
      <c r="D4" s="66" t="s">
        <v>243</v>
      </c>
      <c r="E4" s="66" t="s">
        <v>244</v>
      </c>
      <c r="F4" s="53" t="s">
        <v>245</v>
      </c>
      <c r="G4" s="66" t="s">
        <v>246</v>
      </c>
      <c r="H4" s="53" t="s">
        <v>247</v>
      </c>
      <c r="I4" s="53" t="s">
        <v>248</v>
      </c>
      <c r="J4" s="66" t="s">
        <v>249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9" ht="18" customHeight="1" spans="1:1">
      <c r="A9" t="s">
        <v>347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C15" sqref="C15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350</v>
      </c>
      <c r="B1" s="54"/>
      <c r="C1" s="54"/>
      <c r="D1" s="54"/>
      <c r="E1" s="54"/>
      <c r="F1" s="54"/>
      <c r="G1" s="54"/>
      <c r="H1" s="54" t="s">
        <v>350</v>
      </c>
    </row>
    <row r="2" ht="28.5" customHeight="1" spans="1:8">
      <c r="A2" s="55" t="s">
        <v>351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"单位名称："&amp;"玉溪市农村经济经营管理中心"</f>
        <v>单位名称：玉溪市农村经济经营管理中心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124</v>
      </c>
      <c r="B4" s="57" t="s">
        <v>352</v>
      </c>
      <c r="C4" s="57" t="s">
        <v>353</v>
      </c>
      <c r="D4" s="57" t="s">
        <v>354</v>
      </c>
      <c r="E4" s="57" t="s">
        <v>355</v>
      </c>
      <c r="F4" s="57" t="s">
        <v>356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319</v>
      </c>
      <c r="G5" s="57" t="s">
        <v>357</v>
      </c>
      <c r="H5" s="57" t="s">
        <v>358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/>
      <c r="B7" s="59"/>
      <c r="C7" s="59"/>
      <c r="D7" s="59"/>
      <c r="E7" s="60"/>
      <c r="F7" s="61"/>
      <c r="G7" s="62"/>
      <c r="H7" s="62"/>
    </row>
    <row r="8" ht="18" customHeight="1" spans="1:8">
      <c r="A8" s="60" t="s">
        <v>30</v>
      </c>
      <c r="B8" s="60"/>
      <c r="C8" s="60"/>
      <c r="D8" s="60"/>
      <c r="E8" s="60"/>
      <c r="F8" s="61"/>
      <c r="G8" s="62"/>
      <c r="H8" s="62"/>
    </row>
    <row r="10" customHeight="1" spans="1:1">
      <c r="A10" t="s">
        <v>359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C17" sqref="C17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360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361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"单位名称："&amp;"玉溪市农村经济经营管理中心"</f>
        <v>单位名称：玉溪市农村经济经营管理中心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217</v>
      </c>
      <c r="B4" s="32" t="s">
        <v>126</v>
      </c>
      <c r="C4" s="32" t="s">
        <v>218</v>
      </c>
      <c r="D4" s="33" t="s">
        <v>127</v>
      </c>
      <c r="E4" s="33" t="s">
        <v>128</v>
      </c>
      <c r="F4" s="33" t="s">
        <v>129</v>
      </c>
      <c r="G4" s="33" t="s">
        <v>130</v>
      </c>
      <c r="H4" s="34" t="s">
        <v>30</v>
      </c>
      <c r="I4" s="50" t="s">
        <v>362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237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2" customHeight="1" spans="1:1">
      <c r="A12" t="s">
        <v>363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C20" sqref="C2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364</v>
      </c>
      <c r="B1" s="1"/>
      <c r="C1" s="1"/>
      <c r="D1" s="2"/>
      <c r="E1" s="1"/>
      <c r="F1" s="1"/>
      <c r="G1" s="3"/>
    </row>
    <row r="2" ht="27.75" customHeight="1" spans="1:7">
      <c r="A2" s="4" t="s">
        <v>365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"单位名称："&amp;"玉溪市农村经济经营管理中心"</f>
        <v>单位名称：玉溪市农村经济经营管理中心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218</v>
      </c>
      <c r="B4" s="9" t="s">
        <v>217</v>
      </c>
      <c r="C4" s="9" t="s">
        <v>126</v>
      </c>
      <c r="D4" s="10" t="s">
        <v>366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367</v>
      </c>
      <c r="F5" s="10" t="s">
        <v>368</v>
      </c>
      <c r="G5" s="10" t="s">
        <v>369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250000</v>
      </c>
      <c r="F8" s="24"/>
      <c r="G8" s="24"/>
    </row>
    <row r="9" ht="21" customHeight="1" spans="1:7">
      <c r="A9" s="21"/>
      <c r="B9" s="21" t="s">
        <v>370</v>
      </c>
      <c r="C9" s="21" t="s">
        <v>222</v>
      </c>
      <c r="D9" s="25" t="s">
        <v>371</v>
      </c>
      <c r="E9" s="24">
        <v>250000</v>
      </c>
      <c r="F9" s="24"/>
      <c r="G9" s="24"/>
    </row>
    <row r="10" ht="21" customHeight="1" spans="1:7">
      <c r="A10" s="26" t="s">
        <v>30</v>
      </c>
      <c r="B10" s="27" t="s">
        <v>372</v>
      </c>
      <c r="C10" s="27"/>
      <c r="D10" s="28"/>
      <c r="E10" s="24">
        <v>250000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2025-02-17T06:53:00Z</dcterms:created>
  <dcterms:modified xsi:type="dcterms:W3CDTF">2025-02-18T10:01:36Z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224AC4AF1F9E41B9826347C4B26A0FEE</vt:lpwstr>
  </property>
  <property fmtid="{D5CDD505-2E9C-101B-9397-08002B2CF9AE}" pid="3" name="KSOProductBuildVer">
    <vt:lpwstr>2052-11.8.2.12089</vt:lpwstr>
  </property>
</Properties>
</file>