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<sst xmlns="http://schemas.openxmlformats.org/spreadsheetml/2006/main" count="1008" uniqueCount="416">
  <si>
    <t>预算01-1表</t>
  </si>
  <si>
    <t>2025年财务收支预算总表部门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</si>
  <si>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</si>
  <si>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</si>
  <si>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</si>
  <si>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</si>
  <si>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</si>
  <si>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</si>
  <si>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</si>
  <si>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</si>
  <si>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</si>
  <si>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</si>
  <si>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</si>
  <si>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</si>
  <si>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</si>
  <si>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</si>
  <si>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</si>
  <si>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</si>
  <si>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</si>
  <si>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</si>
  <si>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</si>
  <si>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</si>
  <si>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</si>
  <si>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</si>
  <si>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</si>
  <si>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</si>
  <si>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</si>
  <si>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</si>
  <si>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</si>
  <si>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</si>
  <si>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</si>
  <si>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</si>
  <si>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</si>
  <si>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</si>
  <si>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</si>
  <si>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</si>
  <si>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</si>
  <si>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</si>
  <si>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</si>
  <si>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</si>
  <si>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</si>
  <si>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</si>
  <si>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</si>
  <si>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</si>
  <si>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</si>
  <si>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</si>
  <si>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</si>
  <si>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</si>
  <si>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</si>
  <si>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</si>
  <si>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</si>
  <si>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</si>
  <si>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</si>
  <si>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</si>
  <si>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</si>
  <si>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</si>
  <si>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</si>
  <si>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</si>
  <si>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</si>
  <si>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</si>
  <si>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</si>
  <si>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</si>
  <si>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</si>
  <si>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460</t>
  </si>
  <si>
    <t>玉溪市土地储备中心</t>
  </si>
  <si>
    <t>460001</t>
  </si>
  <si>
    <t>预算01-3表</t>
  </si>
  <si>
    <t>2025年部门支出预算表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</si>
  <si>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</si>
  <si>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</si>
  <si>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</si>
  <si>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</si>
  <si>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</si>
  <si>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</si>
  <si>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</si>
  <si>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</si>
  <si>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</si>
  <si>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</si>
  <si>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</si>
  <si>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</si>
  <si>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20805</t>
  </si>
  <si>
    <t>2080502</t>
  </si>
  <si>
    <t>2080505</t>
  </si>
  <si>
    <t>210</t>
  </si>
  <si>
    <t>21011</t>
  </si>
  <si>
    <t>2101101</t>
  </si>
  <si>
    <t>2101102</t>
  </si>
  <si>
    <t>2101103</t>
  </si>
  <si>
    <t>2101199</t>
  </si>
  <si>
    <t>212</t>
  </si>
  <si>
    <t>21208</t>
  </si>
  <si>
    <t>2120802</t>
  </si>
  <si>
    <t>2120899</t>
  </si>
  <si>
    <t>220</t>
  </si>
  <si>
    <t>22001</t>
  </si>
  <si>
    <t>2200150</t>
  </si>
  <si>
    <t>221</t>
  </si>
  <si>
    <t>22102</t>
  </si>
  <si>
    <t>2210201</t>
  </si>
  <si>
    <t>2210203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</si>
  <si>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</si>
  <si>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</si>
  <si>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</si>
  <si>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</si>
  <si>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</si>
  <si>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</si>
  <si>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</si>
  <si>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</si>
  <si>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</si>
  <si>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</si>
  <si>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</si>
  <si>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</si>
  <si>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</si>
  <si>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</si>
  <si>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</si>
  <si>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</si>
  <si>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</si>
  <si>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</si>
  <si>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</si>
  <si>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</si>
  <si>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</si>
  <si>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</si>
  <si>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</si>
  <si>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</si>
  <si>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2025年部门基本支出预算表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</si>
  <si>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</si>
  <si>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</si>
  <si>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</si>
  <si>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</si>
  <si>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</si>
  <si>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</si>
  <si>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</si>
  <si>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</si>
  <si>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</si>
  <si>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</si>
  <si>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</si>
  <si>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</si>
  <si>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</si>
  <si>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</si>
  <si>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</si>
  <si>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</si>
  <si>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</si>
  <si>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</si>
  <si>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</si>
  <si>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</si>
  <si>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530400210000000627285</t>
  </si>
  <si>
    <t>事业人员工资支出</t>
  </si>
  <si>
    <t>事业运行</t>
  </si>
  <si>
    <t>30101</t>
  </si>
  <si>
    <t>基本工资</t>
  </si>
  <si>
    <t>30102</t>
  </si>
  <si>
    <t>津贴补贴</t>
  </si>
  <si>
    <t>30107</t>
  </si>
  <si>
    <t>绩效工资</t>
  </si>
  <si>
    <t>购房补贴</t>
  </si>
  <si>
    <t>530400210000000627286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</si>
  <si>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</si>
  <si>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</si>
  <si>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</si>
  <si>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</si>
  <si>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</si>
  <si>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</si>
  <si>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</si>
  <si>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</si>
  <si>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</si>
  <si>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</si>
  <si>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</si>
  <si>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</si>
  <si>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</si>
  <si>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530400210000000627287</t>
  </si>
  <si>
    <t>住房公积金</t>
  </si>
  <si>
    <t>30113</t>
  </si>
  <si>
    <t>530400210000000627290</t>
  </si>
  <si>
    <t>公车购置及运维费</t>
  </si>
  <si>
    <t>30231</t>
  </si>
  <si>
    <t>公务用车运行维护费</t>
  </si>
  <si>
    <t>530400210000000627291</t>
  </si>
  <si>
    <t>工会经费</t>
  </si>
  <si>
    <t>30228</t>
  </si>
  <si>
    <t>530400210000000627292</t>
  </si>
  <si>
    <t>一般公用经费</t>
  </si>
  <si>
    <t>事业单位离退休</t>
  </si>
  <si>
    <t>30299</t>
  </si>
  <si>
    <t>其他商品和服务支出</t>
  </si>
  <si>
    <t>30201</t>
  </si>
  <si>
    <t>办公费</t>
  </si>
  <si>
    <t>30211</t>
  </si>
  <si>
    <t>差旅费</t>
  </si>
  <si>
    <t>30213</t>
  </si>
  <si>
    <t>维修（护）费</t>
  </si>
  <si>
    <t>30229</t>
  </si>
  <si>
    <t>福利费</t>
  </si>
  <si>
    <t>530400221100000677308</t>
  </si>
  <si>
    <t>30217</t>
  </si>
  <si>
    <t>530400231100001229540</t>
  </si>
  <si>
    <t>残疾人就业保障金</t>
  </si>
  <si>
    <t>530400241100002090234</t>
  </si>
  <si>
    <t>奖励性绩效工资（工资部分）经费</t>
  </si>
  <si>
    <t>530400241100002090318</t>
  </si>
  <si>
    <t>奖励性绩效工资（高于部分）经费</t>
  </si>
  <si>
    <t>530400241100002091224</t>
  </si>
  <si>
    <t>对个人和家庭的补助</t>
  </si>
  <si>
    <t>30305</t>
  </si>
  <si>
    <t>生活补助</t>
  </si>
  <si>
    <t>530400241100002343621</t>
  </si>
  <si>
    <t>其他人员经费</t>
  </si>
  <si>
    <t>30199</t>
  </si>
  <si>
    <t>其他工资福利支出</t>
  </si>
  <si>
    <t>530400251100003842540</t>
  </si>
  <si>
    <t>物业管理费</t>
  </si>
  <si>
    <t>30209</t>
  </si>
  <si>
    <t>预算05-1表</t>
  </si>
  <si>
    <t>2025年部门项目支出预算表</t>
  </si>
  <si>
    <t>项目分类</t>
  </si>
  <si>
    <t>项目单位</t>
  </si>
  <si>
    <t>本年拨款</t>
  </si>
  <si>
    <t>单位资金</t>
  </si>
  <si>
    <t>其中：本次下达</t>
  </si>
  <si>
    <t>土地储备管理专项资金</t>
  </si>
  <si>
    <t>事业发展类</t>
  </si>
  <si>
    <t>530400210000000627227</t>
  </si>
  <si>
    <t>其他国有土地使用权出让收入安排的支出</t>
  </si>
  <si>
    <t>30215</t>
  </si>
  <si>
    <t>会议费</t>
  </si>
  <si>
    <t>30216</t>
  </si>
  <si>
    <t>培训费</t>
  </si>
  <si>
    <t>30227</t>
  </si>
  <si>
    <t>委托业务费</t>
  </si>
  <si>
    <t>（S2）土地收储专项资金</t>
  </si>
  <si>
    <t>530400231100001114719</t>
  </si>
  <si>
    <t>土地开发支出</t>
  </si>
  <si>
    <t>31009</t>
  </si>
  <si>
    <t>土地补偿</t>
  </si>
  <si>
    <t>（HT）土地收储管护专项资金</t>
  </si>
  <si>
    <t>530400231100001114725</t>
  </si>
  <si>
    <t>合  计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</si>
  <si>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</si>
  <si>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</si>
  <si>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</si>
  <si>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</si>
  <si>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</si>
  <si>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</si>
  <si>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</si>
  <si>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</si>
  <si>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</si>
  <si>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</si>
  <si>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</si>
  <si>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</si>
  <si>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项目实现储备土地管护的数量3094亩，绿化更换完成率100%，监督检查次数12次，储备土地管护人员数至少2人以上，管护人员在岗率98%以上，创文广告及围挡维护及场地垃圾清除、绿化验收合格率100%，市本级储备土地数据更新及时率100%，通过管护自然安全事故发生的次数小于1次，净土地供应率100%，土地受让单位满意度100%，储备土地周边居民满意度95%。紧紧围绕中央生态环境保护督察报告反馈意见整改方案，针对储备土地管护中存在的问题，结合创建文明城市的工作部署，加强储备土地的管护，遏制侵占、破坏国有储备土地和乱倒弃土、垃圾的现象；同时，实现储备土地的美化、绿化，提升城市现代化水平、建设生态宜居宜业城市。</t>
  </si>
  <si>
    <t>产出指标</t>
  </si>
  <si>
    <t>数量指标</t>
  </si>
  <si>
    <t>监督检查次数</t>
  </si>
  <si>
    <t>&gt;=</t>
  </si>
  <si>
    <t>次</t>
  </si>
  <si>
    <t>定量指标</t>
  </si>
  <si>
    <t>反映委托单位对物业服务监督检查的次数的情况。</t>
  </si>
  <si>
    <t>绿化更换完成率</t>
  </si>
  <si>
    <t>95</t>
  </si>
  <si>
    <t>%</t>
  </si>
  <si>
    <t>反映绿化更换的完成情况。绿化更换完成率=实际更换的绿化数量（面积）/应更换的绿化数量（面积）*100%</t>
  </si>
  <si>
    <t>储备土地管护人员数</t>
  </si>
  <si>
    <t>人</t>
  </si>
  <si>
    <t>反映委托单位对物业服务人员检查情况。</t>
  </si>
  <si>
    <t>储备土地管护的数量</t>
  </si>
  <si>
    <t>=</t>
  </si>
  <si>
    <t>3094</t>
  </si>
  <si>
    <t>亩</t>
  </si>
  <si>
    <t>反映储备土地管护的数量情况</t>
  </si>
  <si>
    <t>质量指标</t>
  </si>
  <si>
    <t>管护人员在岗率</t>
  </si>
  <si>
    <t>98</t>
  </si>
  <si>
    <t>反映管护服务人员等物管人员在岗的情况。管护人员在岗率=实际在岗工时/应在岗工时*100%</t>
  </si>
  <si>
    <t>验收合格率</t>
  </si>
  <si>
    <t>反映创文广告及围挡维护及场地垃圾清除、绿化达标的情况。验收合格率=验收合格数量/提交验收数量*100%</t>
  </si>
  <si>
    <t>时效指标</t>
  </si>
  <si>
    <t>市本级储备土地数据更新及时率</t>
  </si>
  <si>
    <t>反映市本级储备土地数据更新及时情况。</t>
  </si>
  <si>
    <t>效益指标</t>
  </si>
  <si>
    <t>社会效益</t>
  </si>
  <si>
    <t>安全事故发生次数</t>
  </si>
  <si>
    <t>&lt;=</t>
  </si>
  <si>
    <t>反映自然安全事故发生的次数情况。</t>
  </si>
  <si>
    <t>净土地供应率</t>
  </si>
  <si>
    <t>100</t>
  </si>
  <si>
    <t>反映储备土地管护实现净土地供应率。</t>
  </si>
  <si>
    <t>生态效益</t>
  </si>
  <si>
    <t>完成土壤污染现状调查数量</t>
  </si>
  <si>
    <t>0</t>
  </si>
  <si>
    <t>件</t>
  </si>
  <si>
    <t>反映储备土地土壤污染现状调查工作符合法定要求，保障原用途变更为“一住两公”储备土地顺利开发建设。</t>
  </si>
  <si>
    <t>满意度指标</t>
  </si>
  <si>
    <t>服务对象满意度</t>
  </si>
  <si>
    <t>土地受让单位满意度</t>
  </si>
  <si>
    <t>反映土地受让单位满意度。</t>
  </si>
  <si>
    <t>储备土地周边居民满意度</t>
  </si>
  <si>
    <t>反映2609亩储备土地周边居民满意程度。</t>
  </si>
  <si>
    <t>本项目主要用于保障市土地储备中心和市储委会办公室的正常运转、开展市级储备土地收储和供应涉及的勘测定界、评估、审计及推介等基础性工作、推进依法决策、提高业务技能。
2025年项目实现的绩效目标：1.组织业务培训次数1次以上，参训人员满意度大于95%；2.筹备召开储委会会议不少于1次，研究全市土地收储和供应业务，盘活土地资产，加强土地的宏观调控；3.加强法律咨询和法制宣传，最大限度地降低单位的法律风险，合同纠纷发生率低于2%，普法宣传满意度达到95%；4.加强档案管理，档案数字化加工按质完成率100%；5.加快土地的盘活供应，开展1次土地推介，完成194亩出让土地的评估，土地储备计划编制率达到100%，土地供应率大于85%，净地供应率达到100%，土地增值率大于等于10%。</t>
  </si>
  <si>
    <t>组织业务培训次数</t>
  </si>
  <si>
    <t>1.00</t>
  </si>
  <si>
    <t>反映预算部门（单位）组织开展土地储备业务等培训的次数。</t>
  </si>
  <si>
    <t>召开储委会会议次数</t>
  </si>
  <si>
    <t>反映预算部门（单位）组织开展召开储委会会议次数。</t>
  </si>
  <si>
    <t>合同纠纷发生率</t>
  </si>
  <si>
    <t>反映合同纠纷发生率。合同纠纷发生率=发生合同纠纷合同数/合同总数*100%</t>
  </si>
  <si>
    <t>完成评估土地面积</t>
  </si>
  <si>
    <t>194</t>
  </si>
  <si>
    <t>反映预算部门开展土地评估情况。</t>
  </si>
  <si>
    <t>土地推介次数</t>
  </si>
  <si>
    <t>反映预算部门开展土地推介情况。</t>
  </si>
  <si>
    <t>土地储备计划编制率</t>
  </si>
  <si>
    <t>反映土地储备计划编制情况。完成率=实际完成值/目标值</t>
  </si>
  <si>
    <t>档案数字化加工率</t>
  </si>
  <si>
    <t>反映档案数字化加工安置完成的情况。完成率=实际按质完成值/目标值*100%</t>
  </si>
  <si>
    <t>培训计划按时完成率</t>
  </si>
  <si>
    <t>反映预算部门（单位）组织开展土地储备业务等培训的时效。</t>
  </si>
  <si>
    <t>经济效益</t>
  </si>
  <si>
    <t>土地增值率</t>
  </si>
  <si>
    <t>指标内容：反映土地保值增值情况。</t>
  </si>
  <si>
    <t>净地供应率</t>
  </si>
  <si>
    <t>指标内容：反映拟供应土地补偿到位情况。</t>
  </si>
  <si>
    <t>土地供应率</t>
  </si>
  <si>
    <t>85</t>
  </si>
  <si>
    <t>指标内容：反映土地供应完成情况。</t>
  </si>
  <si>
    <t>参训人员满意度</t>
  </si>
  <si>
    <t>反映参训人员对培训内容、讲师授课、课程设置和培训效果等的满意度。
参训人员满意度=（满意人数/参训总人数）*100%</t>
  </si>
  <si>
    <t>普法宣传满意度</t>
  </si>
  <si>
    <t>反映群众对普法宣传满意度。满意度=问卷调查满意数/总的调查数*100%</t>
  </si>
  <si>
    <t>用于推进5个项目的前期开发整理工作，缓解资金压力，维护社会稳定。</t>
  </si>
  <si>
    <t>完成开发整理土地</t>
  </si>
  <si>
    <t>个</t>
  </si>
  <si>
    <t>反映财政资金保障前期开发整理的项目个数。</t>
  </si>
  <si>
    <t>竣工验收合格率</t>
  </si>
  <si>
    <t>反映金科桃李郡周边市政管网及市政道路建设项目、水塘老工业片区改造项目道路建设验收情况。
竣工验收合格率=（验收合格单元工程数量/完工单元工程总数）×100%。</t>
  </si>
  <si>
    <t>发生安全大生产，安全事故数</t>
  </si>
  <si>
    <t>反映瀑布公园77208片区项目在道路修建期间发生交通隐患数量</t>
  </si>
  <si>
    <t>开发整理土地净供应率</t>
  </si>
  <si>
    <t>反映开发整理土地净供应率。供应率=供应土地数量/k开发整理的土地数量*100%</t>
  </si>
  <si>
    <t>金科桃李郡周边市政管网及道路及时投入使用</t>
  </si>
  <si>
    <t>反映管网及道路在时限内完成建设</t>
  </si>
  <si>
    <t>泷水塘老工业片区改造项目按时完成及投入使用</t>
  </si>
  <si>
    <t>反映泷水塘老工业片区改造项目、三条道路建设推进情况。</t>
  </si>
  <si>
    <t>瀑布生态公园、77208部队片区土地开发整理及时完成</t>
  </si>
  <si>
    <t>反映瀑布生态公园、77208片区一级开发整理进度，</t>
  </si>
  <si>
    <t>可持续影响</t>
  </si>
  <si>
    <t>道路综合使用率</t>
  </si>
  <si>
    <t>90</t>
  </si>
  <si>
    <t>反映道路建设完工后的使用情况。综合使用率=（投入使用的道路面积/完成建设道路面积）*100%</t>
  </si>
  <si>
    <t>周边群众满意度</t>
  </si>
  <si>
    <t>反映项目周边群众对项目建设的满意度。满意度=问卷满意的份数/总的问卷份数*100%</t>
  </si>
  <si>
    <t>预算06表</t>
  </si>
  <si>
    <t>2025年部门政府性基金预算支出预算表</t>
  </si>
  <si>
    <t>单位:元</t>
  </si>
  <si>
    <t>政府性基金预算支出</t>
  </si>
  <si>
    <t>城乡社区支出</t>
  </si>
  <si>
    <t>国有土地使用权出让收入安排的支出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</si>
  <si>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</si>
  <si>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</si>
  <si>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</si>
  <si>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</si>
  <si>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</si>
  <si>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</si>
  <si>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</si>
  <si>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</si>
  <si>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</si>
  <si>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</si>
  <si>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</si>
  <si>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</si>
  <si>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车辆加油、添加燃料服务</t>
  </si>
  <si>
    <t>元</t>
  </si>
  <si>
    <t>机动车保险服务</t>
  </si>
  <si>
    <t>车辆维修和保养服务</t>
  </si>
  <si>
    <t>预算08表</t>
  </si>
  <si>
    <t>2025年部门政府购买服务预算表</t>
  </si>
  <si>
    <t>政府购买服务项目</t>
  </si>
  <si>
    <t>政府购买服务目录</t>
  </si>
  <si>
    <t>注：玉溪市土地储备中无政府购买服务，故该表为空。</t>
  </si>
  <si>
    <t>预算09-1表</t>
  </si>
  <si>
    <t>2025年市对下转移支付预算表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</si>
  <si>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</si>
  <si>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</si>
  <si>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</si>
  <si>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</si>
  <si>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</si>
  <si>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</si>
  <si>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</si>
  <si>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</si>
  <si>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</si>
  <si>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</si>
  <si>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</si>
  <si>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</si>
  <si>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</si>
  <si>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注：玉溪市土地储备中无市对下转移支付，故该表为空。</t>
  </si>
  <si>
    <t>预算09-2表</t>
  </si>
  <si>
    <t>2025年市对下转移支付绩效目标表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</si>
  <si>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</si>
  <si>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</si>
  <si>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</si>
  <si>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</si>
  <si>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</si>
  <si>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</si>
  <si>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</si>
  <si>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</si>
  <si>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</si>
  <si>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注：玉溪市土地储备中无新增资产配置，故该表为空。</t>
  </si>
  <si>
    <t>预算11表</t>
  </si>
  <si>
    <t>2025年上级补助项目支出预算表</t>
  </si>
  <si>
    <t>上级补助</t>
  </si>
  <si>
    <t>注：玉溪市土地储备中无上级补助项目支出预算，故该表为空。</t>
  </si>
  <si>
    <t>预算12表</t>
  </si>
  <si>
    <t>2025年部门项目支出中期规划预算表</t>
  </si>
  <si>
    <t>项目级次</t>
  </si>
  <si>
    <t>2025年</t>
  </si>
  <si>
    <t>2026年</t>
  </si>
  <si>
    <t>2027年</t>
  </si>
  <si>
    <t/>
  </si>
  <si>
    <t>注：玉溪市土地储备中无项目支出中期规划，故该表为空。</t>
  </si>
</sst>
</file>

<file path=xl/styles.xml><?xml version="1.0" encoding="utf-8"?>
<styleSheet xmlns="http://schemas.openxmlformats.org/spreadsheetml/2006/main">
  <numFmts count="9">
    <numFmt numFmtId="176" formatCode="#,##0;\-#,##0;;@"/>
    <numFmt numFmtId="42" formatCode="_ &quot;￥&quot;* #,##0_ ;_ &quot;￥&quot;* \-#,##0_ ;_ &quot;￥&quot;* &quot;-&quot;_ ;_ @_ "/>
    <numFmt numFmtId="41" formatCode="_ * #,##0_ ;_ * \-#,##0_ ;_ * &quot;-&quot;_ ;_ @_ "/>
    <numFmt numFmtId="177" formatCode="yyyy/mm/dd\ hh:mm:ss"/>
    <numFmt numFmtId="178" formatCode="#,##0.00;\-#,##0.00;;@"/>
    <numFmt numFmtId="44" formatCode="_ &quot;￥&quot;* #,##0.00_ ;_ &quot;￥&quot;* \-#,##0.00_ ;_ &quot;￥&quot;* &quot;-&quot;??_ ;_ @_ "/>
    <numFmt numFmtId="179" formatCode="hh:mm:ss"/>
    <numFmt numFmtId="43" formatCode="_ * #,##0.00_ ;_ * \-#,##0.00_ ;_ * &quot;-&quot;??_ ;_ @_ "/>
    <numFmt numFmtId="180" formatCode="yyyy/mm/dd"/>
  </numFmts>
  <fonts count="42"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10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9"/>
      <name val="SimSun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top"/>
    </xf>
    <xf numFmtId="176" fontId="13" fillId="0" borderId="4">
      <alignment horizontal="right" vertical="center"/>
    </xf>
    <xf numFmtId="10" fontId="13" fillId="0" borderId="4">
      <alignment horizontal="right" vertical="center"/>
    </xf>
    <xf numFmtId="177" fontId="13" fillId="0" borderId="4">
      <alignment horizontal="right" vertical="center"/>
    </xf>
    <xf numFmtId="179" fontId="13" fillId="0" borderId="4">
      <alignment horizontal="right" vertical="center"/>
    </xf>
    <xf numFmtId="178" fontId="13" fillId="0" borderId="4">
      <alignment horizontal="right" vertical="center"/>
    </xf>
    <xf numFmtId="178" fontId="13" fillId="0" borderId="4">
      <alignment horizontal="right" vertical="center"/>
    </xf>
    <xf numFmtId="0" fontId="23" fillId="1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180" fontId="13" fillId="0" borderId="4">
      <alignment horizontal="right" vertical="center"/>
    </xf>
    <xf numFmtId="42" fontId="1" fillId="0" borderId="0" applyFon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49" fontId="13" fillId="0" borderId="4">
      <alignment horizontal="left" vertical="center" wrapText="1"/>
    </xf>
    <xf numFmtId="0" fontId="34" fillId="0" borderId="0" applyNumberFormat="0" applyFill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0" fillId="14" borderId="14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36" fillId="14" borderId="19" applyNumberFormat="0" applyAlignment="0" applyProtection="0">
      <alignment vertical="center"/>
    </xf>
    <xf numFmtId="0" fontId="27" fillId="7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" fillId="24" borderId="1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</cellStyleXfs>
  <cellXfs count="172">
    <xf numFmtId="0" fontId="0" fillId="0" borderId="0" xfId="0" applyFont="1">
      <alignment vertical="top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49" fontId="6" fillId="0" borderId="4" xfId="27" applyNumberFormat="1" applyFont="1" applyBorder="1">
      <alignment horizontal="lef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/>
    <xf numFmtId="0" fontId="7" fillId="0" borderId="0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49" fontId="13" fillId="0" borderId="0" xfId="27" applyNumberFormat="1" applyFont="1" applyBorder="1" applyAlignment="1">
      <alignment horizontal="right" vertical="center" wrapText="1"/>
    </xf>
    <xf numFmtId="49" fontId="14" fillId="0" borderId="0" xfId="27" applyNumberFormat="1" applyFont="1" applyBorder="1" applyAlignment="1">
      <alignment horizontal="center" vertical="center" wrapText="1"/>
    </xf>
    <xf numFmtId="49" fontId="13" fillId="0" borderId="0" xfId="27" applyNumberFormat="1" applyFont="1" applyBorder="1">
      <alignment horizontal="left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left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right" vertical="center" wrapText="1"/>
    </xf>
    <xf numFmtId="178" fontId="13" fillId="0" borderId="4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9" fontId="8" fillId="0" borderId="4" xfId="27" applyNumberFormat="1" applyFont="1" applyBorder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18" fillId="0" borderId="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11" fillId="0" borderId="0" xfId="0" applyFont="1" applyBorder="1" applyAlignment="1">
      <alignment horizontal="right" wrapText="1"/>
    </xf>
    <xf numFmtId="0" fontId="10" fillId="0" borderId="8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0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right" wrapText="1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right" vertical="center"/>
    </xf>
    <xf numFmtId="178" fontId="4" fillId="0" borderId="4" xfId="0" applyNumberFormat="1" applyFont="1" applyBorder="1" applyAlignment="1">
      <alignment horizontal="right" vertical="center"/>
    </xf>
    <xf numFmtId="176" fontId="8" fillId="0" borderId="4" xfId="1" applyNumberFormat="1" applyFont="1" applyBorder="1" applyAlignment="1">
      <alignment horizontal="center" vertical="center" wrapText="1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10" fillId="0" borderId="7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left" vertical="center" wrapText="1" indent="4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178" fontId="8" fillId="0" borderId="4" xfId="5" applyNumberFormat="1" applyFont="1" applyBorder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/>
    </xf>
    <xf numFmtId="0" fontId="19" fillId="0" borderId="0" xfId="0" applyFont="1" applyBorder="1" applyAlignment="1">
      <alignment horizontal="center" vertical="center"/>
    </xf>
    <xf numFmtId="49" fontId="8" fillId="0" borderId="4" xfId="27" applyNumberFormat="1" applyFont="1" applyBorder="1" applyAlignment="1">
      <alignment horizontal="left" vertical="center" wrapText="1" indent="1"/>
    </xf>
    <xf numFmtId="0" fontId="4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/>
    <xf numFmtId="0" fontId="2" fillId="0" borderId="4" xfId="0" applyFont="1" applyBorder="1" applyAlignment="1">
      <alignment horizontal="center" vertical="center" wrapText="1"/>
    </xf>
    <xf numFmtId="0" fontId="11" fillId="0" borderId="0" xfId="0" applyFont="1" applyBorder="1">
      <alignment vertical="top"/>
    </xf>
    <xf numFmtId="49" fontId="12" fillId="0" borderId="4" xfId="27" applyNumberFormat="1" applyFont="1" applyBorder="1" applyAlignment="1">
      <alignment horizontal="center" vertical="center" wrapText="1"/>
    </xf>
    <xf numFmtId="49" fontId="13" fillId="0" borderId="4" xfId="27" applyNumberFormat="1" applyFont="1" applyBorder="1" applyAlignment="1">
      <alignment horizontal="right" vertical="center" wrapText="1"/>
    </xf>
    <xf numFmtId="49" fontId="14" fillId="0" borderId="4" xfId="27" applyNumberFormat="1" applyFont="1" applyBorder="1" applyAlignment="1">
      <alignment horizontal="center" vertical="center" wrapText="1"/>
    </xf>
    <xf numFmtId="49" fontId="13" fillId="0" borderId="4" xfId="27" applyNumberFormat="1" applyFont="1" applyBorder="1">
      <alignment horizontal="left" vertical="center" wrapText="1"/>
    </xf>
    <xf numFmtId="49" fontId="15" fillId="0" borderId="4" xfId="27" applyNumberFormat="1" applyFont="1" applyBorder="1" applyAlignment="1">
      <alignment horizontal="center" vertical="center" wrapText="1"/>
    </xf>
    <xf numFmtId="49" fontId="13" fillId="0" borderId="4" xfId="27" applyNumberFormat="1" applyFont="1" applyBorder="1" applyAlignment="1">
      <alignment horizontal="center" vertical="center" wrapText="1"/>
    </xf>
    <xf numFmtId="178" fontId="13" fillId="0" borderId="4" xfId="27" applyNumberFormat="1" applyFont="1" applyBorder="1" applyAlignment="1">
      <alignment horizontal="right" vertical="center" wrapText="1"/>
    </xf>
    <xf numFmtId="176" fontId="13" fillId="0" borderId="4" xfId="1" applyNumberFormat="1" applyFont="1" applyBorder="1" applyAlignment="1">
      <alignment horizontal="center" vertical="center" wrapText="1"/>
    </xf>
    <xf numFmtId="49" fontId="21" fillId="0" borderId="4" xfId="27" applyNumberFormat="1" applyFont="1" applyBorder="1" applyAlignment="1">
      <alignment horizontal="right" vertical="center" wrapText="1"/>
    </xf>
    <xf numFmtId="49" fontId="13" fillId="0" borderId="4" xfId="27" applyNumberFormat="1" applyFont="1" applyBorder="1" applyAlignment="1">
      <alignment horizontal="left" vertical="center" wrapText="1" indent="2"/>
    </xf>
    <xf numFmtId="49" fontId="13" fillId="0" borderId="4" xfId="27" applyNumberFormat="1" applyFont="1" applyBorder="1" applyAlignment="1">
      <alignment horizontal="left" vertical="center" wrapText="1" indent="4"/>
    </xf>
    <xf numFmtId="49" fontId="13" fillId="0" borderId="10" xfId="27" applyNumberFormat="1" applyFont="1" applyBorder="1" applyAlignment="1">
      <alignment horizontal="right" vertical="center" wrapText="1"/>
    </xf>
    <xf numFmtId="49" fontId="22" fillId="0" borderId="4" xfId="0" applyNumberFormat="1" applyFont="1" applyBorder="1" applyAlignment="1">
      <alignment horizontal="right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22" fillId="0" borderId="4" xfId="27" applyNumberFormat="1" applyFont="1" applyBorder="1">
      <alignment horizontal="left" vertical="center" wrapText="1"/>
    </xf>
    <xf numFmtId="178" fontId="13" fillId="0" borderId="4" xfId="0" applyNumberFormat="1" applyFont="1" applyBorder="1" applyAlignment="1">
      <alignment horizontal="right" vertical="center"/>
    </xf>
    <xf numFmtId="178" fontId="22" fillId="0" borderId="4" xfId="0" applyNumberFormat="1" applyFont="1" applyBorder="1" applyAlignment="1">
      <alignment horizontal="left" vertical="center"/>
    </xf>
    <xf numFmtId="178" fontId="13" fillId="0" borderId="4" xfId="5" applyNumberFormat="1" applyFont="1" applyBorder="1">
      <alignment horizontal="right" vertical="center"/>
    </xf>
    <xf numFmtId="178" fontId="13" fillId="0" borderId="4" xfId="0" applyNumberFormat="1" applyFont="1" applyBorder="1" applyAlignment="1">
      <alignment horizontal="left" vertical="center"/>
    </xf>
    <xf numFmtId="49" fontId="22" fillId="0" borderId="4" xfId="0" applyNumberFormat="1" applyFont="1" applyBorder="1" applyAlignment="1">
      <alignment horizontal="center" vertical="center" wrapText="1"/>
    </xf>
  </cellXfs>
  <cellStyles count="57">
    <cellStyle name="常规" xfId="0" builtinId="0"/>
    <cellStyle name="IntegralNumberStyle" xfId="1"/>
    <cellStyle name="PercentStyle" xfId="2"/>
    <cellStyle name="DateTimeStyle" xfId="3"/>
    <cellStyle name="TimeStyle" xfId="4"/>
    <cellStyle name="MoneyStyle" xfId="5"/>
    <cellStyle name="NumberStyle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百分比" xfId="17" builtinId="5"/>
    <cellStyle name="千位分隔" xfId="18" builtinId="3"/>
    <cellStyle name="标题 2" xfId="19" builtinId="17"/>
    <cellStyle name="DateStyle" xfId="20"/>
    <cellStyle name="货币[0]" xfId="21" builtinId="7"/>
    <cellStyle name="60% - 强调文字颜色 4" xfId="22" builtinId="44"/>
    <cellStyle name="警告文本" xfId="23" builtinId="11"/>
    <cellStyle name="20% - 强调文字颜色 2" xfId="24" builtinId="34"/>
    <cellStyle name="60% - 强调文字颜色 5" xfId="25" builtinId="48"/>
    <cellStyle name="标题 1" xfId="26" builtinId="16"/>
    <cellStyle name="TextStyle" xfId="27"/>
    <cellStyle name="超链接" xfId="28" builtinId="8"/>
    <cellStyle name="20% - 强调文字颜色 3" xfId="29" builtinId="38"/>
    <cellStyle name="货币" xfId="30" builtinId="4"/>
    <cellStyle name="20% - 强调文字颜色 4" xfId="31" builtinId="42"/>
    <cellStyle name="计算" xfId="32" builtinId="22"/>
    <cellStyle name="已访问的超链接" xfId="33" builtinId="9"/>
    <cellStyle name="千位分隔[0]" xfId="34" builtinId="6"/>
    <cellStyle name="强调文字颜色 4" xfId="35" builtinId="41"/>
    <cellStyle name="40% - 强调文字颜色 3" xfId="36" builtinId="39"/>
    <cellStyle name="60% - 强调文字颜色 6" xfId="37" builtinId="52"/>
    <cellStyle name="输入" xfId="38" builtinId="20"/>
    <cellStyle name="输出" xfId="39" builtinId="21"/>
    <cellStyle name="检查单元格" xfId="40" builtinId="23"/>
    <cellStyle name="链接单元格" xfId="41" builtinId="24"/>
    <cellStyle name="60% - 强调文字颜色 1" xfId="42" builtinId="3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customHeight="1" spans="1:4">
      <c r="A1" s="55"/>
      <c r="B1" s="55"/>
      <c r="C1" s="55"/>
      <c r="D1" s="55"/>
    </row>
    <row r="2" ht="18.75" customHeight="1" spans="1:4">
      <c r="A2" s="153" t="s">
        <v>0</v>
      </c>
      <c r="B2" s="164"/>
      <c r="C2" s="164"/>
      <c r="D2" s="164"/>
    </row>
    <row r="3" ht="28.5" customHeight="1" spans="1:4">
      <c r="A3" s="165" t="s">
        <v>1</v>
      </c>
      <c r="B3" s="165"/>
      <c r="C3" s="165"/>
      <c r="D3" s="165"/>
    </row>
    <row r="4" ht="18.75" customHeight="1" spans="1:4">
      <c r="A4" s="155" t="str">
        <f>"单位名称："&amp;"玉溪市土地储备中心"</f>
        <v>单位名称：玉溪市土地储备中心</v>
      </c>
      <c r="B4" s="155"/>
      <c r="C4" s="155"/>
      <c r="D4" s="153" t="s">
        <v>2</v>
      </c>
    </row>
    <row r="5" ht="18.75" customHeight="1" spans="1:4">
      <c r="A5" s="156" t="s">
        <v>3</v>
      </c>
      <c r="B5" s="156"/>
      <c r="C5" s="156" t="s">
        <v>4</v>
      </c>
      <c r="D5" s="156"/>
    </row>
    <row r="6" ht="18.75" customHeight="1" spans="1:4">
      <c r="A6" s="156" t="s">
        <v>5</v>
      </c>
      <c r="B6" s="156" t="s">
        <v>6</v>
      </c>
      <c r="C6" s="156" t="s">
        <v>7</v>
      </c>
      <c r="D6" s="156" t="s">
        <v>6</v>
      </c>
    </row>
    <row r="7" ht="18.75" customHeight="1" spans="1:4">
      <c r="A7" s="155" t="s">
        <v>8</v>
      </c>
      <c r="B7" s="169">
        <v>3548050.24</v>
      </c>
      <c r="C7" s="170" t="str">
        <f>"一"&amp;"、"&amp;"社会保障和就业支出"</f>
        <v>一、社会保障和就业支出</v>
      </c>
      <c r="D7" s="169">
        <v>277920.96</v>
      </c>
    </row>
    <row r="8" ht="18.75" customHeight="1" spans="1:4">
      <c r="A8" s="155" t="s">
        <v>9</v>
      </c>
      <c r="B8" s="169">
        <v>8005894.4</v>
      </c>
      <c r="C8" s="170" t="str">
        <f>"二"&amp;"、"&amp;"卫生健康支出"</f>
        <v>二、卫生健康支出</v>
      </c>
      <c r="D8" s="169">
        <v>225143.9</v>
      </c>
    </row>
    <row r="9" ht="18.75" customHeight="1" spans="1:4">
      <c r="A9" s="155" t="s">
        <v>10</v>
      </c>
      <c r="B9" s="169"/>
      <c r="C9" s="170" t="str">
        <f>"三"&amp;"、"&amp;"城乡社区支出"</f>
        <v>三、城乡社区支出</v>
      </c>
      <c r="D9" s="169">
        <v>8005894.4</v>
      </c>
    </row>
    <row r="10" ht="18.75" customHeight="1" spans="1:4">
      <c r="A10" s="155" t="s">
        <v>11</v>
      </c>
      <c r="B10" s="169"/>
      <c r="C10" s="170" t="str">
        <f>"四"&amp;"、"&amp;"自然资源海洋气象等支出"</f>
        <v>四、自然资源海洋气象等支出</v>
      </c>
      <c r="D10" s="169">
        <v>2751069.38</v>
      </c>
    </row>
    <row r="11" ht="18.75" customHeight="1" spans="1:4">
      <c r="A11" s="155" t="s">
        <v>12</v>
      </c>
      <c r="B11" s="169"/>
      <c r="C11" s="170" t="str">
        <f>"五"&amp;"、"&amp;"住房保障支出"</f>
        <v>五、住房保障支出</v>
      </c>
      <c r="D11" s="169">
        <v>293916</v>
      </c>
    </row>
    <row r="12" ht="18.75" customHeight="1" spans="1:4">
      <c r="A12" s="155" t="s">
        <v>13</v>
      </c>
      <c r="B12" s="169"/>
      <c r="C12" s="155"/>
      <c r="D12" s="155"/>
    </row>
    <row r="13" ht="18.75" customHeight="1" spans="1:4">
      <c r="A13" s="155" t="s">
        <v>14</v>
      </c>
      <c r="B13" s="169"/>
      <c r="C13" s="155"/>
      <c r="D13" s="155"/>
    </row>
    <row r="14" ht="18.75" customHeight="1" spans="1:4">
      <c r="A14" s="155" t="s">
        <v>15</v>
      </c>
      <c r="B14" s="169"/>
      <c r="C14" s="155"/>
      <c r="D14" s="155"/>
    </row>
    <row r="15" ht="18.75" customHeight="1" spans="1:4">
      <c r="A15" s="155" t="s">
        <v>16</v>
      </c>
      <c r="B15" s="169"/>
      <c r="C15" s="155"/>
      <c r="D15" s="155"/>
    </row>
    <row r="16" ht="18.75" customHeight="1" spans="1:4">
      <c r="A16" s="155" t="s">
        <v>17</v>
      </c>
      <c r="B16" s="169"/>
      <c r="C16" s="155"/>
      <c r="D16" s="155"/>
    </row>
    <row r="17" ht="18.75" customHeight="1" spans="1:4">
      <c r="A17" s="171" t="s">
        <v>18</v>
      </c>
      <c r="B17" s="169">
        <v>11553944.64</v>
      </c>
      <c r="C17" s="171" t="s">
        <v>19</v>
      </c>
      <c r="D17" s="169">
        <v>11553944.64</v>
      </c>
    </row>
    <row r="18" ht="18.75" customHeight="1" spans="1:4">
      <c r="A18" s="166" t="s">
        <v>20</v>
      </c>
      <c r="B18" s="155"/>
      <c r="C18" s="166" t="s">
        <v>21</v>
      </c>
      <c r="D18" s="155"/>
    </row>
    <row r="19" ht="18.75" customHeight="1" spans="1:4">
      <c r="A19" s="61" t="s">
        <v>22</v>
      </c>
      <c r="B19" s="169"/>
      <c r="C19" s="61" t="s">
        <v>22</v>
      </c>
      <c r="D19" s="169"/>
    </row>
    <row r="20" ht="18.75" customHeight="1" spans="1:4">
      <c r="A20" s="61" t="s">
        <v>23</v>
      </c>
      <c r="B20" s="169"/>
      <c r="C20" s="61" t="s">
        <v>23</v>
      </c>
      <c r="D20" s="169"/>
    </row>
    <row r="21" ht="18.75" customHeight="1" spans="1:4">
      <c r="A21" s="171" t="s">
        <v>24</v>
      </c>
      <c r="B21" s="169">
        <v>11553944.64</v>
      </c>
      <c r="C21" s="171" t="s">
        <v>25</v>
      </c>
      <c r="D21" s="169">
        <v>11553944.64</v>
      </c>
    </row>
  </sheetData>
  <mergeCells count="5">
    <mergeCell ref="A2:D2"/>
    <mergeCell ref="A3:D3"/>
    <mergeCell ref="A4:C4"/>
    <mergeCell ref="A5:B5"/>
    <mergeCell ref="C5:D5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3"/>
  <sheetViews>
    <sheetView showZeros="0" topLeftCell="B1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2:6">
      <c r="B2" s="133"/>
      <c r="F2" s="141" t="s">
        <v>349</v>
      </c>
    </row>
    <row r="3" ht="28.5" customHeight="1" spans="1:6">
      <c r="A3" s="32" t="s">
        <v>350</v>
      </c>
      <c r="B3" s="32"/>
      <c r="C3" s="32"/>
      <c r="D3" s="32"/>
      <c r="E3" s="32"/>
      <c r="F3" s="32"/>
    </row>
    <row r="4" ht="15" customHeight="1" spans="1:6">
      <c r="A4" s="134" t="str">
        <f>"单位名称："&amp;"玉溪市土地储备中心"</f>
        <v>单位名称：玉溪市土地储备中心</v>
      </c>
      <c r="B4" s="135"/>
      <c r="C4" s="135"/>
      <c r="D4" s="75"/>
      <c r="E4" s="75"/>
      <c r="F4" s="142" t="s">
        <v>351</v>
      </c>
    </row>
    <row r="5" ht="18.75" customHeight="1" spans="1:6">
      <c r="A5" s="34" t="s">
        <v>126</v>
      </c>
      <c r="B5" s="34" t="s">
        <v>68</v>
      </c>
      <c r="C5" s="34" t="s">
        <v>69</v>
      </c>
      <c r="D5" s="44" t="s">
        <v>352</v>
      </c>
      <c r="E5" s="39"/>
      <c r="F5" s="39"/>
    </row>
    <row r="6" ht="30" customHeight="1" spans="1:6">
      <c r="A6" s="46"/>
      <c r="B6" s="46"/>
      <c r="C6" s="46"/>
      <c r="D6" s="44" t="s">
        <v>30</v>
      </c>
      <c r="E6" s="39" t="s">
        <v>72</v>
      </c>
      <c r="F6" s="39" t="s">
        <v>73</v>
      </c>
    </row>
    <row r="7" ht="16.5" customHeight="1" spans="1:6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</row>
    <row r="8" ht="20.25" customHeight="1" spans="1:6">
      <c r="A8" s="40" t="s">
        <v>64</v>
      </c>
      <c r="B8" s="40"/>
      <c r="C8" s="40"/>
      <c r="D8" s="29">
        <v>8005894.4</v>
      </c>
      <c r="E8" s="140"/>
      <c r="F8" s="140">
        <v>8005894.4</v>
      </c>
    </row>
    <row r="9" ht="20.25" customHeight="1" spans="1:6">
      <c r="A9" s="136" t="s">
        <v>64</v>
      </c>
      <c r="B9" s="40" t="s">
        <v>89</v>
      </c>
      <c r="C9" s="40" t="s">
        <v>353</v>
      </c>
      <c r="D9" s="29">
        <v>8005894.4</v>
      </c>
      <c r="E9" s="140"/>
      <c r="F9" s="140">
        <v>8005894.4</v>
      </c>
    </row>
    <row r="10" ht="20.25" customHeight="1" spans="1:6">
      <c r="A10" s="136" t="s">
        <v>64</v>
      </c>
      <c r="B10" s="136" t="s">
        <v>90</v>
      </c>
      <c r="C10" s="136" t="s">
        <v>354</v>
      </c>
      <c r="D10" s="29">
        <v>8005894.4</v>
      </c>
      <c r="E10" s="140"/>
      <c r="F10" s="140">
        <v>8005894.4</v>
      </c>
    </row>
    <row r="11" ht="20.25" customHeight="1" spans="1:6">
      <c r="A11" s="136" t="s">
        <v>64</v>
      </c>
      <c r="B11" s="137" t="s">
        <v>91</v>
      </c>
      <c r="C11" s="137" t="s">
        <v>230</v>
      </c>
      <c r="D11" s="29">
        <v>4600000</v>
      </c>
      <c r="E11" s="140"/>
      <c r="F11" s="140">
        <v>4600000</v>
      </c>
    </row>
    <row r="12" ht="20.25" customHeight="1" spans="1:6">
      <c r="A12" s="136" t="s">
        <v>64</v>
      </c>
      <c r="B12" s="137" t="s">
        <v>92</v>
      </c>
      <c r="C12" s="137" t="s">
        <v>221</v>
      </c>
      <c r="D12" s="29">
        <v>3405894.4</v>
      </c>
      <c r="E12" s="140"/>
      <c r="F12" s="140">
        <v>3405894.4</v>
      </c>
    </row>
    <row r="13" ht="17.25" customHeight="1" spans="1:6">
      <c r="A13" s="138" t="s">
        <v>235</v>
      </c>
      <c r="B13" s="139"/>
      <c r="C13" s="139" t="s">
        <v>235</v>
      </c>
      <c r="D13" s="140">
        <v>8005894.4</v>
      </c>
      <c r="E13" s="140"/>
      <c r="F13" s="140">
        <v>8005894.4</v>
      </c>
    </row>
  </sheetData>
  <mergeCells count="7">
    <mergeCell ref="A3:F3"/>
    <mergeCell ref="A4:E4"/>
    <mergeCell ref="D5:F5"/>
    <mergeCell ref="A13:C13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5"/>
  <sheetViews>
    <sheetView showZeros="0" topLeftCell="B1" workbookViewId="0">
      <pane ySplit="1" topLeftCell="A2" activePane="bottomLeft" state="frozen"/>
      <selection/>
      <selection pane="bottomLeft" activeCell="H24" sqref="B18:H24"/>
    </sheetView>
  </sheetViews>
  <sheetFormatPr defaultColWidth="9.14166666666667" defaultRowHeight="14.25" customHeight="1"/>
  <cols>
    <col min="1" max="1" width="29.575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6" width="14.8416666666667" customWidth="1"/>
    <col min="7" max="7" width="14.1333333333333" customWidth="1"/>
    <col min="8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:17">
      <c r="A2" s="30" t="s">
        <v>355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49"/>
      <c r="P2" s="49"/>
      <c r="Q2" s="30"/>
    </row>
    <row r="3" ht="27.75" customHeight="1" spans="1:17">
      <c r="A3" s="73" t="s">
        <v>356</v>
      </c>
      <c r="B3" s="32"/>
      <c r="C3" s="32"/>
      <c r="D3" s="32"/>
      <c r="E3" s="32"/>
      <c r="F3" s="32"/>
      <c r="G3" s="32"/>
      <c r="H3" s="32"/>
      <c r="I3" s="32"/>
      <c r="J3" s="32"/>
      <c r="K3" s="101"/>
      <c r="L3" s="32"/>
      <c r="M3" s="32"/>
      <c r="N3" s="32"/>
      <c r="O3" s="101"/>
      <c r="P3" s="101"/>
      <c r="Q3" s="32"/>
    </row>
    <row r="4" ht="18.75" customHeight="1" spans="1:17">
      <c r="A4" s="111" t="str">
        <f>"单位名称："&amp;"玉溪市土地储备中心"</f>
        <v>单位名称：玉溪市土地储备中心</v>
      </c>
      <c r="B4" s="22"/>
      <c r="C4" s="22"/>
      <c r="D4" s="22"/>
      <c r="E4" s="22"/>
      <c r="F4" s="22"/>
      <c r="G4" s="22"/>
      <c r="H4" s="22"/>
      <c r="I4" s="22"/>
      <c r="J4" s="22"/>
      <c r="O4" s="79"/>
      <c r="P4" s="79"/>
      <c r="Q4" s="131" t="s">
        <v>2</v>
      </c>
    </row>
    <row r="5" ht="15.75" customHeight="1" spans="1:17">
      <c r="A5" s="34" t="s">
        <v>357</v>
      </c>
      <c r="B5" s="112" t="s">
        <v>358</v>
      </c>
      <c r="C5" s="112" t="s">
        <v>359</v>
      </c>
      <c r="D5" s="112" t="s">
        <v>360</v>
      </c>
      <c r="E5" s="112" t="s">
        <v>361</v>
      </c>
      <c r="F5" s="112" t="s">
        <v>362</v>
      </c>
      <c r="G5" s="118" t="s">
        <v>133</v>
      </c>
      <c r="H5" s="118"/>
      <c r="I5" s="118"/>
      <c r="J5" s="118"/>
      <c r="K5" s="123"/>
      <c r="L5" s="118"/>
      <c r="M5" s="118"/>
      <c r="N5" s="118"/>
      <c r="O5" s="127"/>
      <c r="P5" s="123"/>
      <c r="Q5" s="132"/>
    </row>
    <row r="6" ht="17.25" customHeight="1" spans="1:17">
      <c r="A6" s="36"/>
      <c r="B6" s="113"/>
      <c r="C6" s="113"/>
      <c r="D6" s="113"/>
      <c r="E6" s="113"/>
      <c r="F6" s="113"/>
      <c r="G6" s="113" t="s">
        <v>30</v>
      </c>
      <c r="H6" s="113" t="s">
        <v>33</v>
      </c>
      <c r="I6" s="113" t="s">
        <v>363</v>
      </c>
      <c r="J6" s="113" t="s">
        <v>364</v>
      </c>
      <c r="K6" s="124" t="s">
        <v>365</v>
      </c>
      <c r="L6" s="125" t="s">
        <v>366</v>
      </c>
      <c r="M6" s="125"/>
      <c r="N6" s="125"/>
      <c r="O6" s="128"/>
      <c r="P6" s="129"/>
      <c r="Q6" s="114"/>
    </row>
    <row r="7" ht="54" customHeight="1" spans="1:17">
      <c r="A7" s="38"/>
      <c r="B7" s="114"/>
      <c r="C7" s="114"/>
      <c r="D7" s="114"/>
      <c r="E7" s="114"/>
      <c r="F7" s="114"/>
      <c r="G7" s="114"/>
      <c r="H7" s="114" t="s">
        <v>32</v>
      </c>
      <c r="I7" s="114"/>
      <c r="J7" s="114"/>
      <c r="K7" s="126"/>
      <c r="L7" s="114" t="s">
        <v>32</v>
      </c>
      <c r="M7" s="114" t="s">
        <v>39</v>
      </c>
      <c r="N7" s="114" t="s">
        <v>140</v>
      </c>
      <c r="O7" s="130" t="s">
        <v>41</v>
      </c>
      <c r="P7" s="126" t="s">
        <v>42</v>
      </c>
      <c r="Q7" s="114" t="s">
        <v>43</v>
      </c>
    </row>
    <row r="8" ht="15" customHeight="1" spans="1:17">
      <c r="A8" s="46">
        <v>1</v>
      </c>
      <c r="B8" s="115">
        <v>2</v>
      </c>
      <c r="C8" s="115">
        <v>3</v>
      </c>
      <c r="D8" s="115">
        <v>4</v>
      </c>
      <c r="E8" s="115">
        <v>5</v>
      </c>
      <c r="F8" s="115">
        <v>6</v>
      </c>
      <c r="G8" s="119">
        <v>7</v>
      </c>
      <c r="H8" s="119">
        <v>8</v>
      </c>
      <c r="I8" s="119">
        <v>9</v>
      </c>
      <c r="J8" s="119">
        <v>10</v>
      </c>
      <c r="K8" s="119">
        <v>11</v>
      </c>
      <c r="L8" s="119">
        <v>12</v>
      </c>
      <c r="M8" s="119">
        <v>13</v>
      </c>
      <c r="N8" s="119">
        <v>14</v>
      </c>
      <c r="O8" s="119">
        <v>15</v>
      </c>
      <c r="P8" s="119">
        <v>16</v>
      </c>
      <c r="Q8" s="119">
        <v>17</v>
      </c>
    </row>
    <row r="9" ht="21" customHeight="1" spans="1:17">
      <c r="A9" s="90" t="s">
        <v>64</v>
      </c>
      <c r="B9" s="91"/>
      <c r="C9" s="91"/>
      <c r="D9" s="91"/>
      <c r="E9" s="120"/>
      <c r="F9" s="121"/>
      <c r="G9" s="47">
        <v>57400</v>
      </c>
      <c r="H9" s="47">
        <v>57400</v>
      </c>
      <c r="I9" s="47"/>
      <c r="J9" s="47"/>
      <c r="K9" s="47"/>
      <c r="L9" s="47"/>
      <c r="M9" s="47"/>
      <c r="N9" s="47"/>
      <c r="O9" s="47"/>
      <c r="P9" s="47"/>
      <c r="Q9" s="47"/>
    </row>
    <row r="10" ht="21" customHeight="1" spans="1:17">
      <c r="A10" s="116" t="s">
        <v>64</v>
      </c>
      <c r="B10" s="91"/>
      <c r="C10" s="91"/>
      <c r="D10" s="117"/>
      <c r="E10" s="122"/>
      <c r="F10" s="121"/>
      <c r="G10" s="47">
        <v>57400</v>
      </c>
      <c r="H10" s="47">
        <v>57400</v>
      </c>
      <c r="I10" s="47"/>
      <c r="J10" s="47"/>
      <c r="K10" s="47"/>
      <c r="L10" s="47"/>
      <c r="M10" s="47"/>
      <c r="N10" s="47"/>
      <c r="O10" s="47"/>
      <c r="P10" s="47"/>
      <c r="Q10" s="47"/>
    </row>
    <row r="11" ht="21" customHeight="1" spans="1:17">
      <c r="A11" s="90" t="str">
        <f t="shared" ref="A11:A14" si="0">"      "&amp;"公车购置及运维费"</f>
        <v>      公车购置及运维费</v>
      </c>
      <c r="B11" s="91" t="s">
        <v>367</v>
      </c>
      <c r="C11" s="91" t="str">
        <f t="shared" ref="C11:C14" si="1">"C23120000"&amp;"  "&amp;"维修和保养服务"</f>
        <v>C23120000  维修和保养服务</v>
      </c>
      <c r="D11" s="117" t="s">
        <v>368</v>
      </c>
      <c r="E11" s="122">
        <v>1</v>
      </c>
      <c r="F11" s="29"/>
      <c r="G11" s="47">
        <v>10000</v>
      </c>
      <c r="H11" s="47">
        <v>10000</v>
      </c>
      <c r="I11" s="47"/>
      <c r="J11" s="47"/>
      <c r="K11" s="47"/>
      <c r="L11" s="47"/>
      <c r="M11" s="47"/>
      <c r="N11" s="47"/>
      <c r="O11" s="47"/>
      <c r="P11" s="47"/>
      <c r="Q11" s="47"/>
    </row>
    <row r="12" ht="21" customHeight="1" spans="1:17">
      <c r="A12" s="90" t="str">
        <f t="shared" si="0"/>
        <v>      公车购置及运维费</v>
      </c>
      <c r="B12" s="91" t="s">
        <v>369</v>
      </c>
      <c r="C12" s="91" t="str">
        <f>"C18040000"&amp;"  "&amp;"保险服务"</f>
        <v>C18040000  保险服务</v>
      </c>
      <c r="D12" s="117" t="s">
        <v>368</v>
      </c>
      <c r="E12" s="122">
        <v>1</v>
      </c>
      <c r="F12" s="29"/>
      <c r="G12" s="47">
        <v>18000</v>
      </c>
      <c r="H12" s="47">
        <v>18000</v>
      </c>
      <c r="I12" s="47"/>
      <c r="J12" s="47"/>
      <c r="K12" s="47"/>
      <c r="L12" s="47"/>
      <c r="M12" s="47"/>
      <c r="N12" s="47"/>
      <c r="O12" s="47"/>
      <c r="P12" s="47"/>
      <c r="Q12" s="47"/>
    </row>
    <row r="13" ht="21" customHeight="1" spans="1:17">
      <c r="A13" s="90" t="str">
        <f t="shared" si="0"/>
        <v>      公车购置及运维费</v>
      </c>
      <c r="B13" s="91" t="s">
        <v>370</v>
      </c>
      <c r="C13" s="91" t="str">
        <f t="shared" si="1"/>
        <v>C23120000  维修和保养服务</v>
      </c>
      <c r="D13" s="117" t="s">
        <v>368</v>
      </c>
      <c r="E13" s="122">
        <v>1</v>
      </c>
      <c r="F13" s="29"/>
      <c r="G13" s="47">
        <v>5000</v>
      </c>
      <c r="H13" s="47">
        <v>5000</v>
      </c>
      <c r="I13" s="47"/>
      <c r="J13" s="47"/>
      <c r="K13" s="47"/>
      <c r="L13" s="47"/>
      <c r="M13" s="47"/>
      <c r="N13" s="47"/>
      <c r="O13" s="47"/>
      <c r="P13" s="47"/>
      <c r="Q13" s="47"/>
    </row>
    <row r="14" ht="21" customHeight="1" spans="1:17">
      <c r="A14" s="90" t="str">
        <f t="shared" si="0"/>
        <v>      公车购置及运维费</v>
      </c>
      <c r="B14" s="91" t="s">
        <v>370</v>
      </c>
      <c r="C14" s="91" t="str">
        <f t="shared" si="1"/>
        <v>C23120000  维修和保养服务</v>
      </c>
      <c r="D14" s="117" t="s">
        <v>368</v>
      </c>
      <c r="E14" s="122">
        <v>1</v>
      </c>
      <c r="F14" s="29"/>
      <c r="G14" s="47">
        <v>24400</v>
      </c>
      <c r="H14" s="47">
        <v>24400</v>
      </c>
      <c r="I14" s="47"/>
      <c r="J14" s="47"/>
      <c r="K14" s="47"/>
      <c r="L14" s="47"/>
      <c r="M14" s="47"/>
      <c r="N14" s="47"/>
      <c r="O14" s="47"/>
      <c r="P14" s="47"/>
      <c r="Q14" s="47"/>
    </row>
    <row r="15" ht="21" customHeight="1" spans="1:17">
      <c r="A15" s="92" t="s">
        <v>235</v>
      </c>
      <c r="B15" s="93"/>
      <c r="C15" s="93"/>
      <c r="D15" s="93"/>
      <c r="E15" s="120"/>
      <c r="F15" s="121"/>
      <c r="G15" s="47">
        <v>57400</v>
      </c>
      <c r="H15" s="47">
        <v>57400</v>
      </c>
      <c r="I15" s="47"/>
      <c r="J15" s="47"/>
      <c r="K15" s="47"/>
      <c r="L15" s="47"/>
      <c r="M15" s="47"/>
      <c r="N15" s="47"/>
      <c r="O15" s="47"/>
      <c r="P15" s="47"/>
      <c r="Q15" s="47"/>
    </row>
  </sheetData>
  <mergeCells count="17">
    <mergeCell ref="A2:Q2"/>
    <mergeCell ref="A3:Q3"/>
    <mergeCell ref="A4:E4"/>
    <mergeCell ref="G5:Q5"/>
    <mergeCell ref="L6:Q6"/>
    <mergeCell ref="A15:E15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A23" sqref="A23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80" t="s">
        <v>371</v>
      </c>
      <c r="B2" s="80"/>
      <c r="C2" s="80"/>
      <c r="D2" s="80"/>
      <c r="E2" s="80"/>
      <c r="F2" s="80"/>
      <c r="G2" s="80"/>
      <c r="H2" s="95"/>
      <c r="I2" s="80"/>
      <c r="J2" s="80"/>
      <c r="K2" s="80"/>
      <c r="L2" s="100"/>
      <c r="M2" s="95"/>
      <c r="N2" s="106"/>
    </row>
    <row r="3" ht="27.75" customHeight="1" spans="1:14">
      <c r="A3" s="73" t="s">
        <v>372</v>
      </c>
      <c r="B3" s="81"/>
      <c r="C3" s="81"/>
      <c r="D3" s="81"/>
      <c r="E3" s="81"/>
      <c r="F3" s="81"/>
      <c r="G3" s="81"/>
      <c r="H3" s="96"/>
      <c r="I3" s="81"/>
      <c r="J3" s="81"/>
      <c r="K3" s="81"/>
      <c r="L3" s="101"/>
      <c r="M3" s="96"/>
      <c r="N3" s="81"/>
    </row>
    <row r="4" ht="18.75" customHeight="1" spans="1:14">
      <c r="A4" s="74" t="str">
        <f>"单位名称："&amp;"玉溪市土地储备中心"</f>
        <v>单位名称：玉溪市土地储备中心</v>
      </c>
      <c r="B4" s="75"/>
      <c r="C4" s="75"/>
      <c r="D4" s="75"/>
      <c r="E4" s="75"/>
      <c r="F4" s="75"/>
      <c r="G4" s="75"/>
      <c r="H4" s="97"/>
      <c r="I4" s="78"/>
      <c r="J4" s="78"/>
      <c r="K4" s="78"/>
      <c r="L4" s="79"/>
      <c r="M4" s="107"/>
      <c r="N4" s="108" t="s">
        <v>2</v>
      </c>
    </row>
    <row r="5" ht="15.75" customHeight="1" spans="1:14">
      <c r="A5" s="82" t="s">
        <v>357</v>
      </c>
      <c r="B5" s="83" t="s">
        <v>373</v>
      </c>
      <c r="C5" s="83" t="s">
        <v>374</v>
      </c>
      <c r="D5" s="84" t="s">
        <v>133</v>
      </c>
      <c r="E5" s="84"/>
      <c r="F5" s="84"/>
      <c r="G5" s="84"/>
      <c r="H5" s="98"/>
      <c r="I5" s="84"/>
      <c r="J5" s="84"/>
      <c r="K5" s="84"/>
      <c r="L5" s="102"/>
      <c r="M5" s="98"/>
      <c r="N5" s="109"/>
    </row>
    <row r="6" ht="17.25" customHeight="1" spans="1:14">
      <c r="A6" s="85"/>
      <c r="B6" s="86"/>
      <c r="C6" s="86"/>
      <c r="D6" s="86" t="s">
        <v>30</v>
      </c>
      <c r="E6" s="86" t="s">
        <v>33</v>
      </c>
      <c r="F6" s="86" t="s">
        <v>363</v>
      </c>
      <c r="G6" s="86" t="s">
        <v>364</v>
      </c>
      <c r="H6" s="99" t="s">
        <v>365</v>
      </c>
      <c r="I6" s="103" t="s">
        <v>366</v>
      </c>
      <c r="J6" s="103"/>
      <c r="K6" s="103"/>
      <c r="L6" s="104"/>
      <c r="M6" s="110"/>
      <c r="N6" s="88"/>
    </row>
    <row r="7" ht="54" customHeight="1" spans="1:14">
      <c r="A7" s="87"/>
      <c r="B7" s="88"/>
      <c r="C7" s="88"/>
      <c r="D7" s="88"/>
      <c r="E7" s="88"/>
      <c r="F7" s="88"/>
      <c r="G7" s="88"/>
      <c r="H7" s="89"/>
      <c r="I7" s="88" t="s">
        <v>32</v>
      </c>
      <c r="J7" s="88" t="s">
        <v>39</v>
      </c>
      <c r="K7" s="88" t="s">
        <v>140</v>
      </c>
      <c r="L7" s="105" t="s">
        <v>41</v>
      </c>
      <c r="M7" s="89" t="s">
        <v>42</v>
      </c>
      <c r="N7" s="88" t="s">
        <v>43</v>
      </c>
    </row>
    <row r="8" ht="15" customHeight="1" spans="1:14">
      <c r="A8" s="87">
        <v>1</v>
      </c>
      <c r="B8" s="88">
        <v>2</v>
      </c>
      <c r="C8" s="88">
        <v>3</v>
      </c>
      <c r="D8" s="89">
        <v>4</v>
      </c>
      <c r="E8" s="89">
        <v>5</v>
      </c>
      <c r="F8" s="89">
        <v>6</v>
      </c>
      <c r="G8" s="89">
        <v>7</v>
      </c>
      <c r="H8" s="89">
        <v>8</v>
      </c>
      <c r="I8" s="89">
        <v>9</v>
      </c>
      <c r="J8" s="89">
        <v>10</v>
      </c>
      <c r="K8" s="89">
        <v>11</v>
      </c>
      <c r="L8" s="89">
        <v>12</v>
      </c>
      <c r="M8" s="89">
        <v>13</v>
      </c>
      <c r="N8" s="89">
        <v>14</v>
      </c>
    </row>
    <row r="9" ht="21" customHeight="1" spans="1:14">
      <c r="A9" s="90"/>
      <c r="B9" s="91"/>
      <c r="C9" s="91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ht="21" customHeight="1" spans="1:14">
      <c r="A10" s="90"/>
      <c r="B10" s="91"/>
      <c r="C10" s="91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ht="21" customHeight="1" spans="1:14">
      <c r="A11" s="92" t="s">
        <v>235</v>
      </c>
      <c r="B11" s="93"/>
      <c r="C11" s="94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</row>
    <row r="12" customHeight="1" spans="1:1">
      <c r="A12" t="s">
        <v>375</v>
      </c>
    </row>
  </sheetData>
  <mergeCells count="14">
    <mergeCell ref="A2:N2"/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pane ySplit="1" topLeftCell="A2" activePane="bottomLeft" state="frozen"/>
      <selection/>
      <selection pane="bottomLeft" activeCell="A11" sqref="A11"/>
    </sheetView>
  </sheetViews>
  <sheetFormatPr defaultColWidth="9.14166666666667" defaultRowHeight="14.25" customHeight="1"/>
  <cols>
    <col min="1" max="1" width="76.275" customWidth="1"/>
    <col min="2" max="13" width="17.175" customWidth="1"/>
    <col min="14" max="14" width="17.0333333333333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30" t="s">
        <v>376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49"/>
    </row>
    <row r="3" ht="27.75" customHeight="1" spans="1:14">
      <c r="A3" s="73" t="s">
        <v>377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ht="18" customHeight="1" spans="1:14">
      <c r="A4" s="74" t="str">
        <f>"单位名称："&amp;"玉溪市土地储备中心"</f>
        <v>单位名称：玉溪市土地储备中心</v>
      </c>
      <c r="B4" s="75"/>
      <c r="C4" s="75"/>
      <c r="D4" s="76"/>
      <c r="E4" s="78"/>
      <c r="F4" s="78"/>
      <c r="G4" s="78"/>
      <c r="H4" s="78"/>
      <c r="I4" s="78"/>
      <c r="N4" s="79" t="s">
        <v>2</v>
      </c>
    </row>
    <row r="5" ht="19.5" customHeight="1" spans="1:14">
      <c r="A5" s="44" t="s">
        <v>378</v>
      </c>
      <c r="B5" s="51" t="s">
        <v>133</v>
      </c>
      <c r="C5" s="52"/>
      <c r="D5" s="52"/>
      <c r="E5" s="51" t="s">
        <v>379</v>
      </c>
      <c r="F5" s="52"/>
      <c r="G5" s="52"/>
      <c r="H5" s="52"/>
      <c r="I5" s="52"/>
      <c r="J5" s="52"/>
      <c r="K5" s="52"/>
      <c r="L5" s="52"/>
      <c r="M5" s="52"/>
      <c r="N5" s="52"/>
    </row>
    <row r="6" ht="40.5" customHeight="1" spans="1:14">
      <c r="A6" s="46"/>
      <c r="B6" s="45" t="s">
        <v>30</v>
      </c>
      <c r="C6" s="34" t="s">
        <v>33</v>
      </c>
      <c r="D6" s="77" t="s">
        <v>380</v>
      </c>
      <c r="E6" s="39" t="s">
        <v>381</v>
      </c>
      <c r="F6" s="39" t="s">
        <v>382</v>
      </c>
      <c r="G6" s="39" t="s">
        <v>383</v>
      </c>
      <c r="H6" s="39" t="s">
        <v>384</v>
      </c>
      <c r="I6" s="39" t="s">
        <v>385</v>
      </c>
      <c r="J6" s="39" t="s">
        <v>386</v>
      </c>
      <c r="K6" s="39" t="s">
        <v>387</v>
      </c>
      <c r="L6" s="39" t="s">
        <v>388</v>
      </c>
      <c r="M6" s="39" t="s">
        <v>389</v>
      </c>
      <c r="N6" s="39" t="s">
        <v>390</v>
      </c>
    </row>
    <row r="7" ht="19.5" customHeight="1" spans="1:14">
      <c r="A7" s="39">
        <v>1</v>
      </c>
      <c r="B7" s="39">
        <v>2</v>
      </c>
      <c r="C7" s="39">
        <v>3</v>
      </c>
      <c r="D7" s="51">
        <v>4</v>
      </c>
      <c r="E7" s="39">
        <v>5</v>
      </c>
      <c r="F7" s="39">
        <v>6</v>
      </c>
      <c r="G7" s="39">
        <v>7</v>
      </c>
      <c r="H7" s="51">
        <v>8</v>
      </c>
      <c r="I7" s="39">
        <v>9</v>
      </c>
      <c r="J7" s="39">
        <v>10</v>
      </c>
      <c r="K7" s="39">
        <v>11</v>
      </c>
      <c r="L7" s="51">
        <v>12</v>
      </c>
      <c r="M7" s="39">
        <v>13</v>
      </c>
      <c r="N7" s="39">
        <v>14</v>
      </c>
    </row>
    <row r="8" ht="20.25" customHeight="1" spans="1:14">
      <c r="A8" s="40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ht="20.25" customHeight="1" spans="1:14">
      <c r="A9" s="40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</row>
    <row r="10" ht="20.25" customHeight="1" spans="1:14">
      <c r="A10" s="71" t="s">
        <v>30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</row>
    <row r="11" customHeight="1" spans="1:1">
      <c r="A11" t="s">
        <v>391</v>
      </c>
    </row>
  </sheetData>
  <mergeCells count="6">
    <mergeCell ref="A2:N2"/>
    <mergeCell ref="A3:N3"/>
    <mergeCell ref="A4:I4"/>
    <mergeCell ref="B5:D5"/>
    <mergeCell ref="E5:N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:10">
      <c r="A2" s="30" t="s">
        <v>392</v>
      </c>
      <c r="B2" s="30"/>
      <c r="C2" s="30"/>
      <c r="D2" s="30"/>
      <c r="E2" s="30"/>
      <c r="F2" s="30"/>
      <c r="G2" s="30"/>
      <c r="H2" s="30"/>
      <c r="I2" s="30"/>
      <c r="J2" s="49"/>
    </row>
    <row r="3" ht="28.5" customHeight="1" spans="1:10">
      <c r="A3" s="65" t="s">
        <v>393</v>
      </c>
      <c r="B3" s="66"/>
      <c r="C3" s="66"/>
      <c r="D3" s="66"/>
      <c r="E3" s="66"/>
      <c r="F3" s="70"/>
      <c r="G3" s="66"/>
      <c r="H3" s="70"/>
      <c r="I3" s="70"/>
      <c r="J3" s="66"/>
    </row>
    <row r="4" ht="15" customHeight="1" spans="1:1">
      <c r="A4" s="5" t="str">
        <f>"单位名称："&amp;"玉溪市土地储备中心"</f>
        <v>单位名称：玉溪市土地储备中心</v>
      </c>
    </row>
    <row r="5" ht="14.25" customHeight="1" spans="1:10">
      <c r="A5" s="67" t="s">
        <v>238</v>
      </c>
      <c r="B5" s="67" t="s">
        <v>239</v>
      </c>
      <c r="C5" s="67" t="s">
        <v>240</v>
      </c>
      <c r="D5" s="67" t="s">
        <v>241</v>
      </c>
      <c r="E5" s="67" t="s">
        <v>242</v>
      </c>
      <c r="F5" s="54" t="s">
        <v>243</v>
      </c>
      <c r="G5" s="67" t="s">
        <v>244</v>
      </c>
      <c r="H5" s="54" t="s">
        <v>245</v>
      </c>
      <c r="I5" s="54" t="s">
        <v>246</v>
      </c>
      <c r="J5" s="67" t="s">
        <v>247</v>
      </c>
    </row>
    <row r="6" ht="14.25" customHeight="1" spans="1:10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54">
        <v>6</v>
      </c>
      <c r="G6" s="67">
        <v>7</v>
      </c>
      <c r="H6" s="54">
        <v>8</v>
      </c>
      <c r="I6" s="54">
        <v>9</v>
      </c>
      <c r="J6" s="67">
        <v>10</v>
      </c>
    </row>
    <row r="7" ht="15" customHeight="1" spans="1:10">
      <c r="A7" s="68"/>
      <c r="B7" s="69"/>
      <c r="C7" s="69"/>
      <c r="D7" s="69"/>
      <c r="E7" s="71"/>
      <c r="F7" s="72"/>
      <c r="G7" s="71"/>
      <c r="H7" s="72"/>
      <c r="I7" s="72"/>
      <c r="J7" s="71"/>
    </row>
    <row r="8" ht="33.75" customHeight="1" spans="1:10">
      <c r="A8" s="68"/>
      <c r="B8" s="68"/>
      <c r="C8" s="68"/>
      <c r="D8" s="68"/>
      <c r="E8" s="68"/>
      <c r="F8" s="68"/>
      <c r="G8" s="40"/>
      <c r="H8" s="68"/>
      <c r="I8" s="68"/>
      <c r="J8" s="68"/>
    </row>
    <row r="9" customHeight="1" spans="1:1">
      <c r="A9" t="s">
        <v>391</v>
      </c>
    </row>
  </sheetData>
  <mergeCells count="3">
    <mergeCell ref="A2:J2"/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6" width="8.98333333333333" customWidth="1"/>
    <col min="7" max="8" width="15.1333333333333" customWidth="1"/>
  </cols>
  <sheetData>
    <row r="1" customHeight="1" spans="1:8">
      <c r="A1" s="55"/>
      <c r="B1" s="55"/>
      <c r="C1" s="55"/>
      <c r="D1" s="55"/>
      <c r="E1" s="55"/>
      <c r="F1" s="55"/>
      <c r="G1" s="55"/>
      <c r="H1" s="55"/>
    </row>
    <row r="2" ht="18.75" customHeight="1" spans="1:8">
      <c r="A2" s="56" t="s">
        <v>394</v>
      </c>
      <c r="B2" s="56"/>
      <c r="C2" s="56"/>
      <c r="D2" s="56"/>
      <c r="E2" s="56"/>
      <c r="F2" s="56"/>
      <c r="G2" s="56"/>
      <c r="H2" s="56" t="s">
        <v>394</v>
      </c>
    </row>
    <row r="3" ht="28.5" customHeight="1" spans="1:8">
      <c r="A3" s="57" t="s">
        <v>395</v>
      </c>
      <c r="B3" s="57"/>
      <c r="C3" s="57"/>
      <c r="D3" s="57"/>
      <c r="E3" s="57"/>
      <c r="F3" s="57"/>
      <c r="G3" s="57"/>
      <c r="H3" s="57"/>
    </row>
    <row r="4" ht="18.75" customHeight="1" spans="1:8">
      <c r="A4" s="58" t="str">
        <f>"单位名称："&amp;"玉溪市土地储备中心"</f>
        <v>单位名称：玉溪市土地储备中心</v>
      </c>
      <c r="B4" s="58"/>
      <c r="C4" s="58"/>
      <c r="D4" s="58"/>
      <c r="E4" s="58"/>
      <c r="F4" s="58"/>
      <c r="G4" s="58"/>
      <c r="H4" s="58"/>
    </row>
    <row r="5" ht="18.75" customHeight="1" spans="1:8">
      <c r="A5" s="59" t="s">
        <v>126</v>
      </c>
      <c r="B5" s="59" t="s">
        <v>396</v>
      </c>
      <c r="C5" s="59" t="s">
        <v>397</v>
      </c>
      <c r="D5" s="59" t="s">
        <v>398</v>
      </c>
      <c r="E5" s="59" t="s">
        <v>399</v>
      </c>
      <c r="F5" s="59" t="s">
        <v>400</v>
      </c>
      <c r="G5" s="59"/>
      <c r="H5" s="59"/>
    </row>
    <row r="6" ht="18.75" customHeight="1" spans="1:8">
      <c r="A6" s="59"/>
      <c r="B6" s="59"/>
      <c r="C6" s="59"/>
      <c r="D6" s="59"/>
      <c r="E6" s="59"/>
      <c r="F6" s="59" t="s">
        <v>361</v>
      </c>
      <c r="G6" s="59" t="s">
        <v>401</v>
      </c>
      <c r="H6" s="59" t="s">
        <v>402</v>
      </c>
    </row>
    <row r="7" ht="18.75" customHeight="1" spans="1:8">
      <c r="A7" s="60" t="s">
        <v>44</v>
      </c>
      <c r="B7" s="60" t="s">
        <v>45</v>
      </c>
      <c r="C7" s="60" t="s">
        <v>46</v>
      </c>
      <c r="D7" s="60" t="s">
        <v>47</v>
      </c>
      <c r="E7" s="60" t="s">
        <v>48</v>
      </c>
      <c r="F7" s="60" t="s">
        <v>49</v>
      </c>
      <c r="G7" s="60" t="s">
        <v>50</v>
      </c>
      <c r="H7" s="60" t="s">
        <v>51</v>
      </c>
    </row>
    <row r="8" ht="18" customHeight="1" spans="1:8">
      <c r="A8" s="61"/>
      <c r="B8" s="61"/>
      <c r="C8" s="61"/>
      <c r="D8" s="61"/>
      <c r="E8" s="62"/>
      <c r="F8" s="63"/>
      <c r="G8" s="64"/>
      <c r="H8" s="64"/>
    </row>
    <row r="9" ht="18" customHeight="1" spans="1:8">
      <c r="A9" s="62" t="s">
        <v>30</v>
      </c>
      <c r="B9" s="62"/>
      <c r="C9" s="62"/>
      <c r="D9" s="62"/>
      <c r="E9" s="62"/>
      <c r="F9" s="63"/>
      <c r="G9" s="64"/>
      <c r="H9" s="64"/>
    </row>
    <row r="10" customHeight="1" spans="1:1">
      <c r="A10" t="s">
        <v>403</v>
      </c>
    </row>
  </sheetData>
  <mergeCells count="10">
    <mergeCell ref="A2:H2"/>
    <mergeCell ref="A3:H3"/>
    <mergeCell ref="A4:H4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1:11">
      <c r="A2" s="30" t="s">
        <v>404</v>
      </c>
      <c r="B2" s="30"/>
      <c r="C2" s="30"/>
      <c r="D2" s="31"/>
      <c r="E2" s="31"/>
      <c r="F2" s="31"/>
      <c r="G2" s="31"/>
      <c r="H2" s="30"/>
      <c r="I2" s="30"/>
      <c r="J2" s="30"/>
      <c r="K2" s="49"/>
    </row>
    <row r="3" ht="28.5" customHeight="1" spans="1:11">
      <c r="A3" s="32" t="s">
        <v>405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ht="13.5" customHeight="1" spans="1:11">
      <c r="A4" s="5" t="str">
        <f>"单位名称："&amp;"玉溪市土地储备中心"</f>
        <v>单位名称：玉溪市土地储备中心</v>
      </c>
      <c r="B4" s="6"/>
      <c r="C4" s="6"/>
      <c r="D4" s="6"/>
      <c r="E4" s="6"/>
      <c r="F4" s="6"/>
      <c r="G4" s="6"/>
      <c r="H4" s="22"/>
      <c r="I4" s="22"/>
      <c r="J4" s="22"/>
      <c r="K4" s="50" t="s">
        <v>2</v>
      </c>
    </row>
    <row r="5" ht="21.75" customHeight="1" spans="1:11">
      <c r="A5" s="33" t="s">
        <v>213</v>
      </c>
      <c r="B5" s="33" t="s">
        <v>128</v>
      </c>
      <c r="C5" s="33" t="s">
        <v>214</v>
      </c>
      <c r="D5" s="34" t="s">
        <v>129</v>
      </c>
      <c r="E5" s="34" t="s">
        <v>130</v>
      </c>
      <c r="F5" s="34" t="s">
        <v>131</v>
      </c>
      <c r="G5" s="34" t="s">
        <v>132</v>
      </c>
      <c r="H5" s="44" t="s">
        <v>30</v>
      </c>
      <c r="I5" s="51" t="s">
        <v>406</v>
      </c>
      <c r="J5" s="52"/>
      <c r="K5" s="53"/>
    </row>
    <row r="6" ht="21.75" customHeight="1" spans="1:11">
      <c r="A6" s="35"/>
      <c r="B6" s="35"/>
      <c r="C6" s="35"/>
      <c r="D6" s="36"/>
      <c r="E6" s="36"/>
      <c r="F6" s="36"/>
      <c r="G6" s="36"/>
      <c r="H6" s="45"/>
      <c r="I6" s="34" t="s">
        <v>33</v>
      </c>
      <c r="J6" s="34" t="s">
        <v>34</v>
      </c>
      <c r="K6" s="34" t="s">
        <v>35</v>
      </c>
    </row>
    <row r="7" ht="40.5" customHeight="1" spans="1:11">
      <c r="A7" s="37"/>
      <c r="B7" s="37"/>
      <c r="C7" s="37"/>
      <c r="D7" s="38"/>
      <c r="E7" s="38"/>
      <c r="F7" s="38"/>
      <c r="G7" s="38"/>
      <c r="H7" s="46"/>
      <c r="I7" s="38" t="s">
        <v>32</v>
      </c>
      <c r="J7" s="38"/>
      <c r="K7" s="38"/>
    </row>
    <row r="8" ht="15" customHeight="1" spans="1:11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54">
        <v>10</v>
      </c>
      <c r="K8" s="54">
        <v>11</v>
      </c>
    </row>
    <row r="9" ht="30.65" customHeight="1" spans="1:11">
      <c r="A9" s="40"/>
      <c r="B9" s="41"/>
      <c r="C9" s="40"/>
      <c r="D9" s="40"/>
      <c r="E9" s="40"/>
      <c r="F9" s="40"/>
      <c r="G9" s="40"/>
      <c r="H9" s="47"/>
      <c r="I9" s="47"/>
      <c r="J9" s="47"/>
      <c r="K9" s="47"/>
    </row>
    <row r="10" ht="30.65" customHeight="1" spans="1:11">
      <c r="A10" s="41"/>
      <c r="B10" s="41"/>
      <c r="C10" s="41"/>
      <c r="D10" s="41"/>
      <c r="E10" s="41"/>
      <c r="F10" s="41"/>
      <c r="G10" s="41"/>
      <c r="H10" s="47"/>
      <c r="I10" s="47"/>
      <c r="J10" s="47"/>
      <c r="K10" s="47"/>
    </row>
    <row r="11" ht="18.75" customHeight="1" spans="1:11">
      <c r="A11" s="42" t="s">
        <v>235</v>
      </c>
      <c r="B11" s="43"/>
      <c r="C11" s="43"/>
      <c r="D11" s="43"/>
      <c r="E11" s="43"/>
      <c r="F11" s="43"/>
      <c r="G11" s="48"/>
      <c r="H11" s="47"/>
      <c r="I11" s="47"/>
      <c r="J11" s="47"/>
      <c r="K11" s="47"/>
    </row>
    <row r="12" customHeight="1" spans="1:1">
      <c r="A12" t="s">
        <v>407</v>
      </c>
    </row>
  </sheetData>
  <mergeCells count="16">
    <mergeCell ref="A2:K2"/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 outlineLevelCol="6"/>
  <cols>
    <col min="1" max="1" width="37.7416666666667" customWidth="1"/>
    <col min="2" max="2" width="15.5666666666667" customWidth="1"/>
    <col min="3" max="3" width="57.4166666666667" customWidth="1"/>
    <col min="4" max="4" width="9.7" customWidth="1"/>
    <col min="5" max="7" width="19.8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1:7">
      <c r="A2" s="2" t="s">
        <v>408</v>
      </c>
      <c r="B2" s="2"/>
      <c r="C2" s="2"/>
      <c r="D2" s="3"/>
      <c r="E2" s="2"/>
      <c r="F2" s="2"/>
      <c r="G2" s="21"/>
    </row>
    <row r="3" ht="27.75" customHeight="1" spans="1:7">
      <c r="A3" s="4" t="s">
        <v>409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"单位名称："&amp;"玉溪市土地储备中心"</f>
        <v>单位名称：玉溪市土地储备中心</v>
      </c>
      <c r="B4" s="6"/>
      <c r="C4" s="6"/>
      <c r="D4" s="6"/>
      <c r="E4" s="22"/>
      <c r="F4" s="22"/>
      <c r="G4" s="23" t="s">
        <v>2</v>
      </c>
    </row>
    <row r="5" ht="21.75" customHeight="1" spans="1:7">
      <c r="A5" s="7" t="s">
        <v>214</v>
      </c>
      <c r="B5" s="7" t="s">
        <v>213</v>
      </c>
      <c r="C5" s="7" t="s">
        <v>128</v>
      </c>
      <c r="D5" s="8" t="s">
        <v>410</v>
      </c>
      <c r="E5" s="24" t="s">
        <v>33</v>
      </c>
      <c r="F5" s="25"/>
      <c r="G5" s="26"/>
    </row>
    <row r="6" ht="21.75" customHeight="1" spans="1:7">
      <c r="A6" s="9"/>
      <c r="B6" s="9"/>
      <c r="C6" s="9"/>
      <c r="D6" s="10"/>
      <c r="E6" s="27" t="s">
        <v>411</v>
      </c>
      <c r="F6" s="8" t="s">
        <v>412</v>
      </c>
      <c r="G6" s="8" t="s">
        <v>413</v>
      </c>
    </row>
    <row r="7" ht="40.5" customHeight="1" spans="1:7">
      <c r="A7" s="11"/>
      <c r="B7" s="11"/>
      <c r="C7" s="11"/>
      <c r="D7" s="12"/>
      <c r="E7" s="28"/>
      <c r="F7" s="12" t="s">
        <v>32</v>
      </c>
      <c r="G7" s="12"/>
    </row>
    <row r="8" ht="15" customHeight="1" spans="1:7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</row>
    <row r="9" ht="21" customHeight="1" spans="1:7">
      <c r="A9" s="14"/>
      <c r="B9" s="15"/>
      <c r="C9" s="15"/>
      <c r="D9" s="16"/>
      <c r="E9" s="29"/>
      <c r="F9" s="29"/>
      <c r="G9" s="29"/>
    </row>
    <row r="10" ht="21" customHeight="1" spans="1:7">
      <c r="A10" s="14"/>
      <c r="B10" s="14"/>
      <c r="C10" s="14"/>
      <c r="D10" s="17"/>
      <c r="E10" s="29"/>
      <c r="F10" s="29"/>
      <c r="G10" s="29"/>
    </row>
    <row r="11" ht="21" customHeight="1" spans="1:7">
      <c r="A11" s="18" t="s">
        <v>30</v>
      </c>
      <c r="B11" s="19" t="s">
        <v>414</v>
      </c>
      <c r="C11" s="19"/>
      <c r="D11" s="20"/>
      <c r="E11" s="29"/>
      <c r="F11" s="29"/>
      <c r="G11" s="29"/>
    </row>
    <row r="12" customHeight="1" spans="1:1">
      <c r="A12" t="s">
        <v>415</v>
      </c>
    </row>
  </sheetData>
  <mergeCells count="12">
    <mergeCell ref="A2:G2"/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3" width="16.2833333333333" customWidth="1"/>
    <col min="4" max="4" width="16.4166666666667" customWidth="1"/>
    <col min="5" max="6" width="16.2833333333333" customWidth="1"/>
    <col min="7" max="11" width="16.4166666666667" customWidth="1"/>
    <col min="12" max="18" width="16.2833333333333" customWidth="1"/>
    <col min="19" max="19" width="16.4166666666667" customWidth="1"/>
  </cols>
  <sheetData>
    <row r="1" customHeight="1" spans="1:19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</row>
    <row r="2" customHeight="1" spans="1:19">
      <c r="A2" s="160" t="s">
        <v>26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</row>
    <row r="3" ht="28.5" customHeight="1" spans="1:19">
      <c r="A3" s="154" t="s">
        <v>27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</row>
    <row r="4" ht="20.25" customHeight="1" spans="1:19">
      <c r="A4" s="155" t="str">
        <f>"单位名称："&amp;"玉溪市土地储备中心"</f>
        <v>单位名称：玉溪市土地储备中心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63"/>
      <c r="M4" s="163"/>
      <c r="N4" s="163"/>
      <c r="O4" s="163"/>
      <c r="P4" s="163"/>
      <c r="Q4" s="163"/>
      <c r="R4" s="163"/>
      <c r="S4" s="163" t="s">
        <v>2</v>
      </c>
    </row>
    <row r="5" ht="27" customHeight="1" spans="1:19">
      <c r="A5" s="156" t="s">
        <v>28</v>
      </c>
      <c r="B5" s="156" t="s">
        <v>29</v>
      </c>
      <c r="C5" s="156" t="s">
        <v>30</v>
      </c>
      <c r="D5" s="156" t="s">
        <v>31</v>
      </c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 t="s">
        <v>20</v>
      </c>
      <c r="P5" s="156"/>
      <c r="Q5" s="156"/>
      <c r="R5" s="156"/>
      <c r="S5" s="156"/>
    </row>
    <row r="6" ht="27" customHeight="1" spans="1:19">
      <c r="A6" s="156"/>
      <c r="B6" s="156"/>
      <c r="C6" s="156"/>
      <c r="D6" s="156" t="s">
        <v>32</v>
      </c>
      <c r="E6" s="156" t="s">
        <v>33</v>
      </c>
      <c r="F6" s="156" t="s">
        <v>34</v>
      </c>
      <c r="G6" s="156" t="s">
        <v>35</v>
      </c>
      <c r="H6" s="156" t="s">
        <v>36</v>
      </c>
      <c r="I6" s="156" t="s">
        <v>37</v>
      </c>
      <c r="J6" s="156"/>
      <c r="K6" s="156"/>
      <c r="L6" s="156"/>
      <c r="M6" s="156"/>
      <c r="N6" s="156"/>
      <c r="O6" s="156" t="s">
        <v>32</v>
      </c>
      <c r="P6" s="156" t="s">
        <v>33</v>
      </c>
      <c r="Q6" s="156" t="s">
        <v>34</v>
      </c>
      <c r="R6" s="156" t="s">
        <v>35</v>
      </c>
      <c r="S6" s="156" t="s">
        <v>38</v>
      </c>
    </row>
    <row r="7" ht="27" customHeight="1" spans="1:19">
      <c r="A7" s="156"/>
      <c r="B7" s="156"/>
      <c r="C7" s="156"/>
      <c r="D7" s="156"/>
      <c r="E7" s="156"/>
      <c r="F7" s="156"/>
      <c r="G7" s="156"/>
      <c r="H7" s="156"/>
      <c r="I7" s="156" t="s">
        <v>32</v>
      </c>
      <c r="J7" s="156" t="s">
        <v>39</v>
      </c>
      <c r="K7" s="156" t="s">
        <v>40</v>
      </c>
      <c r="L7" s="156" t="s">
        <v>41</v>
      </c>
      <c r="M7" s="156" t="s">
        <v>42</v>
      </c>
      <c r="N7" s="156" t="s">
        <v>43</v>
      </c>
      <c r="O7" s="156"/>
      <c r="P7" s="156"/>
      <c r="Q7" s="156"/>
      <c r="R7" s="156"/>
      <c r="S7" s="156"/>
    </row>
    <row r="8" ht="20.25" customHeight="1" spans="1:19">
      <c r="A8" s="159" t="s">
        <v>44</v>
      </c>
      <c r="B8" s="159" t="s">
        <v>45</v>
      </c>
      <c r="C8" s="159" t="s">
        <v>46</v>
      </c>
      <c r="D8" s="159" t="s">
        <v>47</v>
      </c>
      <c r="E8" s="159" t="s">
        <v>48</v>
      </c>
      <c r="F8" s="159" t="s">
        <v>49</v>
      </c>
      <c r="G8" s="159" t="s">
        <v>50</v>
      </c>
      <c r="H8" s="159" t="s">
        <v>51</v>
      </c>
      <c r="I8" s="159" t="s">
        <v>52</v>
      </c>
      <c r="J8" s="159" t="s">
        <v>53</v>
      </c>
      <c r="K8" s="159" t="s">
        <v>54</v>
      </c>
      <c r="L8" s="159" t="s">
        <v>55</v>
      </c>
      <c r="M8" s="159" t="s">
        <v>56</v>
      </c>
      <c r="N8" s="159" t="s">
        <v>57</v>
      </c>
      <c r="O8" s="159" t="s">
        <v>58</v>
      </c>
      <c r="P8" s="159" t="s">
        <v>59</v>
      </c>
      <c r="Q8" s="159" t="s">
        <v>60</v>
      </c>
      <c r="R8" s="159" t="s">
        <v>61</v>
      </c>
      <c r="S8" s="159" t="s">
        <v>62</v>
      </c>
    </row>
    <row r="9" ht="20.25" customHeight="1" spans="1:19">
      <c r="A9" s="155" t="s">
        <v>63</v>
      </c>
      <c r="B9" s="155" t="s">
        <v>64</v>
      </c>
      <c r="C9" s="158">
        <v>11553944.64</v>
      </c>
      <c r="D9" s="158">
        <v>11553944.64</v>
      </c>
      <c r="E9" s="64">
        <v>3548050.24</v>
      </c>
      <c r="F9" s="64">
        <v>8005894.4</v>
      </c>
      <c r="G9" s="64"/>
      <c r="H9" s="64"/>
      <c r="I9" s="64"/>
      <c r="J9" s="64"/>
      <c r="K9" s="64"/>
      <c r="L9" s="64"/>
      <c r="M9" s="64"/>
      <c r="N9" s="64"/>
      <c r="O9" s="158"/>
      <c r="P9" s="158"/>
      <c r="Q9" s="158"/>
      <c r="R9" s="158"/>
      <c r="S9" s="158"/>
    </row>
    <row r="10" ht="20.25" customHeight="1" spans="1:19">
      <c r="A10" s="161" t="s">
        <v>65</v>
      </c>
      <c r="B10" s="161" t="s">
        <v>64</v>
      </c>
      <c r="C10" s="158">
        <v>11553944.64</v>
      </c>
      <c r="D10" s="158">
        <v>11553944.64</v>
      </c>
      <c r="E10" s="64">
        <v>3548050.24</v>
      </c>
      <c r="F10" s="64">
        <v>8005894.4</v>
      </c>
      <c r="G10" s="64"/>
      <c r="H10" s="64"/>
      <c r="I10" s="64"/>
      <c r="J10" s="64"/>
      <c r="K10" s="64"/>
      <c r="L10" s="64"/>
      <c r="M10" s="64"/>
      <c r="N10" s="64"/>
      <c r="O10" s="158"/>
      <c r="P10" s="158"/>
      <c r="Q10" s="158"/>
      <c r="R10" s="155"/>
      <c r="S10" s="158"/>
    </row>
    <row r="11" ht="20.25" customHeight="1" spans="1:19">
      <c r="A11" s="157" t="s">
        <v>30</v>
      </c>
      <c r="B11" s="155"/>
      <c r="C11" s="158">
        <v>11553944.64</v>
      </c>
      <c r="D11" s="158">
        <v>11553944.64</v>
      </c>
      <c r="E11" s="158">
        <v>3548050.24</v>
      </c>
      <c r="F11" s="158">
        <v>8005894.4</v>
      </c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</row>
  </sheetData>
  <mergeCells count="20">
    <mergeCell ref="A2:S2"/>
    <mergeCell ref="A3:S3"/>
    <mergeCell ref="A4:R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topLeftCell="B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17.8416666666667" customWidth="1"/>
    <col min="2" max="2" width="53.1333333333333" customWidth="1"/>
    <col min="3" max="15" width="15.1333333333333" customWidth="1"/>
  </cols>
  <sheetData>
    <row r="1" customHeight="1" spans="1:15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</row>
    <row r="2" customHeight="1" spans="1:15">
      <c r="A2" s="160" t="s">
        <v>66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</row>
    <row r="3" ht="28.5" customHeight="1" spans="1:15">
      <c r="A3" s="154" t="s">
        <v>67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</row>
    <row r="4" ht="20.25" customHeight="1" spans="1:15">
      <c r="A4" s="155" t="str">
        <f>"单位名称："&amp;"玉溪市土地储备中心"</f>
        <v>单位名称：玉溪市土地储备中心</v>
      </c>
      <c r="B4" s="155"/>
      <c r="C4" s="155"/>
      <c r="D4" s="155"/>
      <c r="E4" s="155"/>
      <c r="F4" s="155"/>
      <c r="G4" s="155"/>
      <c r="H4" s="155"/>
      <c r="I4" s="155"/>
      <c r="J4" s="163"/>
      <c r="K4" s="163"/>
      <c r="L4" s="163"/>
      <c r="M4" s="163"/>
      <c r="N4" s="163"/>
      <c r="O4" s="163" t="s">
        <v>2</v>
      </c>
    </row>
    <row r="5" ht="27" customHeight="1" spans="1:15">
      <c r="A5" s="156" t="s">
        <v>68</v>
      </c>
      <c r="B5" s="156" t="s">
        <v>69</v>
      </c>
      <c r="C5" s="156" t="s">
        <v>30</v>
      </c>
      <c r="D5" s="156" t="s">
        <v>33</v>
      </c>
      <c r="E5" s="156"/>
      <c r="F5" s="156"/>
      <c r="G5" s="156" t="s">
        <v>34</v>
      </c>
      <c r="H5" s="156" t="s">
        <v>35</v>
      </c>
      <c r="I5" s="156" t="s">
        <v>70</v>
      </c>
      <c r="J5" s="156" t="s">
        <v>71</v>
      </c>
      <c r="K5" s="156"/>
      <c r="L5" s="156"/>
      <c r="M5" s="156"/>
      <c r="N5" s="156"/>
      <c r="O5" s="156"/>
    </row>
    <row r="6" ht="27" customHeight="1" spans="1:15">
      <c r="A6" s="156"/>
      <c r="B6" s="156"/>
      <c r="C6" s="156"/>
      <c r="D6" s="156" t="s">
        <v>32</v>
      </c>
      <c r="E6" s="156" t="s">
        <v>72</v>
      </c>
      <c r="F6" s="156" t="s">
        <v>73</v>
      </c>
      <c r="G6" s="156"/>
      <c r="H6" s="156"/>
      <c r="I6" s="156"/>
      <c r="J6" s="156" t="s">
        <v>32</v>
      </c>
      <c r="K6" s="156" t="s">
        <v>74</v>
      </c>
      <c r="L6" s="156" t="s">
        <v>75</v>
      </c>
      <c r="M6" s="156" t="s">
        <v>76</v>
      </c>
      <c r="N6" s="156" t="s">
        <v>77</v>
      </c>
      <c r="O6" s="156" t="s">
        <v>78</v>
      </c>
    </row>
    <row r="7" ht="20.25" customHeight="1" spans="1:15">
      <c r="A7" s="159" t="s">
        <v>44</v>
      </c>
      <c r="B7" s="159" t="s">
        <v>45</v>
      </c>
      <c r="C7" s="159" t="s">
        <v>46</v>
      </c>
      <c r="D7" s="159" t="s">
        <v>47</v>
      </c>
      <c r="E7" s="159" t="s">
        <v>48</v>
      </c>
      <c r="F7" s="159" t="s">
        <v>49</v>
      </c>
      <c r="G7" s="159" t="s">
        <v>50</v>
      </c>
      <c r="H7" s="159" t="s">
        <v>51</v>
      </c>
      <c r="I7" s="159" t="s">
        <v>52</v>
      </c>
      <c r="J7" s="159" t="s">
        <v>53</v>
      </c>
      <c r="K7" s="159" t="s">
        <v>54</v>
      </c>
      <c r="L7" s="159" t="s">
        <v>55</v>
      </c>
      <c r="M7" s="159" t="s">
        <v>56</v>
      </c>
      <c r="N7" s="159" t="s">
        <v>57</v>
      </c>
      <c r="O7" s="159" t="s">
        <v>58</v>
      </c>
    </row>
    <row r="8" ht="20.25" customHeight="1" spans="1:15">
      <c r="A8" s="155" t="s">
        <v>79</v>
      </c>
      <c r="B8" s="155" t="str">
        <f>"        "&amp;"社会保障和就业支出"</f>
        <v>        社会保障和就业支出</v>
      </c>
      <c r="C8" s="64">
        <v>277920.96</v>
      </c>
      <c r="D8" s="64">
        <v>277920.96</v>
      </c>
      <c r="E8" s="64">
        <v>277920.96</v>
      </c>
      <c r="F8" s="64"/>
      <c r="G8" s="64"/>
      <c r="H8" s="64"/>
      <c r="I8" s="64"/>
      <c r="J8" s="64"/>
      <c r="K8" s="64"/>
      <c r="L8" s="64"/>
      <c r="M8" s="64"/>
      <c r="N8" s="64"/>
      <c r="O8" s="64"/>
    </row>
    <row r="9" ht="20.25" customHeight="1" spans="1:15">
      <c r="A9" s="161" t="s">
        <v>80</v>
      </c>
      <c r="B9" s="161" t="str">
        <f>"        "&amp;"行政事业单位养老支出"</f>
        <v>        行政事业单位养老支出</v>
      </c>
      <c r="C9" s="64">
        <v>277920.96</v>
      </c>
      <c r="D9" s="64">
        <v>277920.96</v>
      </c>
      <c r="E9" s="64">
        <v>277920.96</v>
      </c>
      <c r="F9" s="64"/>
      <c r="G9" s="64"/>
      <c r="H9" s="64"/>
      <c r="I9" s="64"/>
      <c r="J9" s="64"/>
      <c r="K9" s="64"/>
      <c r="L9" s="64"/>
      <c r="M9" s="64"/>
      <c r="N9" s="64"/>
      <c r="O9" s="64"/>
    </row>
    <row r="10" ht="20.25" customHeight="1" spans="1:15">
      <c r="A10" s="162" t="s">
        <v>81</v>
      </c>
      <c r="B10" s="162" t="str">
        <f>"        "&amp;"事业单位离退休"</f>
        <v>        事业单位离退休</v>
      </c>
      <c r="C10" s="64">
        <v>27000</v>
      </c>
      <c r="D10" s="64">
        <v>27000</v>
      </c>
      <c r="E10" s="64">
        <v>27000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ht="20.25" customHeight="1" spans="1:15">
      <c r="A11" s="162" t="s">
        <v>82</v>
      </c>
      <c r="B11" s="162" t="str">
        <f>"        "&amp;"机关事业单位基本养老保险缴费支出"</f>
        <v>        机关事业单位基本养老保险缴费支出</v>
      </c>
      <c r="C11" s="64">
        <v>250920.96</v>
      </c>
      <c r="D11" s="64">
        <v>250920.96</v>
      </c>
      <c r="E11" s="64">
        <v>250920.96</v>
      </c>
      <c r="F11" s="64"/>
      <c r="G11" s="64"/>
      <c r="H11" s="64"/>
      <c r="I11" s="64"/>
      <c r="J11" s="64"/>
      <c r="K11" s="64"/>
      <c r="L11" s="64"/>
      <c r="M11" s="64"/>
      <c r="N11" s="64"/>
      <c r="O11" s="64"/>
    </row>
    <row r="12" ht="20.25" customHeight="1" spans="1:15">
      <c r="A12" s="155" t="s">
        <v>83</v>
      </c>
      <c r="B12" s="155" t="str">
        <f>"        "&amp;"卫生健康支出"</f>
        <v>        卫生健康支出</v>
      </c>
      <c r="C12" s="64">
        <v>225143.9</v>
      </c>
      <c r="D12" s="64">
        <v>225143.9</v>
      </c>
      <c r="E12" s="64">
        <v>225143.9</v>
      </c>
      <c r="F12" s="64"/>
      <c r="G12" s="64"/>
      <c r="H12" s="64"/>
      <c r="I12" s="64"/>
      <c r="J12" s="64"/>
      <c r="K12" s="64"/>
      <c r="L12" s="64"/>
      <c r="M12" s="64"/>
      <c r="N12" s="64"/>
      <c r="O12" s="64"/>
    </row>
    <row r="13" ht="20.25" customHeight="1" spans="1:15">
      <c r="A13" s="161" t="s">
        <v>84</v>
      </c>
      <c r="B13" s="161" t="str">
        <f>"        "&amp;"行政事业单位医疗"</f>
        <v>        行政事业单位医疗</v>
      </c>
      <c r="C13" s="64">
        <v>225143.9</v>
      </c>
      <c r="D13" s="64">
        <v>225143.9</v>
      </c>
      <c r="E13" s="64">
        <v>225143.9</v>
      </c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ht="20.25" customHeight="1" spans="1:15">
      <c r="A14" s="162" t="s">
        <v>85</v>
      </c>
      <c r="B14" s="162" t="str">
        <f>"        "&amp;"行政单位医疗"</f>
        <v>        行政单位医疗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ht="20.25" customHeight="1" spans="1:15">
      <c r="A15" s="162" t="s">
        <v>86</v>
      </c>
      <c r="B15" s="162" t="str">
        <f>"        "&amp;"事业单位医疗"</f>
        <v>        事业单位医疗</v>
      </c>
      <c r="C15" s="64">
        <v>130165.25</v>
      </c>
      <c r="D15" s="64">
        <v>130165.25</v>
      </c>
      <c r="E15" s="64">
        <v>130165.25</v>
      </c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ht="20.25" customHeight="1" spans="1:15">
      <c r="A16" s="162" t="s">
        <v>87</v>
      </c>
      <c r="B16" s="162" t="str">
        <f>"        "&amp;"公务员医疗补助"</f>
        <v>        公务员医疗补助</v>
      </c>
      <c r="C16" s="64">
        <v>82012.8</v>
      </c>
      <c r="D16" s="64">
        <v>82012.8</v>
      </c>
      <c r="E16" s="64">
        <v>82012.8</v>
      </c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ht="20.25" customHeight="1" spans="1:15">
      <c r="A17" s="162" t="s">
        <v>88</v>
      </c>
      <c r="B17" s="162" t="str">
        <f>"        "&amp;"其他行政事业单位医疗支出"</f>
        <v>        其他行政事业单位医疗支出</v>
      </c>
      <c r="C17" s="64">
        <v>12965.85</v>
      </c>
      <c r="D17" s="64">
        <v>12965.85</v>
      </c>
      <c r="E17" s="64">
        <v>12965.85</v>
      </c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ht="20.25" customHeight="1" spans="1:15">
      <c r="A18" s="155" t="s">
        <v>89</v>
      </c>
      <c r="B18" s="155" t="str">
        <f>"        "&amp;"城乡社区支出"</f>
        <v>        城乡社区支出</v>
      </c>
      <c r="C18" s="64">
        <v>8005894.4</v>
      </c>
      <c r="D18" s="64"/>
      <c r="E18" s="64"/>
      <c r="F18" s="64"/>
      <c r="G18" s="64">
        <v>8005894.4</v>
      </c>
      <c r="H18" s="64"/>
      <c r="I18" s="64"/>
      <c r="J18" s="64"/>
      <c r="K18" s="64"/>
      <c r="L18" s="64"/>
      <c r="M18" s="64"/>
      <c r="N18" s="64"/>
      <c r="O18" s="64"/>
    </row>
    <row r="19" ht="20.25" customHeight="1" spans="1:15">
      <c r="A19" s="161" t="s">
        <v>90</v>
      </c>
      <c r="B19" s="161" t="str">
        <f>"        "&amp;"国有土地使用权出让收入安排的支出"</f>
        <v>        国有土地使用权出让收入安排的支出</v>
      </c>
      <c r="C19" s="64">
        <v>8005894.4</v>
      </c>
      <c r="D19" s="64"/>
      <c r="E19" s="64"/>
      <c r="F19" s="64"/>
      <c r="G19" s="64">
        <v>8005894.4</v>
      </c>
      <c r="H19" s="64"/>
      <c r="I19" s="64"/>
      <c r="J19" s="64"/>
      <c r="K19" s="64"/>
      <c r="L19" s="64"/>
      <c r="M19" s="64"/>
      <c r="N19" s="64"/>
      <c r="O19" s="64"/>
    </row>
    <row r="20" ht="20.25" customHeight="1" spans="1:15">
      <c r="A20" s="162" t="s">
        <v>91</v>
      </c>
      <c r="B20" s="162" t="str">
        <f>"        "&amp;"土地开发支出"</f>
        <v>        土地开发支出</v>
      </c>
      <c r="C20" s="64">
        <v>4600000</v>
      </c>
      <c r="D20" s="64"/>
      <c r="E20" s="64"/>
      <c r="F20" s="64"/>
      <c r="G20" s="64">
        <v>4600000</v>
      </c>
      <c r="H20" s="64"/>
      <c r="I20" s="64"/>
      <c r="J20" s="64"/>
      <c r="K20" s="64"/>
      <c r="L20" s="64"/>
      <c r="M20" s="64"/>
      <c r="N20" s="64"/>
      <c r="O20" s="64"/>
    </row>
    <row r="21" ht="20.25" customHeight="1" spans="1:15">
      <c r="A21" s="162" t="s">
        <v>92</v>
      </c>
      <c r="B21" s="162" t="str">
        <f>"        "&amp;"其他国有土地使用权出让收入安排的支出"</f>
        <v>        其他国有土地使用权出让收入安排的支出</v>
      </c>
      <c r="C21" s="64">
        <v>3405894.4</v>
      </c>
      <c r="D21" s="64"/>
      <c r="E21" s="64"/>
      <c r="F21" s="64"/>
      <c r="G21" s="64">
        <v>3405894.4</v>
      </c>
      <c r="H21" s="64"/>
      <c r="I21" s="64"/>
      <c r="J21" s="64"/>
      <c r="K21" s="64"/>
      <c r="L21" s="64"/>
      <c r="M21" s="64"/>
      <c r="N21" s="64"/>
      <c r="O21" s="64"/>
    </row>
    <row r="22" ht="20.25" customHeight="1" spans="1:15">
      <c r="A22" s="155" t="s">
        <v>93</v>
      </c>
      <c r="B22" s="155" t="str">
        <f>"        "&amp;"自然资源海洋气象等支出"</f>
        <v>        自然资源海洋气象等支出</v>
      </c>
      <c r="C22" s="64">
        <v>2751069.38</v>
      </c>
      <c r="D22" s="64">
        <v>2751069.38</v>
      </c>
      <c r="E22" s="64">
        <v>2751069.38</v>
      </c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ht="20.25" customHeight="1" spans="1:15">
      <c r="A23" s="161" t="s">
        <v>94</v>
      </c>
      <c r="B23" s="161" t="str">
        <f>"        "&amp;"自然资源事务"</f>
        <v>        自然资源事务</v>
      </c>
      <c r="C23" s="64">
        <v>2751069.38</v>
      </c>
      <c r="D23" s="64">
        <v>2751069.38</v>
      </c>
      <c r="E23" s="64">
        <v>2751069.38</v>
      </c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ht="20.25" customHeight="1" spans="1:15">
      <c r="A24" s="162" t="s">
        <v>95</v>
      </c>
      <c r="B24" s="162" t="str">
        <f>"        "&amp;"事业运行"</f>
        <v>        事业运行</v>
      </c>
      <c r="C24" s="64">
        <v>2751069.38</v>
      </c>
      <c r="D24" s="64">
        <v>2751069.38</v>
      </c>
      <c r="E24" s="64">
        <v>2751069.38</v>
      </c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ht="20.25" customHeight="1" spans="1:15">
      <c r="A25" s="155" t="s">
        <v>96</v>
      </c>
      <c r="B25" s="155" t="str">
        <f>"        "&amp;"住房保障支出"</f>
        <v>        住房保障支出</v>
      </c>
      <c r="C25" s="64">
        <v>293916</v>
      </c>
      <c r="D25" s="64">
        <v>293916</v>
      </c>
      <c r="E25" s="64">
        <v>293916</v>
      </c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ht="20.25" customHeight="1" spans="1:15">
      <c r="A26" s="161" t="s">
        <v>97</v>
      </c>
      <c r="B26" s="161" t="str">
        <f>"        "&amp;"住房改革支出"</f>
        <v>        住房改革支出</v>
      </c>
      <c r="C26" s="64">
        <v>293916</v>
      </c>
      <c r="D26" s="64">
        <v>293916</v>
      </c>
      <c r="E26" s="64">
        <v>293916</v>
      </c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7" ht="20.25" customHeight="1" spans="1:15">
      <c r="A27" s="162" t="s">
        <v>98</v>
      </c>
      <c r="B27" s="162" t="str">
        <f>"        "&amp;"住房公积金"</f>
        <v>        住房公积金</v>
      </c>
      <c r="C27" s="64">
        <v>272616</v>
      </c>
      <c r="D27" s="64">
        <v>272616</v>
      </c>
      <c r="E27" s="64">
        <v>272616</v>
      </c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28" ht="20.25" customHeight="1" spans="1:15">
      <c r="A28" s="162" t="s">
        <v>99</v>
      </c>
      <c r="B28" s="162" t="str">
        <f>"        "&amp;"购房补贴"</f>
        <v>        购房补贴</v>
      </c>
      <c r="C28" s="64">
        <v>21300</v>
      </c>
      <c r="D28" s="64">
        <v>21300</v>
      </c>
      <c r="E28" s="64">
        <v>21300</v>
      </c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ht="20.25" customHeight="1" spans="1:15">
      <c r="A29" s="157" t="s">
        <v>30</v>
      </c>
      <c r="B29" s="155"/>
      <c r="C29" s="158">
        <v>11553944.64</v>
      </c>
      <c r="D29" s="158">
        <v>3548050.24</v>
      </c>
      <c r="E29" s="158">
        <v>3548050.24</v>
      </c>
      <c r="F29" s="158"/>
      <c r="G29" s="158">
        <v>8005894.4</v>
      </c>
      <c r="H29" s="158"/>
      <c r="I29" s="158"/>
      <c r="J29" s="158"/>
      <c r="K29" s="158"/>
      <c r="L29" s="158"/>
      <c r="M29" s="158"/>
      <c r="N29" s="158"/>
      <c r="O29" s="158"/>
    </row>
  </sheetData>
  <mergeCells count="12">
    <mergeCell ref="A2:O2"/>
    <mergeCell ref="A3:O3"/>
    <mergeCell ref="A4:N4"/>
    <mergeCell ref="D5:F5"/>
    <mergeCell ref="J5:O5"/>
    <mergeCell ref="A29:B29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3"/>
  <cols>
    <col min="1" max="2" width="28.575" customWidth="1"/>
    <col min="3" max="3" width="35.7" customWidth="1"/>
    <col min="4" max="4" width="28.575" customWidth="1"/>
  </cols>
  <sheetData>
    <row r="1" customHeight="1" spans="1:4">
      <c r="A1" s="55"/>
      <c r="B1" s="55"/>
      <c r="C1" s="55"/>
      <c r="D1" s="55"/>
    </row>
    <row r="2" ht="18.75" customHeight="1" spans="1:4">
      <c r="A2" s="153" t="s">
        <v>100</v>
      </c>
      <c r="B2" s="164"/>
      <c r="C2" s="164"/>
      <c r="D2" s="164"/>
    </row>
    <row r="3" ht="28.5" customHeight="1" spans="1:4">
      <c r="A3" s="165" t="s">
        <v>101</v>
      </c>
      <c r="B3" s="165"/>
      <c r="C3" s="165"/>
      <c r="D3" s="165"/>
    </row>
    <row r="4" ht="18.75" customHeight="1" spans="1:4">
      <c r="A4" s="155" t="str">
        <f>"单位名称："&amp;"玉溪市土地储备中心"</f>
        <v>单位名称：玉溪市土地储备中心</v>
      </c>
      <c r="B4" s="155"/>
      <c r="C4" s="155"/>
      <c r="D4" s="153" t="s">
        <v>2</v>
      </c>
    </row>
    <row r="5" ht="18.75" customHeight="1" spans="1:4">
      <c r="A5" s="59" t="s">
        <v>3</v>
      </c>
      <c r="B5" s="59"/>
      <c r="C5" s="59" t="s">
        <v>4</v>
      </c>
      <c r="D5" s="59"/>
    </row>
    <row r="6" ht="18.75" customHeight="1" spans="1:4">
      <c r="A6" s="59" t="s">
        <v>5</v>
      </c>
      <c r="B6" s="59" t="s">
        <v>6</v>
      </c>
      <c r="C6" s="59" t="s">
        <v>102</v>
      </c>
      <c r="D6" s="59" t="s">
        <v>6</v>
      </c>
    </row>
    <row r="7" ht="18.75" customHeight="1" spans="1:4">
      <c r="A7" s="166" t="s">
        <v>103</v>
      </c>
      <c r="B7" s="167"/>
      <c r="C7" s="168" t="s">
        <v>104</v>
      </c>
      <c r="D7" s="167"/>
    </row>
    <row r="8" ht="18.75" customHeight="1" spans="1:4">
      <c r="A8" s="155" t="s">
        <v>105</v>
      </c>
      <c r="B8" s="169">
        <v>3548050.24</v>
      </c>
      <c r="C8" s="170" t="str">
        <f>"（一）"&amp;"社会保障和就业支出"</f>
        <v>（一）社会保障和就业支出</v>
      </c>
      <c r="D8" s="169">
        <v>277920.96</v>
      </c>
    </row>
    <row r="9" ht="18.75" customHeight="1" spans="1:4">
      <c r="A9" s="155" t="s">
        <v>106</v>
      </c>
      <c r="B9" s="169">
        <v>8005894.4</v>
      </c>
      <c r="C9" s="170" t="str">
        <f>"（二）"&amp;"卫生健康支出"</f>
        <v>（二）卫生健康支出</v>
      </c>
      <c r="D9" s="169">
        <v>225143.9</v>
      </c>
    </row>
    <row r="10" ht="18.75" customHeight="1" spans="1:4">
      <c r="A10" s="155" t="s">
        <v>107</v>
      </c>
      <c r="B10" s="169"/>
      <c r="C10" s="170" t="str">
        <f>"（三）"&amp;"城乡社区支出"</f>
        <v>（三）城乡社区支出</v>
      </c>
      <c r="D10" s="169">
        <v>8005894.4</v>
      </c>
    </row>
    <row r="11" ht="18.75" customHeight="1" spans="1:4">
      <c r="A11" s="155" t="s">
        <v>108</v>
      </c>
      <c r="B11" s="169"/>
      <c r="C11" s="170" t="str">
        <f>"（四）"&amp;"自然资源海洋气象等支出"</f>
        <v>（四）自然资源海洋气象等支出</v>
      </c>
      <c r="D11" s="169">
        <v>2751069.38</v>
      </c>
    </row>
    <row r="12" ht="18.75" customHeight="1" spans="1:4">
      <c r="A12" s="61" t="s">
        <v>105</v>
      </c>
      <c r="B12" s="169"/>
      <c r="C12" s="170" t="str">
        <f>"（五）"&amp;"住房保障支出"</f>
        <v>（五）住房保障支出</v>
      </c>
      <c r="D12" s="169">
        <v>293916</v>
      </c>
    </row>
    <row r="13" ht="18.75" customHeight="1" spans="1:4">
      <c r="A13" s="61" t="s">
        <v>106</v>
      </c>
      <c r="B13" s="169"/>
      <c r="C13" s="155"/>
      <c r="D13" s="155"/>
    </row>
    <row r="14" ht="18.75" customHeight="1" spans="1:4">
      <c r="A14" s="61" t="s">
        <v>107</v>
      </c>
      <c r="B14" s="169"/>
      <c r="C14" s="155"/>
      <c r="D14" s="155"/>
    </row>
    <row r="15" ht="18.75" customHeight="1" spans="1:4">
      <c r="A15" s="155"/>
      <c r="B15" s="155"/>
      <c r="C15" s="155" t="s">
        <v>109</v>
      </c>
      <c r="D15" s="155"/>
    </row>
    <row r="16" ht="18.75" customHeight="1" spans="1:4">
      <c r="A16" s="171" t="s">
        <v>24</v>
      </c>
      <c r="B16" s="169">
        <v>11553944.64</v>
      </c>
      <c r="C16" s="171" t="s">
        <v>25</v>
      </c>
      <c r="D16" s="169">
        <v>11553944.64</v>
      </c>
    </row>
  </sheetData>
  <mergeCells count="5">
    <mergeCell ref="A2:D2"/>
    <mergeCell ref="A3:D3"/>
    <mergeCell ref="A4:C4"/>
    <mergeCell ref="A5:B5"/>
    <mergeCell ref="C5:D5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6"/>
  <cols>
    <col min="1" max="1" width="17.8416666666667" customWidth="1"/>
    <col min="2" max="2" width="53.1333333333333" customWidth="1"/>
    <col min="3" max="7" width="15.1333333333333" customWidth="1"/>
  </cols>
  <sheetData>
    <row r="1" customHeight="1" spans="1:7">
      <c r="A1" s="152"/>
      <c r="B1" s="152"/>
      <c r="C1" s="152"/>
      <c r="D1" s="152"/>
      <c r="E1" s="152"/>
      <c r="F1" s="152"/>
      <c r="G1" s="152"/>
    </row>
    <row r="2" customHeight="1" spans="1:7">
      <c r="A2" s="160" t="s">
        <v>110</v>
      </c>
      <c r="B2" s="160"/>
      <c r="C2" s="160"/>
      <c r="D2" s="160"/>
      <c r="E2" s="160"/>
      <c r="F2" s="160"/>
      <c r="G2" s="160"/>
    </row>
    <row r="3" ht="28.5" customHeight="1" spans="1:7">
      <c r="A3" s="154" t="s">
        <v>111</v>
      </c>
      <c r="B3" s="154"/>
      <c r="C3" s="154"/>
      <c r="D3" s="154"/>
      <c r="E3" s="154"/>
      <c r="F3" s="154"/>
      <c r="G3" s="154"/>
    </row>
    <row r="4" ht="20.25" customHeight="1" spans="1:7">
      <c r="A4" s="155" t="str">
        <f>"单位名称："&amp;"玉溪市土地储备中心"</f>
        <v>单位名称：玉溪市土地储备中心</v>
      </c>
      <c r="B4" s="155"/>
      <c r="C4" s="155"/>
      <c r="D4" s="155"/>
      <c r="E4" s="155"/>
      <c r="F4" s="155"/>
      <c r="G4" s="163" t="s">
        <v>2</v>
      </c>
    </row>
    <row r="5" ht="27" customHeight="1" spans="1:7">
      <c r="A5" s="156" t="s">
        <v>112</v>
      </c>
      <c r="B5" s="156"/>
      <c r="C5" s="156" t="s">
        <v>30</v>
      </c>
      <c r="D5" s="156" t="s">
        <v>33</v>
      </c>
      <c r="E5" s="156"/>
      <c r="F5" s="156"/>
      <c r="G5" s="156" t="s">
        <v>73</v>
      </c>
    </row>
    <row r="6" ht="27" customHeight="1" spans="1:7">
      <c r="A6" s="156" t="s">
        <v>68</v>
      </c>
      <c r="B6" s="156" t="s">
        <v>69</v>
      </c>
      <c r="C6" s="156"/>
      <c r="D6" s="156" t="s">
        <v>32</v>
      </c>
      <c r="E6" s="156" t="s">
        <v>113</v>
      </c>
      <c r="F6" s="156" t="s">
        <v>114</v>
      </c>
      <c r="G6" s="156"/>
    </row>
    <row r="7" ht="20.25" customHeight="1" spans="1:7">
      <c r="A7" s="159" t="s">
        <v>44</v>
      </c>
      <c r="B7" s="159" t="s">
        <v>45</v>
      </c>
      <c r="C7" s="159" t="s">
        <v>46</v>
      </c>
      <c r="D7" s="159" t="s">
        <v>47</v>
      </c>
      <c r="E7" s="159" t="s">
        <v>48</v>
      </c>
      <c r="F7" s="159" t="s">
        <v>49</v>
      </c>
      <c r="G7" s="159">
        <v>7</v>
      </c>
    </row>
    <row r="8" ht="20.25" customHeight="1" spans="1:7">
      <c r="A8" s="155" t="s">
        <v>79</v>
      </c>
      <c r="B8" s="155" t="str">
        <f>"        "&amp;"社会保障和就业支出"</f>
        <v>        社会保障和就业支出</v>
      </c>
      <c r="C8" s="64">
        <v>277920.96</v>
      </c>
      <c r="D8" s="158">
        <v>277920.96</v>
      </c>
      <c r="E8" s="64">
        <v>277320.96</v>
      </c>
      <c r="F8" s="64">
        <v>600</v>
      </c>
      <c r="G8" s="64"/>
    </row>
    <row r="9" ht="20.25" customHeight="1" spans="1:7">
      <c r="A9" s="161" t="s">
        <v>80</v>
      </c>
      <c r="B9" s="161" t="str">
        <f>"        "&amp;"行政事业单位养老支出"</f>
        <v>        行政事业单位养老支出</v>
      </c>
      <c r="C9" s="64">
        <v>277920.96</v>
      </c>
      <c r="D9" s="158">
        <v>277920.96</v>
      </c>
      <c r="E9" s="64">
        <v>277320.96</v>
      </c>
      <c r="F9" s="64">
        <v>600</v>
      </c>
      <c r="G9" s="64"/>
    </row>
    <row r="10" ht="20.25" customHeight="1" spans="1:7">
      <c r="A10" s="162" t="s">
        <v>81</v>
      </c>
      <c r="B10" s="162" t="str">
        <f>"        "&amp;"事业单位离退休"</f>
        <v>        事业单位离退休</v>
      </c>
      <c r="C10" s="64">
        <v>27000</v>
      </c>
      <c r="D10" s="158">
        <v>27000</v>
      </c>
      <c r="E10" s="64">
        <v>26400</v>
      </c>
      <c r="F10" s="64">
        <v>600</v>
      </c>
      <c r="G10" s="64"/>
    </row>
    <row r="11" ht="20.25" customHeight="1" spans="1:7">
      <c r="A11" s="162" t="s">
        <v>82</v>
      </c>
      <c r="B11" s="162" t="str">
        <f>"        "&amp;"机关事业单位基本养老保险缴费支出"</f>
        <v>        机关事业单位基本养老保险缴费支出</v>
      </c>
      <c r="C11" s="64">
        <v>250920.96</v>
      </c>
      <c r="D11" s="158">
        <v>250920.96</v>
      </c>
      <c r="E11" s="64">
        <v>250920.96</v>
      </c>
      <c r="F11" s="64"/>
      <c r="G11" s="64"/>
    </row>
    <row r="12" ht="20.25" customHeight="1" spans="1:7">
      <c r="A12" s="155" t="s">
        <v>83</v>
      </c>
      <c r="B12" s="155" t="str">
        <f>"        "&amp;"卫生健康支出"</f>
        <v>        卫生健康支出</v>
      </c>
      <c r="C12" s="64">
        <v>225143.9</v>
      </c>
      <c r="D12" s="158">
        <v>225143.9</v>
      </c>
      <c r="E12" s="64">
        <v>225143.9</v>
      </c>
      <c r="F12" s="64"/>
      <c r="G12" s="64"/>
    </row>
    <row r="13" ht="20.25" customHeight="1" spans="1:7">
      <c r="A13" s="161" t="s">
        <v>84</v>
      </c>
      <c r="B13" s="161" t="str">
        <f>"        "&amp;"行政事业单位医疗"</f>
        <v>        行政事业单位医疗</v>
      </c>
      <c r="C13" s="64">
        <v>225143.9</v>
      </c>
      <c r="D13" s="158">
        <v>225143.9</v>
      </c>
      <c r="E13" s="64">
        <v>225143.9</v>
      </c>
      <c r="F13" s="64"/>
      <c r="G13" s="64"/>
    </row>
    <row r="14" ht="20.25" customHeight="1" spans="1:7">
      <c r="A14" s="162" t="s">
        <v>86</v>
      </c>
      <c r="B14" s="162" t="str">
        <f>"        "&amp;"事业单位医疗"</f>
        <v>        事业单位医疗</v>
      </c>
      <c r="C14" s="64">
        <v>130165.25</v>
      </c>
      <c r="D14" s="158">
        <v>130165.25</v>
      </c>
      <c r="E14" s="64">
        <v>130165.25</v>
      </c>
      <c r="F14" s="64"/>
      <c r="G14" s="64"/>
    </row>
    <row r="15" ht="20.25" customHeight="1" spans="1:7">
      <c r="A15" s="162" t="s">
        <v>87</v>
      </c>
      <c r="B15" s="162" t="str">
        <f>"        "&amp;"公务员医疗补助"</f>
        <v>        公务员医疗补助</v>
      </c>
      <c r="C15" s="64">
        <v>82012.8</v>
      </c>
      <c r="D15" s="158">
        <v>82012.8</v>
      </c>
      <c r="E15" s="64">
        <v>82012.8</v>
      </c>
      <c r="F15" s="64"/>
      <c r="G15" s="64"/>
    </row>
    <row r="16" ht="20.25" customHeight="1" spans="1:7">
      <c r="A16" s="162" t="s">
        <v>88</v>
      </c>
      <c r="B16" s="162" t="str">
        <f>"        "&amp;"其他行政事业单位医疗支出"</f>
        <v>        其他行政事业单位医疗支出</v>
      </c>
      <c r="C16" s="64">
        <v>12965.85</v>
      </c>
      <c r="D16" s="158">
        <v>12965.85</v>
      </c>
      <c r="E16" s="64">
        <v>12965.85</v>
      </c>
      <c r="F16" s="64"/>
      <c r="G16" s="64"/>
    </row>
    <row r="17" ht="20.25" customHeight="1" spans="1:7">
      <c r="A17" s="155" t="s">
        <v>93</v>
      </c>
      <c r="B17" s="155" t="str">
        <f>"        "&amp;"自然资源海洋气象等支出"</f>
        <v>        自然资源海洋气象等支出</v>
      </c>
      <c r="C17" s="64">
        <v>2751069.38</v>
      </c>
      <c r="D17" s="158">
        <v>2751069.38</v>
      </c>
      <c r="E17" s="64">
        <v>2422876.34</v>
      </c>
      <c r="F17" s="64">
        <v>328193.04</v>
      </c>
      <c r="G17" s="64"/>
    </row>
    <row r="18" ht="20.25" customHeight="1" spans="1:7">
      <c r="A18" s="161" t="s">
        <v>94</v>
      </c>
      <c r="B18" s="161" t="str">
        <f>"        "&amp;"自然资源事务"</f>
        <v>        自然资源事务</v>
      </c>
      <c r="C18" s="64">
        <v>2751069.38</v>
      </c>
      <c r="D18" s="158">
        <v>2751069.38</v>
      </c>
      <c r="E18" s="64">
        <v>2422876.34</v>
      </c>
      <c r="F18" s="64">
        <v>328193.04</v>
      </c>
      <c r="G18" s="64"/>
    </row>
    <row r="19" ht="20.25" customHeight="1" spans="1:7">
      <c r="A19" s="162" t="s">
        <v>95</v>
      </c>
      <c r="B19" s="162" t="str">
        <f>"        "&amp;"事业运行"</f>
        <v>        事业运行</v>
      </c>
      <c r="C19" s="64">
        <v>2751069.38</v>
      </c>
      <c r="D19" s="158">
        <v>2751069.38</v>
      </c>
      <c r="E19" s="64">
        <v>2422876.34</v>
      </c>
      <c r="F19" s="64">
        <v>328193.04</v>
      </c>
      <c r="G19" s="64"/>
    </row>
    <row r="20" ht="20.25" customHeight="1" spans="1:7">
      <c r="A20" s="155" t="s">
        <v>96</v>
      </c>
      <c r="B20" s="155" t="str">
        <f>"        "&amp;"住房保障支出"</f>
        <v>        住房保障支出</v>
      </c>
      <c r="C20" s="64">
        <v>293916</v>
      </c>
      <c r="D20" s="158">
        <v>293916</v>
      </c>
      <c r="E20" s="64">
        <v>293916</v>
      </c>
      <c r="F20" s="64"/>
      <c r="G20" s="64"/>
    </row>
    <row r="21" ht="20.25" customHeight="1" spans="1:7">
      <c r="A21" s="161" t="s">
        <v>97</v>
      </c>
      <c r="B21" s="161" t="str">
        <f>"        "&amp;"住房改革支出"</f>
        <v>        住房改革支出</v>
      </c>
      <c r="C21" s="64">
        <v>293916</v>
      </c>
      <c r="D21" s="158">
        <v>293916</v>
      </c>
      <c r="E21" s="64">
        <v>293916</v>
      </c>
      <c r="F21" s="64"/>
      <c r="G21" s="64"/>
    </row>
    <row r="22" ht="20.25" customHeight="1" spans="1:7">
      <c r="A22" s="162" t="s">
        <v>98</v>
      </c>
      <c r="B22" s="162" t="str">
        <f>"        "&amp;"住房公积金"</f>
        <v>        住房公积金</v>
      </c>
      <c r="C22" s="64">
        <v>272616</v>
      </c>
      <c r="D22" s="158">
        <v>272616</v>
      </c>
      <c r="E22" s="64">
        <v>272616</v>
      </c>
      <c r="F22" s="64"/>
      <c r="G22" s="64"/>
    </row>
    <row r="23" ht="20.25" customHeight="1" spans="1:7">
      <c r="A23" s="162" t="s">
        <v>99</v>
      </c>
      <c r="B23" s="162" t="str">
        <f>"        "&amp;"购房补贴"</f>
        <v>        购房补贴</v>
      </c>
      <c r="C23" s="64">
        <v>21300</v>
      </c>
      <c r="D23" s="158">
        <v>21300</v>
      </c>
      <c r="E23" s="64">
        <v>21300</v>
      </c>
      <c r="F23" s="64"/>
      <c r="G23" s="64"/>
    </row>
    <row r="24" ht="20.25" customHeight="1" spans="1:7">
      <c r="A24" s="157" t="s">
        <v>30</v>
      </c>
      <c r="B24" s="155"/>
      <c r="C24" s="158">
        <v>3548050.24</v>
      </c>
      <c r="D24" s="158">
        <v>3548050.24</v>
      </c>
      <c r="E24" s="158">
        <v>3219257.2</v>
      </c>
      <c r="F24" s="158">
        <v>328793.04</v>
      </c>
      <c r="G24" s="158"/>
    </row>
  </sheetData>
  <mergeCells count="8">
    <mergeCell ref="A2:G2"/>
    <mergeCell ref="A3:G3"/>
    <mergeCell ref="A4:F4"/>
    <mergeCell ref="A5:B5"/>
    <mergeCell ref="D5:F5"/>
    <mergeCell ref="A24:B24"/>
    <mergeCell ref="C5:C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Row="7" outlineLevelCol="5"/>
  <cols>
    <col min="1" max="6" width="25.1333333333333" customWidth="1"/>
  </cols>
  <sheetData>
    <row r="1" customHeight="1" spans="1:6">
      <c r="A1" s="152"/>
      <c r="B1" s="152"/>
      <c r="C1" s="152"/>
      <c r="D1" s="152"/>
      <c r="E1" s="152"/>
      <c r="F1" s="152"/>
    </row>
    <row r="2" customHeight="1" spans="1:6">
      <c r="A2" s="153" t="s">
        <v>115</v>
      </c>
      <c r="B2" s="153"/>
      <c r="C2" s="153"/>
      <c r="D2" s="153"/>
      <c r="E2" s="153"/>
      <c r="F2" s="153"/>
    </row>
    <row r="3" ht="28.5" customHeight="1" spans="1:6">
      <c r="A3" s="154" t="s">
        <v>116</v>
      </c>
      <c r="B3" s="154"/>
      <c r="C3" s="154"/>
      <c r="D3" s="154"/>
      <c r="E3" s="154"/>
      <c r="F3" s="154"/>
    </row>
    <row r="4" ht="20.25" customHeight="1" spans="1:6">
      <c r="A4" s="155" t="str">
        <f>"单位名称："&amp;"玉溪市土地储备中心"</f>
        <v>单位名称：玉溪市土地储备中心</v>
      </c>
      <c r="B4" s="155"/>
      <c r="C4" s="155"/>
      <c r="D4" s="155"/>
      <c r="E4" s="155"/>
      <c r="F4" s="153" t="s">
        <v>2</v>
      </c>
    </row>
    <row r="5" ht="20.25" customHeight="1" spans="1:6">
      <c r="A5" s="156" t="s">
        <v>117</v>
      </c>
      <c r="B5" s="156" t="s">
        <v>118</v>
      </c>
      <c r="C5" s="156" t="s">
        <v>119</v>
      </c>
      <c r="D5" s="156"/>
      <c r="E5" s="156"/>
      <c r="F5" s="156"/>
    </row>
    <row r="6" ht="35.25" customHeight="1" spans="1:6">
      <c r="A6" s="156"/>
      <c r="B6" s="156"/>
      <c r="C6" s="156" t="s">
        <v>32</v>
      </c>
      <c r="D6" s="156" t="s">
        <v>120</v>
      </c>
      <c r="E6" s="156" t="s">
        <v>121</v>
      </c>
      <c r="F6" s="156" t="s">
        <v>122</v>
      </c>
    </row>
    <row r="7" ht="20.25" customHeight="1" spans="1:6">
      <c r="A7" s="159" t="s">
        <v>44</v>
      </c>
      <c r="B7" s="159">
        <v>2</v>
      </c>
      <c r="C7" s="159">
        <v>3</v>
      </c>
      <c r="D7" s="159">
        <v>4</v>
      </c>
      <c r="E7" s="159">
        <v>5</v>
      </c>
      <c r="F7" s="159">
        <v>6</v>
      </c>
    </row>
    <row r="8" ht="20.25" customHeight="1" spans="1:6">
      <c r="A8" s="64">
        <v>77400</v>
      </c>
      <c r="B8" s="64"/>
      <c r="C8" s="64">
        <v>72400</v>
      </c>
      <c r="D8" s="64"/>
      <c r="E8" s="158">
        <v>72400</v>
      </c>
      <c r="F8" s="64">
        <v>5000</v>
      </c>
    </row>
  </sheetData>
  <mergeCells count="6">
    <mergeCell ref="A2:F2"/>
    <mergeCell ref="A3:F3"/>
    <mergeCell ref="A4:E4"/>
    <mergeCell ref="C5:E5"/>
    <mergeCell ref="A5:A6"/>
    <mergeCell ref="B5:B6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5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27.275" customWidth="1"/>
    <col min="2" max="2" width="20.8416666666667" customWidth="1"/>
    <col min="3" max="3" width="22.7" customWidth="1"/>
    <col min="4" max="4" width="11.1333333333333" customWidth="1"/>
    <col min="5" max="5" width="22.7" customWidth="1"/>
    <col min="6" max="6" width="11.1333333333333" customWidth="1"/>
    <col min="7" max="7" width="22.7" customWidth="1"/>
    <col min="8" max="8" width="16.2833333333333" customWidth="1"/>
    <col min="9" max="9" width="16.4166666666667" customWidth="1"/>
    <col min="10" max="13" width="16.2833333333333" customWidth="1"/>
    <col min="14" max="16" width="16.4166666666667" customWidth="1"/>
    <col min="17" max="22" width="16.2833333333333" customWidth="1"/>
    <col min="23" max="23" width="16.4166666666667" customWidth="1"/>
  </cols>
  <sheetData>
    <row r="1" customHeight="1" spans="1:23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</row>
    <row r="2" customHeight="1" spans="1:23">
      <c r="A2" s="153" t="s">
        <v>123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</row>
    <row r="3" ht="28.5" customHeight="1" spans="1:23">
      <c r="A3" s="154" t="s">
        <v>124</v>
      </c>
      <c r="B3" s="154"/>
      <c r="C3" s="154" t="s">
        <v>125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</row>
    <row r="4" ht="19.5" customHeight="1" spans="1:23">
      <c r="A4" s="155" t="str">
        <f>"单位名称："&amp;"玉溪市土地储备中心"</f>
        <v>单位名称：玉溪市土地储备中心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3"/>
      <c r="S4" s="153"/>
      <c r="T4" s="153"/>
      <c r="U4" s="153"/>
      <c r="V4" s="153"/>
      <c r="W4" s="153" t="s">
        <v>2</v>
      </c>
    </row>
    <row r="5" ht="19.5" customHeight="1" spans="1:23">
      <c r="A5" s="156" t="s">
        <v>126</v>
      </c>
      <c r="B5" s="156" t="s">
        <v>127</v>
      </c>
      <c r="C5" s="156" t="s">
        <v>128</v>
      </c>
      <c r="D5" s="156" t="s">
        <v>129</v>
      </c>
      <c r="E5" s="156" t="s">
        <v>130</v>
      </c>
      <c r="F5" s="156" t="s">
        <v>131</v>
      </c>
      <c r="G5" s="156" t="s">
        <v>132</v>
      </c>
      <c r="H5" s="156" t="s">
        <v>133</v>
      </c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</row>
    <row r="6" ht="19.5" customHeight="1" spans="1:23">
      <c r="A6" s="156"/>
      <c r="B6" s="156"/>
      <c r="C6" s="156"/>
      <c r="D6" s="156"/>
      <c r="E6" s="156"/>
      <c r="F6" s="156"/>
      <c r="G6" s="156"/>
      <c r="H6" s="156" t="s">
        <v>30</v>
      </c>
      <c r="I6" s="156" t="s">
        <v>33</v>
      </c>
      <c r="J6" s="156"/>
      <c r="K6" s="156"/>
      <c r="L6" s="156"/>
      <c r="M6" s="156"/>
      <c r="N6" s="156" t="s">
        <v>134</v>
      </c>
      <c r="O6" s="156"/>
      <c r="P6" s="156"/>
      <c r="Q6" s="156" t="s">
        <v>36</v>
      </c>
      <c r="R6" s="156" t="s">
        <v>71</v>
      </c>
      <c r="S6" s="156"/>
      <c r="T6" s="156"/>
      <c r="U6" s="156"/>
      <c r="V6" s="156"/>
      <c r="W6" s="156"/>
    </row>
    <row r="7" ht="41.25" customHeight="1" spans="1:23">
      <c r="A7" s="156"/>
      <c r="B7" s="156"/>
      <c r="C7" s="156"/>
      <c r="D7" s="156"/>
      <c r="E7" s="156"/>
      <c r="F7" s="156"/>
      <c r="G7" s="156"/>
      <c r="H7" s="156"/>
      <c r="I7" s="156" t="s">
        <v>135</v>
      </c>
      <c r="J7" s="156" t="s">
        <v>136</v>
      </c>
      <c r="K7" s="156" t="s">
        <v>137</v>
      </c>
      <c r="L7" s="156" t="s">
        <v>138</v>
      </c>
      <c r="M7" s="156" t="s">
        <v>139</v>
      </c>
      <c r="N7" s="156" t="s">
        <v>33</v>
      </c>
      <c r="O7" s="156" t="s">
        <v>34</v>
      </c>
      <c r="P7" s="156" t="s">
        <v>35</v>
      </c>
      <c r="Q7" s="156"/>
      <c r="R7" s="156" t="s">
        <v>32</v>
      </c>
      <c r="S7" s="156" t="s">
        <v>39</v>
      </c>
      <c r="T7" s="156" t="s">
        <v>140</v>
      </c>
      <c r="U7" s="156" t="s">
        <v>41</v>
      </c>
      <c r="V7" s="156" t="s">
        <v>42</v>
      </c>
      <c r="W7" s="156" t="s">
        <v>43</v>
      </c>
    </row>
    <row r="8" ht="20.25" customHeight="1" spans="1:23">
      <c r="A8" s="157" t="s">
        <v>44</v>
      </c>
      <c r="B8" s="157" t="s">
        <v>45</v>
      </c>
      <c r="C8" s="157" t="s">
        <v>46</v>
      </c>
      <c r="D8" s="157" t="s">
        <v>47</v>
      </c>
      <c r="E8" s="157" t="s">
        <v>48</v>
      </c>
      <c r="F8" s="157" t="s">
        <v>49</v>
      </c>
      <c r="G8" s="157" t="s">
        <v>50</v>
      </c>
      <c r="H8" s="157" t="s">
        <v>51</v>
      </c>
      <c r="I8" s="157" t="s">
        <v>52</v>
      </c>
      <c r="J8" s="157" t="s">
        <v>53</v>
      </c>
      <c r="K8" s="157" t="s">
        <v>54</v>
      </c>
      <c r="L8" s="157" t="s">
        <v>55</v>
      </c>
      <c r="M8" s="157" t="s">
        <v>56</v>
      </c>
      <c r="N8" s="157" t="s">
        <v>57</v>
      </c>
      <c r="O8" s="157" t="s">
        <v>58</v>
      </c>
      <c r="P8" s="157" t="s">
        <v>59</v>
      </c>
      <c r="Q8" s="157" t="s">
        <v>60</v>
      </c>
      <c r="R8" s="157" t="s">
        <v>61</v>
      </c>
      <c r="S8" s="157" t="s">
        <v>62</v>
      </c>
      <c r="T8" s="157" t="s">
        <v>141</v>
      </c>
      <c r="U8" s="157" t="s">
        <v>142</v>
      </c>
      <c r="V8" s="157" t="s">
        <v>143</v>
      </c>
      <c r="W8" s="157" t="s">
        <v>144</v>
      </c>
    </row>
    <row r="9" ht="20.25" customHeight="1" spans="1:23">
      <c r="A9" t="s">
        <v>64</v>
      </c>
      <c r="C9" s="155"/>
      <c r="D9" s="155"/>
      <c r="E9" s="155"/>
      <c r="G9" s="155"/>
      <c r="H9" s="158">
        <v>3548050.24</v>
      </c>
      <c r="I9" s="64">
        <v>3548050.24</v>
      </c>
      <c r="J9" s="64">
        <v>1657594.05</v>
      </c>
      <c r="K9" s="64"/>
      <c r="L9" s="64">
        <v>1890456.19</v>
      </c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</row>
    <row r="10" ht="20.25" customHeight="1" spans="1:23">
      <c r="A10" t="s">
        <v>64</v>
      </c>
      <c r="B10" s="155"/>
      <c r="C10" s="155"/>
      <c r="D10" s="155"/>
      <c r="E10" s="155"/>
      <c r="F10" s="155"/>
      <c r="G10" s="155"/>
      <c r="H10" s="158">
        <v>3548050.24</v>
      </c>
      <c r="I10" s="64">
        <v>3548050.24</v>
      </c>
      <c r="J10" s="64">
        <v>1657594.05</v>
      </c>
      <c r="K10" s="64"/>
      <c r="L10" s="64">
        <v>1890456.19</v>
      </c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</row>
    <row r="11" ht="20.25" customHeight="1" spans="1:23">
      <c r="A11" s="155" t="str">
        <f t="shared" ref="A11:A34" si="0">"       "&amp;"玉溪市土地储备中心"</f>
        <v>       玉溪市土地储备中心</v>
      </c>
      <c r="B11" s="155" t="s">
        <v>145</v>
      </c>
      <c r="C11" s="155" t="s">
        <v>146</v>
      </c>
      <c r="D11" s="155" t="s">
        <v>95</v>
      </c>
      <c r="E11" s="155" t="s">
        <v>147</v>
      </c>
      <c r="F11" s="155" t="s">
        <v>148</v>
      </c>
      <c r="G11" s="155" t="s">
        <v>149</v>
      </c>
      <c r="H11" s="158">
        <v>717504</v>
      </c>
      <c r="I11" s="64">
        <v>717504</v>
      </c>
      <c r="J11" s="64">
        <v>313908</v>
      </c>
      <c r="K11" s="155"/>
      <c r="L11" s="64">
        <v>403596</v>
      </c>
      <c r="M11" s="155"/>
      <c r="N11" s="64"/>
      <c r="O11" s="64"/>
      <c r="P11" s="155"/>
      <c r="Q11" s="64"/>
      <c r="R11" s="64"/>
      <c r="S11" s="64"/>
      <c r="T11" s="64"/>
      <c r="U11" s="64"/>
      <c r="V11" s="64"/>
      <c r="W11" s="64"/>
    </row>
    <row r="12" ht="20.25" customHeight="1" spans="1:23">
      <c r="A12" s="155" t="str">
        <f t="shared" si="0"/>
        <v>       玉溪市土地储备中心</v>
      </c>
      <c r="B12" s="155" t="s">
        <v>145</v>
      </c>
      <c r="C12" s="155" t="s">
        <v>146</v>
      </c>
      <c r="D12" s="155" t="s">
        <v>95</v>
      </c>
      <c r="E12" s="155" t="s">
        <v>147</v>
      </c>
      <c r="F12" s="155" t="s">
        <v>150</v>
      </c>
      <c r="G12" s="155" t="s">
        <v>151</v>
      </c>
      <c r="H12" s="158">
        <v>96</v>
      </c>
      <c r="I12" s="64">
        <v>96</v>
      </c>
      <c r="J12" s="64">
        <v>42</v>
      </c>
      <c r="K12" s="155"/>
      <c r="L12" s="64">
        <v>54</v>
      </c>
      <c r="M12" s="155"/>
      <c r="N12" s="64"/>
      <c r="O12" s="64"/>
      <c r="P12" s="155"/>
      <c r="Q12" s="64"/>
      <c r="R12" s="64"/>
      <c r="S12" s="64"/>
      <c r="T12" s="64"/>
      <c r="U12" s="64"/>
      <c r="V12" s="64"/>
      <c r="W12" s="64"/>
    </row>
    <row r="13" ht="20.25" customHeight="1" spans="1:23">
      <c r="A13" s="155" t="str">
        <f t="shared" si="0"/>
        <v>       玉溪市土地储备中心</v>
      </c>
      <c r="B13" s="155" t="s">
        <v>145</v>
      </c>
      <c r="C13" s="155" t="s">
        <v>146</v>
      </c>
      <c r="D13" s="155" t="s">
        <v>95</v>
      </c>
      <c r="E13" s="155" t="s">
        <v>147</v>
      </c>
      <c r="F13" s="155" t="s">
        <v>152</v>
      </c>
      <c r="G13" s="155" t="s">
        <v>153</v>
      </c>
      <c r="H13" s="158">
        <v>285480</v>
      </c>
      <c r="I13" s="64">
        <v>285480</v>
      </c>
      <c r="J13" s="64">
        <v>124897.5</v>
      </c>
      <c r="K13" s="155"/>
      <c r="L13" s="64">
        <v>160582.5</v>
      </c>
      <c r="M13" s="155"/>
      <c r="N13" s="64"/>
      <c r="O13" s="64"/>
      <c r="P13" s="155"/>
      <c r="Q13" s="64"/>
      <c r="R13" s="64"/>
      <c r="S13" s="64"/>
      <c r="T13" s="64"/>
      <c r="U13" s="64"/>
      <c r="V13" s="64"/>
      <c r="W13" s="64"/>
    </row>
    <row r="14" ht="20.25" customHeight="1" spans="1:23">
      <c r="A14" s="155" t="str">
        <f t="shared" si="0"/>
        <v>       玉溪市土地储备中心</v>
      </c>
      <c r="B14" s="155" t="s">
        <v>145</v>
      </c>
      <c r="C14" s="155" t="s">
        <v>146</v>
      </c>
      <c r="D14" s="155" t="s">
        <v>99</v>
      </c>
      <c r="E14" s="155" t="s">
        <v>154</v>
      </c>
      <c r="F14" s="155" t="s">
        <v>150</v>
      </c>
      <c r="G14" s="155" t="s">
        <v>151</v>
      </c>
      <c r="H14" s="158">
        <v>21300</v>
      </c>
      <c r="I14" s="64">
        <v>21300</v>
      </c>
      <c r="J14" s="64"/>
      <c r="K14" s="155"/>
      <c r="L14" s="64">
        <v>21300</v>
      </c>
      <c r="M14" s="155"/>
      <c r="N14" s="64"/>
      <c r="O14" s="64"/>
      <c r="P14" s="155"/>
      <c r="Q14" s="64"/>
      <c r="R14" s="64"/>
      <c r="S14" s="64"/>
      <c r="T14" s="64"/>
      <c r="U14" s="64"/>
      <c r="V14" s="64"/>
      <c r="W14" s="64"/>
    </row>
    <row r="15" ht="20.25" customHeight="1" spans="1:23">
      <c r="A15" s="155" t="str">
        <f t="shared" si="0"/>
        <v>       玉溪市土地储备中心</v>
      </c>
      <c r="B15" s="155" t="s">
        <v>155</v>
      </c>
      <c r="C15" s="155" t="s">
        <v>156</v>
      </c>
      <c r="D15" s="155" t="s">
        <v>82</v>
      </c>
      <c r="E15" s="155" t="s">
        <v>157</v>
      </c>
      <c r="F15" s="155" t="s">
        <v>158</v>
      </c>
      <c r="G15" s="155" t="s">
        <v>159</v>
      </c>
      <c r="H15" s="158">
        <v>250920.96</v>
      </c>
      <c r="I15" s="64">
        <v>250920.96</v>
      </c>
      <c r="J15" s="64">
        <v>62730.24</v>
      </c>
      <c r="K15" s="155"/>
      <c r="L15" s="64">
        <v>188190.72</v>
      </c>
      <c r="M15" s="155"/>
      <c r="N15" s="64"/>
      <c r="O15" s="64"/>
      <c r="P15" s="155"/>
      <c r="Q15" s="64"/>
      <c r="R15" s="64"/>
      <c r="S15" s="64"/>
      <c r="T15" s="64"/>
      <c r="U15" s="64"/>
      <c r="V15" s="64"/>
      <c r="W15" s="64"/>
    </row>
    <row r="16" ht="20.25" customHeight="1" spans="1:23">
      <c r="A16" s="155" t="str">
        <f t="shared" si="0"/>
        <v>       玉溪市土地储备中心</v>
      </c>
      <c r="B16" s="155" t="s">
        <v>155</v>
      </c>
      <c r="C16" s="155" t="s">
        <v>156</v>
      </c>
      <c r="D16" s="155" t="s">
        <v>86</v>
      </c>
      <c r="E16" s="155" t="s">
        <v>160</v>
      </c>
      <c r="F16" s="155" t="s">
        <v>161</v>
      </c>
      <c r="G16" s="155" t="s">
        <v>162</v>
      </c>
      <c r="H16" s="158">
        <v>130165.25</v>
      </c>
      <c r="I16" s="64">
        <v>130165.25</v>
      </c>
      <c r="J16" s="64">
        <v>32541.31</v>
      </c>
      <c r="K16" s="155"/>
      <c r="L16" s="64">
        <v>97623.94</v>
      </c>
      <c r="M16" s="155"/>
      <c r="N16" s="64"/>
      <c r="O16" s="64"/>
      <c r="P16" s="155"/>
      <c r="Q16" s="64"/>
      <c r="R16" s="64"/>
      <c r="S16" s="64"/>
      <c r="T16" s="64"/>
      <c r="U16" s="64"/>
      <c r="V16" s="64"/>
      <c r="W16" s="64"/>
    </row>
    <row r="17" ht="20.25" customHeight="1" spans="1:23">
      <c r="A17" s="155" t="str">
        <f t="shared" si="0"/>
        <v>       玉溪市土地储备中心</v>
      </c>
      <c r="B17" s="155" t="s">
        <v>155</v>
      </c>
      <c r="C17" s="155" t="s">
        <v>156</v>
      </c>
      <c r="D17" s="155" t="s">
        <v>87</v>
      </c>
      <c r="E17" s="155" t="s">
        <v>163</v>
      </c>
      <c r="F17" s="155" t="s">
        <v>164</v>
      </c>
      <c r="G17" s="155" t="s">
        <v>165</v>
      </c>
      <c r="H17" s="158">
        <v>82012.8</v>
      </c>
      <c r="I17" s="64">
        <v>82012.8</v>
      </c>
      <c r="J17" s="64">
        <v>20503.2</v>
      </c>
      <c r="K17" s="155"/>
      <c r="L17" s="64">
        <v>61509.6</v>
      </c>
      <c r="M17" s="155"/>
      <c r="N17" s="64"/>
      <c r="O17" s="64"/>
      <c r="P17" s="155"/>
      <c r="Q17" s="64"/>
      <c r="R17" s="64"/>
      <c r="S17" s="64"/>
      <c r="T17" s="64"/>
      <c r="U17" s="64"/>
      <c r="V17" s="64"/>
      <c r="W17" s="64"/>
    </row>
    <row r="18" ht="20.25" customHeight="1" spans="1:23">
      <c r="A18" s="155" t="str">
        <f t="shared" si="0"/>
        <v>       玉溪市土地储备中心</v>
      </c>
      <c r="B18" s="155" t="s">
        <v>155</v>
      </c>
      <c r="C18" s="155" t="s">
        <v>156</v>
      </c>
      <c r="D18" s="155" t="s">
        <v>88</v>
      </c>
      <c r="E18" s="155" t="s">
        <v>166</v>
      </c>
      <c r="F18" s="155" t="s">
        <v>167</v>
      </c>
      <c r="G18" s="155" t="s">
        <v>168</v>
      </c>
      <c r="H18" s="158">
        <v>12965.85</v>
      </c>
      <c r="I18" s="64">
        <v>12965.85</v>
      </c>
      <c r="J18" s="64">
        <v>8143.46</v>
      </c>
      <c r="K18" s="155"/>
      <c r="L18" s="64">
        <v>4822.39</v>
      </c>
      <c r="M18" s="155"/>
      <c r="N18" s="64"/>
      <c r="O18" s="64"/>
      <c r="P18" s="155"/>
      <c r="Q18" s="64"/>
      <c r="R18" s="64"/>
      <c r="S18" s="64"/>
      <c r="T18" s="64"/>
      <c r="U18" s="64"/>
      <c r="V18" s="64"/>
      <c r="W18" s="64"/>
    </row>
    <row r="19" ht="20.25" customHeight="1" spans="1:23">
      <c r="A19" s="155" t="str">
        <f t="shared" si="0"/>
        <v>       玉溪市土地储备中心</v>
      </c>
      <c r="B19" s="155" t="s">
        <v>155</v>
      </c>
      <c r="C19" s="155" t="s">
        <v>156</v>
      </c>
      <c r="D19" s="155" t="s">
        <v>95</v>
      </c>
      <c r="E19" s="155" t="s">
        <v>147</v>
      </c>
      <c r="F19" s="155" t="s">
        <v>167</v>
      </c>
      <c r="G19" s="155" t="s">
        <v>168</v>
      </c>
      <c r="H19" s="158">
        <v>11396.34</v>
      </c>
      <c r="I19" s="64">
        <v>11396.34</v>
      </c>
      <c r="J19" s="64">
        <v>2849.09</v>
      </c>
      <c r="K19" s="155"/>
      <c r="L19" s="64">
        <v>8547.25</v>
      </c>
      <c r="M19" s="155"/>
      <c r="N19" s="64"/>
      <c r="O19" s="64"/>
      <c r="P19" s="155"/>
      <c r="Q19" s="64"/>
      <c r="R19" s="64"/>
      <c r="S19" s="64"/>
      <c r="T19" s="64"/>
      <c r="U19" s="64"/>
      <c r="V19" s="64"/>
      <c r="W19" s="64"/>
    </row>
    <row r="20" ht="20.25" customHeight="1" spans="1:23">
      <c r="A20" s="155" t="str">
        <f t="shared" si="0"/>
        <v>       玉溪市土地储备中心</v>
      </c>
      <c r="B20" s="155" t="s">
        <v>169</v>
      </c>
      <c r="C20" s="155" t="s">
        <v>170</v>
      </c>
      <c r="D20" s="155" t="s">
        <v>98</v>
      </c>
      <c r="E20" s="155" t="s">
        <v>170</v>
      </c>
      <c r="F20" s="155" t="s">
        <v>171</v>
      </c>
      <c r="G20" s="155" t="s">
        <v>170</v>
      </c>
      <c r="H20" s="158">
        <v>272616</v>
      </c>
      <c r="I20" s="64">
        <v>272616</v>
      </c>
      <c r="J20" s="64">
        <v>68154</v>
      </c>
      <c r="K20" s="155"/>
      <c r="L20" s="64">
        <v>204462</v>
      </c>
      <c r="M20" s="155"/>
      <c r="N20" s="64"/>
      <c r="O20" s="64"/>
      <c r="P20" s="155"/>
      <c r="Q20" s="64"/>
      <c r="R20" s="64"/>
      <c r="S20" s="64"/>
      <c r="T20" s="64"/>
      <c r="U20" s="64"/>
      <c r="V20" s="64"/>
      <c r="W20" s="64"/>
    </row>
    <row r="21" ht="20.25" customHeight="1" spans="1:23">
      <c r="A21" s="155" t="str">
        <f t="shared" si="0"/>
        <v>       玉溪市土地储备中心</v>
      </c>
      <c r="B21" s="155" t="s">
        <v>172</v>
      </c>
      <c r="C21" s="155" t="s">
        <v>173</v>
      </c>
      <c r="D21" s="155" t="s">
        <v>95</v>
      </c>
      <c r="E21" s="155" t="s">
        <v>147</v>
      </c>
      <c r="F21" s="155" t="s">
        <v>174</v>
      </c>
      <c r="G21" s="155" t="s">
        <v>175</v>
      </c>
      <c r="H21" s="158">
        <v>72400</v>
      </c>
      <c r="I21" s="64">
        <v>72400</v>
      </c>
      <c r="J21" s="64"/>
      <c r="K21" s="155"/>
      <c r="L21" s="64">
        <v>72400</v>
      </c>
      <c r="M21" s="155"/>
      <c r="N21" s="64"/>
      <c r="O21" s="64"/>
      <c r="P21" s="155"/>
      <c r="Q21" s="64"/>
      <c r="R21" s="64"/>
      <c r="S21" s="64"/>
      <c r="T21" s="64"/>
      <c r="U21" s="64"/>
      <c r="V21" s="64"/>
      <c r="W21" s="64"/>
    </row>
    <row r="22" ht="20.25" customHeight="1" spans="1:23">
      <c r="A22" s="155" t="str">
        <f t="shared" si="0"/>
        <v>       玉溪市土地储备中心</v>
      </c>
      <c r="B22" s="155" t="s">
        <v>176</v>
      </c>
      <c r="C22" s="155" t="s">
        <v>177</v>
      </c>
      <c r="D22" s="155" t="s">
        <v>95</v>
      </c>
      <c r="E22" s="155" t="s">
        <v>147</v>
      </c>
      <c r="F22" s="155" t="s">
        <v>178</v>
      </c>
      <c r="G22" s="155" t="s">
        <v>177</v>
      </c>
      <c r="H22" s="158">
        <v>31793.04</v>
      </c>
      <c r="I22" s="64">
        <v>31793.04</v>
      </c>
      <c r="J22" s="64"/>
      <c r="K22" s="155"/>
      <c r="L22" s="64">
        <v>31793.04</v>
      </c>
      <c r="M22" s="155"/>
      <c r="N22" s="64"/>
      <c r="O22" s="64"/>
      <c r="P22" s="155"/>
      <c r="Q22" s="64"/>
      <c r="R22" s="64"/>
      <c r="S22" s="64"/>
      <c r="T22" s="64"/>
      <c r="U22" s="64"/>
      <c r="V22" s="64"/>
      <c r="W22" s="64"/>
    </row>
    <row r="23" ht="20.25" customHeight="1" spans="1:23">
      <c r="A23" s="155" t="str">
        <f t="shared" si="0"/>
        <v>       玉溪市土地储备中心</v>
      </c>
      <c r="B23" s="155" t="s">
        <v>179</v>
      </c>
      <c r="C23" s="155" t="s">
        <v>180</v>
      </c>
      <c r="D23" s="155" t="s">
        <v>81</v>
      </c>
      <c r="E23" s="155" t="s">
        <v>181</v>
      </c>
      <c r="F23" s="155" t="s">
        <v>182</v>
      </c>
      <c r="G23" s="155" t="s">
        <v>183</v>
      </c>
      <c r="H23" s="158">
        <v>600</v>
      </c>
      <c r="I23" s="64">
        <v>600</v>
      </c>
      <c r="J23" s="64">
        <v>600</v>
      </c>
      <c r="K23" s="155"/>
      <c r="L23" s="64"/>
      <c r="M23" s="155"/>
      <c r="N23" s="64"/>
      <c r="O23" s="64"/>
      <c r="P23" s="155"/>
      <c r="Q23" s="64"/>
      <c r="R23" s="64"/>
      <c r="S23" s="64"/>
      <c r="T23" s="64"/>
      <c r="U23" s="64"/>
      <c r="V23" s="64"/>
      <c r="W23" s="64"/>
    </row>
    <row r="24" ht="20.25" customHeight="1" spans="1:23">
      <c r="A24" s="155" t="str">
        <f t="shared" si="0"/>
        <v>       玉溪市土地储备中心</v>
      </c>
      <c r="B24" s="155" t="s">
        <v>179</v>
      </c>
      <c r="C24" s="155" t="s">
        <v>180</v>
      </c>
      <c r="D24" s="155" t="s">
        <v>95</v>
      </c>
      <c r="E24" s="155" t="s">
        <v>147</v>
      </c>
      <c r="F24" s="155" t="s">
        <v>184</v>
      </c>
      <c r="G24" s="155" t="s">
        <v>185</v>
      </c>
      <c r="H24" s="158">
        <v>83000</v>
      </c>
      <c r="I24" s="64">
        <v>83000</v>
      </c>
      <c r="J24" s="64">
        <v>15575.25</v>
      </c>
      <c r="K24" s="155"/>
      <c r="L24" s="64">
        <v>67424.75</v>
      </c>
      <c r="M24" s="155"/>
      <c r="N24" s="64"/>
      <c r="O24" s="64"/>
      <c r="P24" s="155"/>
      <c r="Q24" s="64"/>
      <c r="R24" s="64"/>
      <c r="S24" s="64"/>
      <c r="T24" s="64"/>
      <c r="U24" s="64"/>
      <c r="V24" s="64"/>
      <c r="W24" s="64"/>
    </row>
    <row r="25" ht="20.25" customHeight="1" spans="1:23">
      <c r="A25" s="155" t="str">
        <f t="shared" si="0"/>
        <v>       玉溪市土地储备中心</v>
      </c>
      <c r="B25" s="155" t="s">
        <v>179</v>
      </c>
      <c r="C25" s="155" t="s">
        <v>180</v>
      </c>
      <c r="D25" s="155" t="s">
        <v>95</v>
      </c>
      <c r="E25" s="155" t="s">
        <v>147</v>
      </c>
      <c r="F25" s="155" t="s">
        <v>186</v>
      </c>
      <c r="G25" s="155" t="s">
        <v>187</v>
      </c>
      <c r="H25" s="158">
        <v>45000</v>
      </c>
      <c r="I25" s="64">
        <v>45000</v>
      </c>
      <c r="J25" s="64">
        <v>11250</v>
      </c>
      <c r="K25" s="155"/>
      <c r="L25" s="64">
        <v>33750</v>
      </c>
      <c r="M25" s="155"/>
      <c r="N25" s="64"/>
      <c r="O25" s="64"/>
      <c r="P25" s="155"/>
      <c r="Q25" s="64"/>
      <c r="R25" s="64"/>
      <c r="S25" s="64"/>
      <c r="T25" s="64"/>
      <c r="U25" s="64"/>
      <c r="V25" s="64"/>
      <c r="W25" s="64"/>
    </row>
    <row r="26" ht="20.25" customHeight="1" spans="1:23">
      <c r="A26" s="155" t="str">
        <f t="shared" si="0"/>
        <v>       玉溪市土地储备中心</v>
      </c>
      <c r="B26" s="155" t="s">
        <v>179</v>
      </c>
      <c r="C26" s="155" t="s">
        <v>180</v>
      </c>
      <c r="D26" s="155" t="s">
        <v>95</v>
      </c>
      <c r="E26" s="155" t="s">
        <v>147</v>
      </c>
      <c r="F26" s="155" t="s">
        <v>188</v>
      </c>
      <c r="G26" s="155" t="s">
        <v>189</v>
      </c>
      <c r="H26" s="158">
        <v>10000</v>
      </c>
      <c r="I26" s="64">
        <v>10000</v>
      </c>
      <c r="J26" s="64">
        <v>2500</v>
      </c>
      <c r="K26" s="155"/>
      <c r="L26" s="64">
        <v>7500</v>
      </c>
      <c r="M26" s="155"/>
      <c r="N26" s="64"/>
      <c r="O26" s="64"/>
      <c r="P26" s="155"/>
      <c r="Q26" s="64"/>
      <c r="R26" s="64"/>
      <c r="S26" s="64"/>
      <c r="T26" s="64"/>
      <c r="U26" s="64"/>
      <c r="V26" s="64"/>
      <c r="W26" s="64"/>
    </row>
    <row r="27" ht="20.25" customHeight="1" spans="1:23">
      <c r="A27" s="155" t="str">
        <f t="shared" si="0"/>
        <v>       玉溪市土地储备中心</v>
      </c>
      <c r="B27" s="155" t="s">
        <v>179</v>
      </c>
      <c r="C27" s="155" t="s">
        <v>180</v>
      </c>
      <c r="D27" s="155" t="s">
        <v>95</v>
      </c>
      <c r="E27" s="155" t="s">
        <v>147</v>
      </c>
      <c r="F27" s="155" t="s">
        <v>190</v>
      </c>
      <c r="G27" s="155" t="s">
        <v>191</v>
      </c>
      <c r="H27" s="158">
        <v>18000</v>
      </c>
      <c r="I27" s="64">
        <v>18000</v>
      </c>
      <c r="J27" s="64">
        <v>4500</v>
      </c>
      <c r="K27" s="155"/>
      <c r="L27" s="64">
        <v>13500</v>
      </c>
      <c r="M27" s="155"/>
      <c r="N27" s="64"/>
      <c r="O27" s="64"/>
      <c r="P27" s="155"/>
      <c r="Q27" s="64"/>
      <c r="R27" s="64"/>
      <c r="S27" s="64"/>
      <c r="T27" s="64"/>
      <c r="U27" s="64"/>
      <c r="V27" s="64"/>
      <c r="W27" s="64"/>
    </row>
    <row r="28" ht="20.25" customHeight="1" spans="1:23">
      <c r="A28" s="155" t="str">
        <f t="shared" si="0"/>
        <v>       玉溪市土地储备中心</v>
      </c>
      <c r="B28" s="155" t="s">
        <v>192</v>
      </c>
      <c r="C28" s="155" t="s">
        <v>122</v>
      </c>
      <c r="D28" s="155" t="s">
        <v>95</v>
      </c>
      <c r="E28" s="155" t="s">
        <v>147</v>
      </c>
      <c r="F28" s="155" t="s">
        <v>193</v>
      </c>
      <c r="G28" s="155" t="s">
        <v>122</v>
      </c>
      <c r="H28" s="158">
        <v>5000</v>
      </c>
      <c r="I28" s="64">
        <v>5000</v>
      </c>
      <c r="J28" s="64"/>
      <c r="K28" s="155"/>
      <c r="L28" s="64">
        <v>5000</v>
      </c>
      <c r="M28" s="155"/>
      <c r="N28" s="64"/>
      <c r="O28" s="64"/>
      <c r="P28" s="155"/>
      <c r="Q28" s="64"/>
      <c r="R28" s="64"/>
      <c r="S28" s="64"/>
      <c r="T28" s="64"/>
      <c r="U28" s="64"/>
      <c r="V28" s="64"/>
      <c r="W28" s="64"/>
    </row>
    <row r="29" ht="20.25" customHeight="1" spans="1:23">
      <c r="A29" s="155" t="str">
        <f t="shared" si="0"/>
        <v>       玉溪市土地储备中心</v>
      </c>
      <c r="B29" s="155" t="s">
        <v>194</v>
      </c>
      <c r="C29" s="155" t="s">
        <v>195</v>
      </c>
      <c r="D29" s="155" t="s">
        <v>95</v>
      </c>
      <c r="E29" s="155" t="s">
        <v>147</v>
      </c>
      <c r="F29" s="155" t="s">
        <v>167</v>
      </c>
      <c r="G29" s="155" t="s">
        <v>168</v>
      </c>
      <c r="H29" s="158">
        <v>26000</v>
      </c>
      <c r="I29" s="64">
        <v>26000</v>
      </c>
      <c r="J29" s="64"/>
      <c r="K29" s="155"/>
      <c r="L29" s="64">
        <v>26000</v>
      </c>
      <c r="M29" s="155"/>
      <c r="N29" s="64"/>
      <c r="O29" s="64"/>
      <c r="P29" s="155"/>
      <c r="Q29" s="64"/>
      <c r="R29" s="64"/>
      <c r="S29" s="64"/>
      <c r="T29" s="64"/>
      <c r="U29" s="64"/>
      <c r="V29" s="64"/>
      <c r="W29" s="64"/>
    </row>
    <row r="30" ht="20.25" customHeight="1" spans="1:23">
      <c r="A30" s="155" t="str">
        <f t="shared" si="0"/>
        <v>       玉溪市土地储备中心</v>
      </c>
      <c r="B30" s="155" t="s">
        <v>196</v>
      </c>
      <c r="C30" s="155" t="s">
        <v>197</v>
      </c>
      <c r="D30" s="155" t="s">
        <v>95</v>
      </c>
      <c r="E30" s="155" t="s">
        <v>147</v>
      </c>
      <c r="F30" s="155" t="s">
        <v>152</v>
      </c>
      <c r="G30" s="155" t="s">
        <v>153</v>
      </c>
      <c r="H30" s="158">
        <v>889200</v>
      </c>
      <c r="I30" s="64">
        <v>889200</v>
      </c>
      <c r="J30" s="64">
        <v>889200</v>
      </c>
      <c r="K30" s="155"/>
      <c r="L30" s="64"/>
      <c r="M30" s="155"/>
      <c r="N30" s="64"/>
      <c r="O30" s="64"/>
      <c r="P30" s="155"/>
      <c r="Q30" s="64"/>
      <c r="R30" s="64"/>
      <c r="S30" s="64"/>
      <c r="T30" s="64"/>
      <c r="U30" s="64"/>
      <c r="V30" s="64"/>
      <c r="W30" s="64"/>
    </row>
    <row r="31" ht="20.25" customHeight="1" spans="1:23">
      <c r="A31" s="155" t="str">
        <f t="shared" si="0"/>
        <v>       玉溪市土地储备中心</v>
      </c>
      <c r="B31" s="155" t="s">
        <v>198</v>
      </c>
      <c r="C31" s="155" t="s">
        <v>199</v>
      </c>
      <c r="D31" s="155" t="s">
        <v>95</v>
      </c>
      <c r="E31" s="155" t="s">
        <v>147</v>
      </c>
      <c r="F31" s="155" t="s">
        <v>152</v>
      </c>
      <c r="G31" s="155" t="s">
        <v>153</v>
      </c>
      <c r="H31" s="158">
        <v>450000</v>
      </c>
      <c r="I31" s="64">
        <v>450000</v>
      </c>
      <c r="J31" s="64"/>
      <c r="K31" s="155"/>
      <c r="L31" s="64">
        <v>450000</v>
      </c>
      <c r="M31" s="155"/>
      <c r="N31" s="64"/>
      <c r="O31" s="64"/>
      <c r="P31" s="155"/>
      <c r="Q31" s="64"/>
      <c r="R31" s="64"/>
      <c r="S31" s="64"/>
      <c r="T31" s="64"/>
      <c r="U31" s="64"/>
      <c r="V31" s="64"/>
      <c r="W31" s="64"/>
    </row>
    <row r="32" ht="20.25" customHeight="1" spans="1:23">
      <c r="A32" s="155" t="str">
        <f t="shared" si="0"/>
        <v>       玉溪市土地储备中心</v>
      </c>
      <c r="B32" s="155" t="s">
        <v>200</v>
      </c>
      <c r="C32" s="155" t="s">
        <v>201</v>
      </c>
      <c r="D32" s="155" t="s">
        <v>81</v>
      </c>
      <c r="E32" s="155" t="s">
        <v>181</v>
      </c>
      <c r="F32" s="155" t="s">
        <v>202</v>
      </c>
      <c r="G32" s="155" t="s">
        <v>203</v>
      </c>
      <c r="H32" s="158">
        <v>26400</v>
      </c>
      <c r="I32" s="64">
        <v>26400</v>
      </c>
      <c r="J32" s="64">
        <v>26400</v>
      </c>
      <c r="K32" s="155"/>
      <c r="L32" s="64"/>
      <c r="M32" s="155"/>
      <c r="N32" s="64"/>
      <c r="O32" s="64"/>
      <c r="P32" s="155"/>
      <c r="Q32" s="64"/>
      <c r="R32" s="64"/>
      <c r="S32" s="64"/>
      <c r="T32" s="64"/>
      <c r="U32" s="64"/>
      <c r="V32" s="64"/>
      <c r="W32" s="64"/>
    </row>
    <row r="33" ht="20.25" customHeight="1" spans="1:23">
      <c r="A33" s="155" t="str">
        <f t="shared" si="0"/>
        <v>       玉溪市土地储备中心</v>
      </c>
      <c r="B33" s="155" t="s">
        <v>204</v>
      </c>
      <c r="C33" s="155" t="s">
        <v>205</v>
      </c>
      <c r="D33" s="155" t="s">
        <v>95</v>
      </c>
      <c r="E33" s="155" t="s">
        <v>147</v>
      </c>
      <c r="F33" s="155" t="s">
        <v>206</v>
      </c>
      <c r="G33" s="155" t="s">
        <v>207</v>
      </c>
      <c r="H33" s="158">
        <v>43200</v>
      </c>
      <c r="I33" s="64">
        <v>43200</v>
      </c>
      <c r="J33" s="64">
        <v>10800</v>
      </c>
      <c r="K33" s="155"/>
      <c r="L33" s="64">
        <v>32400</v>
      </c>
      <c r="M33" s="155"/>
      <c r="N33" s="64"/>
      <c r="O33" s="64"/>
      <c r="P33" s="155"/>
      <c r="Q33" s="64"/>
      <c r="R33" s="64"/>
      <c r="S33" s="64"/>
      <c r="T33" s="64"/>
      <c r="U33" s="64"/>
      <c r="V33" s="64"/>
      <c r="W33" s="64"/>
    </row>
    <row r="34" ht="20.25" customHeight="1" spans="1:23">
      <c r="A34" s="155" t="str">
        <f t="shared" si="0"/>
        <v>       玉溪市土地储备中心</v>
      </c>
      <c r="B34" s="155" t="s">
        <v>208</v>
      </c>
      <c r="C34" s="155" t="s">
        <v>209</v>
      </c>
      <c r="D34" s="155" t="s">
        <v>95</v>
      </c>
      <c r="E34" s="155" t="s">
        <v>147</v>
      </c>
      <c r="F34" s="155" t="s">
        <v>210</v>
      </c>
      <c r="G34" s="155" t="s">
        <v>209</v>
      </c>
      <c r="H34" s="158">
        <v>63000</v>
      </c>
      <c r="I34" s="64">
        <v>63000</v>
      </c>
      <c r="J34" s="64">
        <v>63000</v>
      </c>
      <c r="K34" s="155"/>
      <c r="L34" s="64"/>
      <c r="M34" s="155"/>
      <c r="N34" s="64"/>
      <c r="O34" s="64"/>
      <c r="P34" s="155"/>
      <c r="Q34" s="64"/>
      <c r="R34" s="64"/>
      <c r="S34" s="64"/>
      <c r="T34" s="64"/>
      <c r="U34" s="64"/>
      <c r="V34" s="64"/>
      <c r="W34" s="64"/>
    </row>
    <row r="35" ht="20.25" customHeight="1" spans="1:23">
      <c r="A35" s="157" t="s">
        <v>30</v>
      </c>
      <c r="B35" s="157"/>
      <c r="C35" s="157"/>
      <c r="D35" s="157"/>
      <c r="E35" s="157"/>
      <c r="F35" s="157"/>
      <c r="G35" s="157"/>
      <c r="H35" s="64">
        <v>3548050.24</v>
      </c>
      <c r="I35" s="64">
        <v>3548050.24</v>
      </c>
      <c r="J35" s="64">
        <v>1657594.05</v>
      </c>
      <c r="K35" s="64"/>
      <c r="L35" s="64">
        <v>1890456.19</v>
      </c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</row>
  </sheetData>
  <mergeCells count="17">
    <mergeCell ref="A2:W2"/>
    <mergeCell ref="A3:W3"/>
    <mergeCell ref="A4:V4"/>
    <mergeCell ref="H5:W5"/>
    <mergeCell ref="I6:M6"/>
    <mergeCell ref="N6:P6"/>
    <mergeCell ref="R6:W6"/>
    <mergeCell ref="A35:G35"/>
    <mergeCell ref="A5:A7"/>
    <mergeCell ref="B5:B7"/>
    <mergeCell ref="C5:C7"/>
    <mergeCell ref="D5:D7"/>
    <mergeCell ref="E5:E7"/>
    <mergeCell ref="F5:F7"/>
    <mergeCell ref="G5:G7"/>
    <mergeCell ref="H6:H7"/>
    <mergeCell ref="Q6:Q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8"/>
  <sheetViews>
    <sheetView showZeros="0" topLeftCell="F1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2:23">
      <c r="B2" s="133"/>
      <c r="E2" s="149"/>
      <c r="F2" s="149"/>
      <c r="G2" s="149"/>
      <c r="H2" s="149"/>
      <c r="K2" s="133"/>
      <c r="N2" s="133"/>
      <c r="O2" s="133"/>
      <c r="P2" s="133"/>
      <c r="U2" s="151"/>
      <c r="W2" s="141" t="s">
        <v>211</v>
      </c>
    </row>
    <row r="3" ht="27.75" customHeight="1" spans="1:23">
      <c r="A3" s="32" t="s">
        <v>212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ht="13.5" customHeight="1" spans="1:23">
      <c r="A4" s="5" t="str">
        <f t="shared" ref="A4:B4" si="0">"单位名称："&amp;"玉溪市土地储备中心"</f>
        <v>单位名称：玉溪市土地储备中心</v>
      </c>
      <c r="B4" s="146" t="str">
        <f t="shared" si="0"/>
        <v>单位名称：玉溪市土地储备中心</v>
      </c>
      <c r="C4" s="146"/>
      <c r="D4" s="146"/>
      <c r="E4" s="146"/>
      <c r="F4" s="146"/>
      <c r="G4" s="146"/>
      <c r="H4" s="146"/>
      <c r="I4" s="146"/>
      <c r="J4" s="22"/>
      <c r="K4" s="22"/>
      <c r="L4" s="22"/>
      <c r="M4" s="22"/>
      <c r="N4" s="22"/>
      <c r="O4" s="22"/>
      <c r="P4" s="22"/>
      <c r="Q4" s="22"/>
      <c r="U4" s="151"/>
      <c r="W4" s="142" t="s">
        <v>2</v>
      </c>
    </row>
    <row r="5" ht="21.75" customHeight="1" spans="1:23">
      <c r="A5" s="7" t="s">
        <v>213</v>
      </c>
      <c r="B5" s="7" t="s">
        <v>127</v>
      </c>
      <c r="C5" s="7" t="s">
        <v>128</v>
      </c>
      <c r="D5" s="7" t="s">
        <v>214</v>
      </c>
      <c r="E5" s="8" t="s">
        <v>129</v>
      </c>
      <c r="F5" s="8" t="s">
        <v>130</v>
      </c>
      <c r="G5" s="8" t="s">
        <v>131</v>
      </c>
      <c r="H5" s="8" t="s">
        <v>132</v>
      </c>
      <c r="I5" s="13" t="s">
        <v>30</v>
      </c>
      <c r="J5" s="13" t="s">
        <v>215</v>
      </c>
      <c r="K5" s="13"/>
      <c r="L5" s="13"/>
      <c r="M5" s="13"/>
      <c r="N5" s="13" t="s">
        <v>134</v>
      </c>
      <c r="O5" s="13"/>
      <c r="P5" s="13"/>
      <c r="Q5" s="8" t="s">
        <v>36</v>
      </c>
      <c r="R5" s="24" t="s">
        <v>216</v>
      </c>
      <c r="S5" s="25"/>
      <c r="T5" s="25"/>
      <c r="U5" s="25"/>
      <c r="V5" s="25"/>
      <c r="W5" s="26"/>
    </row>
    <row r="6" ht="21.75" customHeight="1" spans="1:23">
      <c r="A6" s="9"/>
      <c r="B6" s="9"/>
      <c r="C6" s="9"/>
      <c r="D6" s="9"/>
      <c r="E6" s="10"/>
      <c r="F6" s="10"/>
      <c r="G6" s="10"/>
      <c r="H6" s="10"/>
      <c r="I6" s="13"/>
      <c r="J6" s="150" t="s">
        <v>33</v>
      </c>
      <c r="K6" s="150"/>
      <c r="L6" s="150" t="s">
        <v>34</v>
      </c>
      <c r="M6" s="150" t="s">
        <v>35</v>
      </c>
      <c r="N6" s="8" t="s">
        <v>33</v>
      </c>
      <c r="O6" s="8" t="s">
        <v>34</v>
      </c>
      <c r="P6" s="8" t="s">
        <v>35</v>
      </c>
      <c r="Q6" s="10"/>
      <c r="R6" s="8" t="s">
        <v>32</v>
      </c>
      <c r="S6" s="8" t="s">
        <v>39</v>
      </c>
      <c r="T6" s="8" t="s">
        <v>140</v>
      </c>
      <c r="U6" s="8" t="s">
        <v>41</v>
      </c>
      <c r="V6" s="8" t="s">
        <v>42</v>
      </c>
      <c r="W6" s="8" t="s">
        <v>43</v>
      </c>
    </row>
    <row r="7" ht="40.5" customHeight="1" spans="1:23">
      <c r="A7" s="11"/>
      <c r="B7" s="11"/>
      <c r="C7" s="11"/>
      <c r="D7" s="11"/>
      <c r="E7" s="12"/>
      <c r="F7" s="12"/>
      <c r="G7" s="12"/>
      <c r="H7" s="12"/>
      <c r="I7" s="13"/>
      <c r="J7" s="150" t="s">
        <v>32</v>
      </c>
      <c r="K7" s="150" t="s">
        <v>217</v>
      </c>
      <c r="L7" s="150"/>
      <c r="M7" s="150"/>
      <c r="N7" s="12"/>
      <c r="O7" s="12"/>
      <c r="P7" s="12"/>
      <c r="Q7" s="12"/>
      <c r="R7" s="12"/>
      <c r="S7" s="12"/>
      <c r="T7" s="12"/>
      <c r="U7" s="28"/>
      <c r="V7" s="12"/>
      <c r="W7" s="12"/>
    </row>
    <row r="8" ht="15" customHeight="1" spans="1:23">
      <c r="A8" s="147">
        <v>1</v>
      </c>
      <c r="B8" s="147">
        <v>2</v>
      </c>
      <c r="C8" s="147">
        <v>3</v>
      </c>
      <c r="D8" s="147">
        <v>4</v>
      </c>
      <c r="E8" s="147">
        <v>5</v>
      </c>
      <c r="F8" s="147">
        <v>6</v>
      </c>
      <c r="G8" s="147">
        <v>7</v>
      </c>
      <c r="H8" s="147">
        <v>8</v>
      </c>
      <c r="I8" s="147">
        <v>9</v>
      </c>
      <c r="J8" s="147">
        <v>10</v>
      </c>
      <c r="K8" s="147">
        <v>11</v>
      </c>
      <c r="L8" s="147">
        <v>12</v>
      </c>
      <c r="M8" s="147">
        <v>13</v>
      </c>
      <c r="N8" s="147">
        <v>14</v>
      </c>
      <c r="O8" s="147">
        <v>15</v>
      </c>
      <c r="P8" s="147">
        <v>16</v>
      </c>
      <c r="Q8" s="147">
        <v>17</v>
      </c>
      <c r="R8" s="147">
        <v>18</v>
      </c>
      <c r="S8" s="147">
        <v>19</v>
      </c>
      <c r="T8" s="147">
        <v>20</v>
      </c>
      <c r="U8" s="147">
        <v>21</v>
      </c>
      <c r="V8" s="147">
        <v>22</v>
      </c>
      <c r="W8" s="147">
        <v>23</v>
      </c>
    </row>
    <row r="9" ht="32.9" customHeight="1" spans="1:23">
      <c r="A9" s="68"/>
      <c r="B9" s="148"/>
      <c r="C9" s="68" t="s">
        <v>218</v>
      </c>
      <c r="D9" s="68"/>
      <c r="E9" s="68"/>
      <c r="F9" s="68"/>
      <c r="G9" s="68"/>
      <c r="H9" s="68"/>
      <c r="I9" s="47">
        <v>2553894.4</v>
      </c>
      <c r="J9" s="47"/>
      <c r="K9" s="47"/>
      <c r="L9" s="47">
        <v>2553894.4</v>
      </c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</row>
    <row r="10" ht="32.9" customHeight="1" spans="1:23">
      <c r="A10" s="68" t="s">
        <v>219</v>
      </c>
      <c r="B10" s="148" t="s">
        <v>220</v>
      </c>
      <c r="C10" s="68" t="s">
        <v>218</v>
      </c>
      <c r="D10" s="68" t="s">
        <v>64</v>
      </c>
      <c r="E10" s="68" t="s">
        <v>92</v>
      </c>
      <c r="F10" s="68" t="s">
        <v>221</v>
      </c>
      <c r="G10" s="68" t="s">
        <v>184</v>
      </c>
      <c r="H10" s="68" t="s">
        <v>185</v>
      </c>
      <c r="I10" s="47">
        <v>110000</v>
      </c>
      <c r="J10" s="47"/>
      <c r="K10" s="47"/>
      <c r="L10" s="47">
        <v>110000</v>
      </c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ht="32.9" customHeight="1" spans="1:23">
      <c r="A11" s="68" t="s">
        <v>219</v>
      </c>
      <c r="B11" s="148" t="s">
        <v>220</v>
      </c>
      <c r="C11" s="68" t="s">
        <v>218</v>
      </c>
      <c r="D11" s="68" t="s">
        <v>64</v>
      </c>
      <c r="E11" s="68" t="s">
        <v>92</v>
      </c>
      <c r="F11" s="68" t="s">
        <v>221</v>
      </c>
      <c r="G11" s="68" t="s">
        <v>222</v>
      </c>
      <c r="H11" s="68" t="s">
        <v>223</v>
      </c>
      <c r="I11" s="47">
        <v>20000</v>
      </c>
      <c r="J11" s="47"/>
      <c r="K11" s="47"/>
      <c r="L11" s="47">
        <v>20000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ht="32.9" customHeight="1" spans="1:23">
      <c r="A12" s="68" t="s">
        <v>219</v>
      </c>
      <c r="B12" s="148" t="s">
        <v>220</v>
      </c>
      <c r="C12" s="68" t="s">
        <v>218</v>
      </c>
      <c r="D12" s="68" t="s">
        <v>64</v>
      </c>
      <c r="E12" s="68" t="s">
        <v>92</v>
      </c>
      <c r="F12" s="68" t="s">
        <v>221</v>
      </c>
      <c r="G12" s="68" t="s">
        <v>224</v>
      </c>
      <c r="H12" s="68" t="s">
        <v>225</v>
      </c>
      <c r="I12" s="47">
        <v>108000</v>
      </c>
      <c r="J12" s="47"/>
      <c r="K12" s="47"/>
      <c r="L12" s="47">
        <v>108000</v>
      </c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ht="32.9" customHeight="1" spans="1:23">
      <c r="A13" s="68" t="s">
        <v>219</v>
      </c>
      <c r="B13" s="148" t="s">
        <v>220</v>
      </c>
      <c r="C13" s="68" t="s">
        <v>218</v>
      </c>
      <c r="D13" s="68" t="s">
        <v>64</v>
      </c>
      <c r="E13" s="68" t="s">
        <v>92</v>
      </c>
      <c r="F13" s="68" t="s">
        <v>221</v>
      </c>
      <c r="G13" s="68" t="s">
        <v>226</v>
      </c>
      <c r="H13" s="68" t="s">
        <v>227</v>
      </c>
      <c r="I13" s="47">
        <v>2315894.4</v>
      </c>
      <c r="J13" s="47"/>
      <c r="K13" s="47"/>
      <c r="L13" s="47">
        <v>2315894.4</v>
      </c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ht="32.9" customHeight="1" spans="1:23">
      <c r="A14" s="68"/>
      <c r="B14" s="68"/>
      <c r="C14" s="68" t="s">
        <v>228</v>
      </c>
      <c r="D14" s="68"/>
      <c r="E14" s="68"/>
      <c r="F14" s="68"/>
      <c r="G14" s="68"/>
      <c r="H14" s="68"/>
      <c r="I14" s="47">
        <v>4600000</v>
      </c>
      <c r="J14" s="47"/>
      <c r="K14" s="47"/>
      <c r="L14" s="47">
        <v>4600000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ht="32.9" customHeight="1" spans="1:23">
      <c r="A15" s="68" t="s">
        <v>219</v>
      </c>
      <c r="B15" s="148" t="s">
        <v>229</v>
      </c>
      <c r="C15" s="68" t="s">
        <v>228</v>
      </c>
      <c r="D15" s="68" t="s">
        <v>64</v>
      </c>
      <c r="E15" s="68" t="s">
        <v>91</v>
      </c>
      <c r="F15" s="68" t="s">
        <v>230</v>
      </c>
      <c r="G15" s="68" t="s">
        <v>231</v>
      </c>
      <c r="H15" s="68" t="s">
        <v>232</v>
      </c>
      <c r="I15" s="47">
        <v>4600000</v>
      </c>
      <c r="J15" s="47"/>
      <c r="K15" s="47"/>
      <c r="L15" s="47">
        <v>4600000</v>
      </c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ht="32.9" customHeight="1" spans="1:23">
      <c r="A16" s="68"/>
      <c r="B16" s="68"/>
      <c r="C16" s="68" t="s">
        <v>233</v>
      </c>
      <c r="D16" s="68"/>
      <c r="E16" s="68"/>
      <c r="F16" s="68"/>
      <c r="G16" s="68"/>
      <c r="H16" s="68"/>
      <c r="I16" s="47">
        <v>852000</v>
      </c>
      <c r="J16" s="47"/>
      <c r="K16" s="47"/>
      <c r="L16" s="47">
        <v>852000</v>
      </c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ht="32.9" customHeight="1" spans="1:23">
      <c r="A17" s="68" t="s">
        <v>219</v>
      </c>
      <c r="B17" s="148" t="s">
        <v>234</v>
      </c>
      <c r="C17" s="68" t="s">
        <v>233</v>
      </c>
      <c r="D17" s="68" t="s">
        <v>64</v>
      </c>
      <c r="E17" s="68" t="s">
        <v>92</v>
      </c>
      <c r="F17" s="68" t="s">
        <v>221</v>
      </c>
      <c r="G17" s="68" t="s">
        <v>226</v>
      </c>
      <c r="H17" s="68" t="s">
        <v>227</v>
      </c>
      <c r="I17" s="47">
        <v>852000</v>
      </c>
      <c r="J17" s="47"/>
      <c r="K17" s="47"/>
      <c r="L17" s="47">
        <v>852000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ht="18.75" customHeight="1" spans="1:23">
      <c r="A18" s="42" t="s">
        <v>235</v>
      </c>
      <c r="B18" s="43"/>
      <c r="C18" s="43"/>
      <c r="D18" s="43"/>
      <c r="E18" s="43"/>
      <c r="F18" s="43"/>
      <c r="G18" s="43"/>
      <c r="H18" s="48"/>
      <c r="I18" s="47">
        <v>8005894.4</v>
      </c>
      <c r="J18" s="47"/>
      <c r="K18" s="47"/>
      <c r="L18" s="47">
        <v>8005894.4</v>
      </c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</row>
  </sheetData>
  <mergeCells count="28">
    <mergeCell ref="A3:W3"/>
    <mergeCell ref="A4:I4"/>
    <mergeCell ref="J5:M5"/>
    <mergeCell ref="N5:P5"/>
    <mergeCell ref="R5:W5"/>
    <mergeCell ref="J6:K6"/>
    <mergeCell ref="A18:H18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2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145" t="s">
        <v>236</v>
      </c>
    </row>
    <row r="3" ht="28.5" customHeight="1" spans="1:10">
      <c r="A3" s="143" t="s">
        <v>237</v>
      </c>
      <c r="B3" s="32"/>
      <c r="C3" s="32"/>
      <c r="D3" s="32"/>
      <c r="E3" s="32"/>
      <c r="F3" s="101"/>
      <c r="G3" s="32"/>
      <c r="H3" s="101"/>
      <c r="I3" s="101"/>
      <c r="J3" s="32"/>
    </row>
    <row r="4" ht="15" customHeight="1" spans="1:1">
      <c r="A4" s="5" t="str">
        <f>"单位名称："&amp;"玉溪市土地储备中心"</f>
        <v>单位名称：玉溪市土地储备中心</v>
      </c>
    </row>
    <row r="5" ht="14.25" customHeight="1" spans="1:10">
      <c r="A5" s="67" t="s">
        <v>238</v>
      </c>
      <c r="B5" s="67" t="s">
        <v>239</v>
      </c>
      <c r="C5" s="67" t="s">
        <v>240</v>
      </c>
      <c r="D5" s="67" t="s">
        <v>241</v>
      </c>
      <c r="E5" s="67" t="s">
        <v>242</v>
      </c>
      <c r="F5" s="54" t="s">
        <v>243</v>
      </c>
      <c r="G5" s="67" t="s">
        <v>244</v>
      </c>
      <c r="H5" s="54" t="s">
        <v>245</v>
      </c>
      <c r="I5" s="54" t="s">
        <v>246</v>
      </c>
      <c r="J5" s="67" t="s">
        <v>247</v>
      </c>
    </row>
    <row r="6" ht="14.25" customHeight="1" spans="1:10">
      <c r="A6" s="67">
        <v>1</v>
      </c>
      <c r="B6" s="67">
        <v>2</v>
      </c>
      <c r="C6" s="67">
        <v>3</v>
      </c>
      <c r="D6" s="67">
        <v>4</v>
      </c>
      <c r="E6" s="67">
        <v>5</v>
      </c>
      <c r="F6" s="54">
        <v>6</v>
      </c>
      <c r="G6" s="67">
        <v>7</v>
      </c>
      <c r="H6" s="54">
        <v>8</v>
      </c>
      <c r="I6" s="54">
        <v>9</v>
      </c>
      <c r="J6" s="67">
        <v>10</v>
      </c>
    </row>
    <row r="7" ht="15" customHeight="1" spans="1:10">
      <c r="A7" s="68" t="s">
        <v>64</v>
      </c>
      <c r="B7" s="69"/>
      <c r="C7" s="69"/>
      <c r="D7" s="69"/>
      <c r="E7" s="71"/>
      <c r="F7" s="72"/>
      <c r="G7" s="71"/>
      <c r="H7" s="72"/>
      <c r="I7" s="72"/>
      <c r="J7" s="71"/>
    </row>
    <row r="8" ht="33.75" customHeight="1" spans="1:10">
      <c r="A8" s="144" t="s">
        <v>64</v>
      </c>
      <c r="B8" s="68"/>
      <c r="C8" s="68"/>
      <c r="D8" s="68"/>
      <c r="E8" s="68"/>
      <c r="F8" s="68"/>
      <c r="G8" s="40"/>
      <c r="H8" s="68"/>
      <c r="I8" s="68"/>
      <c r="J8" s="68"/>
    </row>
    <row r="9" ht="33.75" customHeight="1" spans="1:10">
      <c r="A9" s="68" t="s">
        <v>233</v>
      </c>
      <c r="B9" s="68" t="s">
        <v>248</v>
      </c>
      <c r="C9" s="68" t="s">
        <v>249</v>
      </c>
      <c r="D9" s="68" t="s">
        <v>250</v>
      </c>
      <c r="E9" s="68" t="s">
        <v>251</v>
      </c>
      <c r="F9" s="68" t="s">
        <v>252</v>
      </c>
      <c r="G9" s="40" t="s">
        <v>55</v>
      </c>
      <c r="H9" s="68" t="s">
        <v>253</v>
      </c>
      <c r="I9" s="68" t="s">
        <v>254</v>
      </c>
      <c r="J9" s="68" t="s">
        <v>255</v>
      </c>
    </row>
    <row r="10" ht="33.75" customHeight="1" spans="1:10">
      <c r="A10" s="68" t="s">
        <v>233</v>
      </c>
      <c r="B10" s="68" t="s">
        <v>248</v>
      </c>
      <c r="C10" s="68" t="s">
        <v>249</v>
      </c>
      <c r="D10" s="68" t="s">
        <v>250</v>
      </c>
      <c r="E10" s="68" t="s">
        <v>256</v>
      </c>
      <c r="F10" s="68" t="s">
        <v>252</v>
      </c>
      <c r="G10" s="40" t="s">
        <v>257</v>
      </c>
      <c r="H10" s="68" t="s">
        <v>258</v>
      </c>
      <c r="I10" s="68" t="s">
        <v>254</v>
      </c>
      <c r="J10" s="68" t="s">
        <v>259</v>
      </c>
    </row>
    <row r="11" ht="33.75" customHeight="1" spans="1:10">
      <c r="A11" s="68" t="s">
        <v>233</v>
      </c>
      <c r="B11" s="68" t="s">
        <v>248</v>
      </c>
      <c r="C11" s="68" t="s">
        <v>249</v>
      </c>
      <c r="D11" s="68" t="s">
        <v>250</v>
      </c>
      <c r="E11" s="68" t="s">
        <v>260</v>
      </c>
      <c r="F11" s="68" t="s">
        <v>252</v>
      </c>
      <c r="G11" s="40" t="s">
        <v>45</v>
      </c>
      <c r="H11" s="68" t="s">
        <v>261</v>
      </c>
      <c r="I11" s="68" t="s">
        <v>254</v>
      </c>
      <c r="J11" s="68" t="s">
        <v>262</v>
      </c>
    </row>
    <row r="12" ht="33.75" customHeight="1" spans="1:10">
      <c r="A12" s="68" t="s">
        <v>233</v>
      </c>
      <c r="B12" s="68" t="s">
        <v>248</v>
      </c>
      <c r="C12" s="68" t="s">
        <v>249</v>
      </c>
      <c r="D12" s="68" t="s">
        <v>250</v>
      </c>
      <c r="E12" s="68" t="s">
        <v>263</v>
      </c>
      <c r="F12" s="68" t="s">
        <v>264</v>
      </c>
      <c r="G12" s="40" t="s">
        <v>265</v>
      </c>
      <c r="H12" s="68" t="s">
        <v>266</v>
      </c>
      <c r="I12" s="68" t="s">
        <v>254</v>
      </c>
      <c r="J12" s="68" t="s">
        <v>267</v>
      </c>
    </row>
    <row r="13" ht="33.75" customHeight="1" spans="1:10">
      <c r="A13" s="68" t="s">
        <v>233</v>
      </c>
      <c r="B13" s="68" t="s">
        <v>248</v>
      </c>
      <c r="C13" s="68" t="s">
        <v>249</v>
      </c>
      <c r="D13" s="68" t="s">
        <v>268</v>
      </c>
      <c r="E13" s="68" t="s">
        <v>269</v>
      </c>
      <c r="F13" s="68" t="s">
        <v>252</v>
      </c>
      <c r="G13" s="40" t="s">
        <v>270</v>
      </c>
      <c r="H13" s="68" t="s">
        <v>258</v>
      </c>
      <c r="I13" s="68" t="s">
        <v>254</v>
      </c>
      <c r="J13" s="68" t="s">
        <v>271</v>
      </c>
    </row>
    <row r="14" ht="33.75" customHeight="1" spans="1:10">
      <c r="A14" s="68" t="s">
        <v>233</v>
      </c>
      <c r="B14" s="68" t="s">
        <v>248</v>
      </c>
      <c r="C14" s="68" t="s">
        <v>249</v>
      </c>
      <c r="D14" s="68" t="s">
        <v>268</v>
      </c>
      <c r="E14" s="68" t="s">
        <v>272</v>
      </c>
      <c r="F14" s="68" t="s">
        <v>252</v>
      </c>
      <c r="G14" s="40" t="s">
        <v>270</v>
      </c>
      <c r="H14" s="68" t="s">
        <v>258</v>
      </c>
      <c r="I14" s="68" t="s">
        <v>254</v>
      </c>
      <c r="J14" s="68" t="s">
        <v>273</v>
      </c>
    </row>
    <row r="15" ht="33.75" customHeight="1" spans="1:10">
      <c r="A15" s="68" t="s">
        <v>233</v>
      </c>
      <c r="B15" s="68" t="s">
        <v>248</v>
      </c>
      <c r="C15" s="68" t="s">
        <v>249</v>
      </c>
      <c r="D15" s="68" t="s">
        <v>274</v>
      </c>
      <c r="E15" s="68" t="s">
        <v>275</v>
      </c>
      <c r="F15" s="68" t="s">
        <v>252</v>
      </c>
      <c r="G15" s="40" t="s">
        <v>257</v>
      </c>
      <c r="H15" s="68" t="s">
        <v>258</v>
      </c>
      <c r="I15" s="68" t="s">
        <v>254</v>
      </c>
      <c r="J15" s="68" t="s">
        <v>276</v>
      </c>
    </row>
    <row r="16" ht="33.75" customHeight="1" spans="1:10">
      <c r="A16" s="68" t="s">
        <v>233</v>
      </c>
      <c r="B16" s="68" t="s">
        <v>248</v>
      </c>
      <c r="C16" s="68" t="s">
        <v>277</v>
      </c>
      <c r="D16" s="68" t="s">
        <v>278</v>
      </c>
      <c r="E16" s="68" t="s">
        <v>279</v>
      </c>
      <c r="F16" s="68" t="s">
        <v>280</v>
      </c>
      <c r="G16" s="40" t="s">
        <v>44</v>
      </c>
      <c r="H16" s="68" t="s">
        <v>253</v>
      </c>
      <c r="I16" s="68" t="s">
        <v>254</v>
      </c>
      <c r="J16" s="68" t="s">
        <v>281</v>
      </c>
    </row>
    <row r="17" ht="33.75" customHeight="1" spans="1:10">
      <c r="A17" s="68" t="s">
        <v>233</v>
      </c>
      <c r="B17" s="68" t="s">
        <v>248</v>
      </c>
      <c r="C17" s="68" t="s">
        <v>277</v>
      </c>
      <c r="D17" s="68" t="s">
        <v>278</v>
      </c>
      <c r="E17" s="68" t="s">
        <v>282</v>
      </c>
      <c r="F17" s="68" t="s">
        <v>264</v>
      </c>
      <c r="G17" s="40" t="s">
        <v>283</v>
      </c>
      <c r="H17" s="68" t="s">
        <v>258</v>
      </c>
      <c r="I17" s="68" t="s">
        <v>254</v>
      </c>
      <c r="J17" s="68" t="s">
        <v>284</v>
      </c>
    </row>
    <row r="18" ht="33.75" customHeight="1" spans="1:10">
      <c r="A18" s="68" t="s">
        <v>233</v>
      </c>
      <c r="B18" s="68" t="s">
        <v>248</v>
      </c>
      <c r="C18" s="68" t="s">
        <v>277</v>
      </c>
      <c r="D18" s="68" t="s">
        <v>285</v>
      </c>
      <c r="E18" s="68" t="s">
        <v>286</v>
      </c>
      <c r="F18" s="68" t="s">
        <v>252</v>
      </c>
      <c r="G18" s="40" t="s">
        <v>287</v>
      </c>
      <c r="H18" s="68" t="s">
        <v>288</v>
      </c>
      <c r="I18" s="68" t="s">
        <v>254</v>
      </c>
      <c r="J18" s="68" t="s">
        <v>289</v>
      </c>
    </row>
    <row r="19" ht="33.75" customHeight="1" spans="1:10">
      <c r="A19" s="68" t="s">
        <v>233</v>
      </c>
      <c r="B19" s="68" t="s">
        <v>248</v>
      </c>
      <c r="C19" s="68" t="s">
        <v>290</v>
      </c>
      <c r="D19" s="68" t="s">
        <v>291</v>
      </c>
      <c r="E19" s="68" t="s">
        <v>292</v>
      </c>
      <c r="F19" s="68" t="s">
        <v>252</v>
      </c>
      <c r="G19" s="40" t="s">
        <v>270</v>
      </c>
      <c r="H19" s="68" t="s">
        <v>258</v>
      </c>
      <c r="I19" s="68" t="s">
        <v>254</v>
      </c>
      <c r="J19" s="68" t="s">
        <v>293</v>
      </c>
    </row>
    <row r="20" ht="33.75" customHeight="1" spans="1:10">
      <c r="A20" s="68" t="s">
        <v>233</v>
      </c>
      <c r="B20" s="68" t="s">
        <v>248</v>
      </c>
      <c r="C20" s="68" t="s">
        <v>290</v>
      </c>
      <c r="D20" s="68" t="s">
        <v>291</v>
      </c>
      <c r="E20" s="68" t="s">
        <v>294</v>
      </c>
      <c r="F20" s="68" t="s">
        <v>252</v>
      </c>
      <c r="G20" s="40" t="s">
        <v>257</v>
      </c>
      <c r="H20" s="68" t="s">
        <v>258</v>
      </c>
      <c r="I20" s="68" t="s">
        <v>254</v>
      </c>
      <c r="J20" s="68" t="s">
        <v>295</v>
      </c>
    </row>
    <row r="21" ht="33.75" customHeight="1" spans="1:10">
      <c r="A21" s="68" t="s">
        <v>218</v>
      </c>
      <c r="B21" s="68" t="s">
        <v>296</v>
      </c>
      <c r="C21" s="68" t="s">
        <v>249</v>
      </c>
      <c r="D21" s="68" t="s">
        <v>250</v>
      </c>
      <c r="E21" s="68" t="s">
        <v>297</v>
      </c>
      <c r="F21" s="68" t="s">
        <v>264</v>
      </c>
      <c r="G21" s="40" t="s">
        <v>298</v>
      </c>
      <c r="H21" s="68" t="s">
        <v>253</v>
      </c>
      <c r="I21" s="68" t="s">
        <v>254</v>
      </c>
      <c r="J21" s="68" t="s">
        <v>299</v>
      </c>
    </row>
    <row r="22" ht="33.75" customHeight="1" spans="1:10">
      <c r="A22" s="68" t="s">
        <v>218</v>
      </c>
      <c r="B22" s="68" t="s">
        <v>296</v>
      </c>
      <c r="C22" s="68" t="s">
        <v>249</v>
      </c>
      <c r="D22" s="68" t="s">
        <v>250</v>
      </c>
      <c r="E22" s="68" t="s">
        <v>300</v>
      </c>
      <c r="F22" s="68" t="s">
        <v>252</v>
      </c>
      <c r="G22" s="40" t="s">
        <v>298</v>
      </c>
      <c r="H22" s="68" t="s">
        <v>253</v>
      </c>
      <c r="I22" s="68" t="s">
        <v>254</v>
      </c>
      <c r="J22" s="68" t="s">
        <v>301</v>
      </c>
    </row>
    <row r="23" ht="33.75" customHeight="1" spans="1:10">
      <c r="A23" s="68" t="s">
        <v>218</v>
      </c>
      <c r="B23" s="68" t="s">
        <v>296</v>
      </c>
      <c r="C23" s="68" t="s">
        <v>249</v>
      </c>
      <c r="D23" s="68" t="s">
        <v>250</v>
      </c>
      <c r="E23" s="68" t="s">
        <v>302</v>
      </c>
      <c r="F23" s="68" t="s">
        <v>280</v>
      </c>
      <c r="G23" s="40" t="s">
        <v>45</v>
      </c>
      <c r="H23" s="68" t="s">
        <v>258</v>
      </c>
      <c r="I23" s="68" t="s">
        <v>254</v>
      </c>
      <c r="J23" s="68" t="s">
        <v>303</v>
      </c>
    </row>
    <row r="24" ht="33.75" customHeight="1" spans="1:10">
      <c r="A24" s="68" t="s">
        <v>218</v>
      </c>
      <c r="B24" s="68" t="s">
        <v>296</v>
      </c>
      <c r="C24" s="68" t="s">
        <v>249</v>
      </c>
      <c r="D24" s="68" t="s">
        <v>250</v>
      </c>
      <c r="E24" s="68" t="s">
        <v>304</v>
      </c>
      <c r="F24" s="68" t="s">
        <v>264</v>
      </c>
      <c r="G24" s="40" t="s">
        <v>305</v>
      </c>
      <c r="H24" s="68" t="s">
        <v>266</v>
      </c>
      <c r="I24" s="68" t="s">
        <v>254</v>
      </c>
      <c r="J24" s="68" t="s">
        <v>306</v>
      </c>
    </row>
    <row r="25" ht="33.75" customHeight="1" spans="1:10">
      <c r="A25" s="68" t="s">
        <v>218</v>
      </c>
      <c r="B25" s="68" t="s">
        <v>296</v>
      </c>
      <c r="C25" s="68" t="s">
        <v>249</v>
      </c>
      <c r="D25" s="68" t="s">
        <v>250</v>
      </c>
      <c r="E25" s="68" t="s">
        <v>307</v>
      </c>
      <c r="F25" s="68" t="s">
        <v>264</v>
      </c>
      <c r="G25" s="40" t="s">
        <v>298</v>
      </c>
      <c r="H25" s="68" t="s">
        <v>253</v>
      </c>
      <c r="I25" s="68" t="s">
        <v>254</v>
      </c>
      <c r="J25" s="68" t="s">
        <v>308</v>
      </c>
    </row>
    <row r="26" ht="33.75" customHeight="1" spans="1:10">
      <c r="A26" s="68" t="s">
        <v>218</v>
      </c>
      <c r="B26" s="68" t="s">
        <v>296</v>
      </c>
      <c r="C26" s="68" t="s">
        <v>249</v>
      </c>
      <c r="D26" s="68" t="s">
        <v>268</v>
      </c>
      <c r="E26" s="68" t="s">
        <v>309</v>
      </c>
      <c r="F26" s="68" t="s">
        <v>264</v>
      </c>
      <c r="G26" s="40" t="s">
        <v>283</v>
      </c>
      <c r="H26" s="68" t="s">
        <v>258</v>
      </c>
      <c r="I26" s="68" t="s">
        <v>254</v>
      </c>
      <c r="J26" s="68" t="s">
        <v>310</v>
      </c>
    </row>
    <row r="27" ht="33.75" customHeight="1" spans="1:10">
      <c r="A27" s="68" t="s">
        <v>218</v>
      </c>
      <c r="B27" s="68" t="s">
        <v>296</v>
      </c>
      <c r="C27" s="68" t="s">
        <v>249</v>
      </c>
      <c r="D27" s="68" t="s">
        <v>268</v>
      </c>
      <c r="E27" s="68" t="s">
        <v>311</v>
      </c>
      <c r="F27" s="68" t="s">
        <v>264</v>
      </c>
      <c r="G27" s="40" t="s">
        <v>283</v>
      </c>
      <c r="H27" s="68" t="s">
        <v>258</v>
      </c>
      <c r="I27" s="68" t="s">
        <v>254</v>
      </c>
      <c r="J27" s="68" t="s">
        <v>312</v>
      </c>
    </row>
    <row r="28" ht="33.75" customHeight="1" spans="1:10">
      <c r="A28" s="68" t="s">
        <v>218</v>
      </c>
      <c r="B28" s="68" t="s">
        <v>296</v>
      </c>
      <c r="C28" s="68" t="s">
        <v>249</v>
      </c>
      <c r="D28" s="68" t="s">
        <v>274</v>
      </c>
      <c r="E28" s="68" t="s">
        <v>313</v>
      </c>
      <c r="F28" s="68" t="s">
        <v>264</v>
      </c>
      <c r="G28" s="40" t="s">
        <v>283</v>
      </c>
      <c r="H28" s="68" t="s">
        <v>258</v>
      </c>
      <c r="I28" s="68" t="s">
        <v>254</v>
      </c>
      <c r="J28" s="68" t="s">
        <v>314</v>
      </c>
    </row>
    <row r="29" ht="33.75" customHeight="1" spans="1:10">
      <c r="A29" s="68" t="s">
        <v>218</v>
      </c>
      <c r="B29" s="68" t="s">
        <v>296</v>
      </c>
      <c r="C29" s="68" t="s">
        <v>277</v>
      </c>
      <c r="D29" s="68" t="s">
        <v>315</v>
      </c>
      <c r="E29" s="68" t="s">
        <v>316</v>
      </c>
      <c r="F29" s="68" t="s">
        <v>252</v>
      </c>
      <c r="G29" s="40" t="s">
        <v>53</v>
      </c>
      <c r="H29" s="68" t="s">
        <v>258</v>
      </c>
      <c r="I29" s="68" t="s">
        <v>254</v>
      </c>
      <c r="J29" s="68" t="s">
        <v>317</v>
      </c>
    </row>
    <row r="30" ht="33.75" customHeight="1" spans="1:10">
      <c r="A30" s="68" t="s">
        <v>218</v>
      </c>
      <c r="B30" s="68" t="s">
        <v>296</v>
      </c>
      <c r="C30" s="68" t="s">
        <v>277</v>
      </c>
      <c r="D30" s="68" t="s">
        <v>278</v>
      </c>
      <c r="E30" s="68" t="s">
        <v>318</v>
      </c>
      <c r="F30" s="68" t="s">
        <v>264</v>
      </c>
      <c r="G30" s="40" t="s">
        <v>283</v>
      </c>
      <c r="H30" s="68" t="s">
        <v>258</v>
      </c>
      <c r="I30" s="68" t="s">
        <v>254</v>
      </c>
      <c r="J30" s="68" t="s">
        <v>319</v>
      </c>
    </row>
    <row r="31" ht="33.75" customHeight="1" spans="1:10">
      <c r="A31" s="68" t="s">
        <v>218</v>
      </c>
      <c r="B31" s="68" t="s">
        <v>296</v>
      </c>
      <c r="C31" s="68" t="s">
        <v>277</v>
      </c>
      <c r="D31" s="68" t="s">
        <v>278</v>
      </c>
      <c r="E31" s="68" t="s">
        <v>320</v>
      </c>
      <c r="F31" s="68" t="s">
        <v>252</v>
      </c>
      <c r="G31" s="40" t="s">
        <v>321</v>
      </c>
      <c r="H31" s="68" t="s">
        <v>258</v>
      </c>
      <c r="I31" s="68" t="s">
        <v>254</v>
      </c>
      <c r="J31" s="68" t="s">
        <v>322</v>
      </c>
    </row>
    <row r="32" ht="33.75" customHeight="1" spans="1:10">
      <c r="A32" s="68" t="s">
        <v>218</v>
      </c>
      <c r="B32" s="68" t="s">
        <v>296</v>
      </c>
      <c r="C32" s="68" t="s">
        <v>290</v>
      </c>
      <c r="D32" s="68" t="s">
        <v>291</v>
      </c>
      <c r="E32" s="68" t="s">
        <v>323</v>
      </c>
      <c r="F32" s="68" t="s">
        <v>252</v>
      </c>
      <c r="G32" s="40" t="s">
        <v>257</v>
      </c>
      <c r="H32" s="68" t="s">
        <v>258</v>
      </c>
      <c r="I32" s="68" t="s">
        <v>254</v>
      </c>
      <c r="J32" s="68" t="s">
        <v>324</v>
      </c>
    </row>
    <row r="33" ht="33.75" customHeight="1" spans="1:10">
      <c r="A33" s="68" t="s">
        <v>218</v>
      </c>
      <c r="B33" s="68" t="s">
        <v>296</v>
      </c>
      <c r="C33" s="68" t="s">
        <v>290</v>
      </c>
      <c r="D33" s="68" t="s">
        <v>291</v>
      </c>
      <c r="E33" s="68" t="s">
        <v>325</v>
      </c>
      <c r="F33" s="68" t="s">
        <v>252</v>
      </c>
      <c r="G33" s="40" t="s">
        <v>257</v>
      </c>
      <c r="H33" s="68" t="s">
        <v>258</v>
      </c>
      <c r="I33" s="68" t="s">
        <v>254</v>
      </c>
      <c r="J33" s="68" t="s">
        <v>326</v>
      </c>
    </row>
    <row r="34" ht="33.75" customHeight="1" spans="1:10">
      <c r="A34" s="68" t="s">
        <v>228</v>
      </c>
      <c r="B34" s="68" t="s">
        <v>327</v>
      </c>
      <c r="C34" s="68" t="s">
        <v>249</v>
      </c>
      <c r="D34" s="68" t="s">
        <v>250</v>
      </c>
      <c r="E34" s="68" t="s">
        <v>328</v>
      </c>
      <c r="F34" s="68" t="s">
        <v>252</v>
      </c>
      <c r="G34" s="40" t="s">
        <v>45</v>
      </c>
      <c r="H34" s="68" t="s">
        <v>329</v>
      </c>
      <c r="I34" s="68" t="s">
        <v>254</v>
      </c>
      <c r="J34" s="68" t="s">
        <v>330</v>
      </c>
    </row>
    <row r="35" ht="33.75" customHeight="1" spans="1:10">
      <c r="A35" s="68" t="s">
        <v>228</v>
      </c>
      <c r="B35" s="68" t="s">
        <v>327</v>
      </c>
      <c r="C35" s="68" t="s">
        <v>249</v>
      </c>
      <c r="D35" s="68" t="s">
        <v>268</v>
      </c>
      <c r="E35" s="68" t="s">
        <v>331</v>
      </c>
      <c r="F35" s="68" t="s">
        <v>252</v>
      </c>
      <c r="G35" s="40" t="s">
        <v>283</v>
      </c>
      <c r="H35" s="68" t="s">
        <v>258</v>
      </c>
      <c r="I35" s="68" t="s">
        <v>254</v>
      </c>
      <c r="J35" s="68" t="s">
        <v>332</v>
      </c>
    </row>
    <row r="36" ht="33.75" customHeight="1" spans="1:10">
      <c r="A36" s="68" t="s">
        <v>228</v>
      </c>
      <c r="B36" s="68" t="s">
        <v>327</v>
      </c>
      <c r="C36" s="68" t="s">
        <v>249</v>
      </c>
      <c r="D36" s="68" t="s">
        <v>268</v>
      </c>
      <c r="E36" s="68" t="s">
        <v>333</v>
      </c>
      <c r="F36" s="68" t="s">
        <v>264</v>
      </c>
      <c r="G36" s="40" t="s">
        <v>287</v>
      </c>
      <c r="H36" s="68" t="s">
        <v>253</v>
      </c>
      <c r="I36" s="68" t="s">
        <v>254</v>
      </c>
      <c r="J36" s="68" t="s">
        <v>334</v>
      </c>
    </row>
    <row r="37" ht="33.75" customHeight="1" spans="1:10">
      <c r="A37" s="68" t="s">
        <v>228</v>
      </c>
      <c r="B37" s="68" t="s">
        <v>327</v>
      </c>
      <c r="C37" s="68" t="s">
        <v>249</v>
      </c>
      <c r="D37" s="68" t="s">
        <v>268</v>
      </c>
      <c r="E37" s="68" t="s">
        <v>335</v>
      </c>
      <c r="F37" s="68" t="s">
        <v>264</v>
      </c>
      <c r="G37" s="40" t="s">
        <v>283</v>
      </c>
      <c r="H37" s="68" t="s">
        <v>258</v>
      </c>
      <c r="I37" s="68" t="s">
        <v>254</v>
      </c>
      <c r="J37" s="68" t="s">
        <v>336</v>
      </c>
    </row>
    <row r="38" ht="33.75" customHeight="1" spans="1:10">
      <c r="A38" s="68" t="s">
        <v>228</v>
      </c>
      <c r="B38" s="68" t="s">
        <v>327</v>
      </c>
      <c r="C38" s="68" t="s">
        <v>249</v>
      </c>
      <c r="D38" s="68" t="s">
        <v>274</v>
      </c>
      <c r="E38" s="68" t="s">
        <v>337</v>
      </c>
      <c r="F38" s="68" t="s">
        <v>264</v>
      </c>
      <c r="G38" s="40" t="s">
        <v>283</v>
      </c>
      <c r="H38" s="68" t="s">
        <v>258</v>
      </c>
      <c r="I38" s="68" t="s">
        <v>254</v>
      </c>
      <c r="J38" s="68" t="s">
        <v>338</v>
      </c>
    </row>
    <row r="39" ht="33.75" customHeight="1" spans="1:10">
      <c r="A39" s="68" t="s">
        <v>228</v>
      </c>
      <c r="B39" s="68" t="s">
        <v>327</v>
      </c>
      <c r="C39" s="68" t="s">
        <v>249</v>
      </c>
      <c r="D39" s="68" t="s">
        <v>274</v>
      </c>
      <c r="E39" s="68" t="s">
        <v>339</v>
      </c>
      <c r="F39" s="68" t="s">
        <v>264</v>
      </c>
      <c r="G39" s="40" t="s">
        <v>283</v>
      </c>
      <c r="H39" s="68" t="s">
        <v>258</v>
      </c>
      <c r="I39" s="68" t="s">
        <v>254</v>
      </c>
      <c r="J39" s="68" t="s">
        <v>340</v>
      </c>
    </row>
    <row r="40" ht="33.75" customHeight="1" spans="1:10">
      <c r="A40" s="68" t="s">
        <v>228</v>
      </c>
      <c r="B40" s="68" t="s">
        <v>327</v>
      </c>
      <c r="C40" s="68" t="s">
        <v>249</v>
      </c>
      <c r="D40" s="68" t="s">
        <v>274</v>
      </c>
      <c r="E40" s="68" t="s">
        <v>341</v>
      </c>
      <c r="F40" s="68" t="s">
        <v>264</v>
      </c>
      <c r="G40" s="40" t="s">
        <v>283</v>
      </c>
      <c r="H40" s="68" t="s">
        <v>258</v>
      </c>
      <c r="I40" s="68" t="s">
        <v>254</v>
      </c>
      <c r="J40" s="68" t="s">
        <v>342</v>
      </c>
    </row>
    <row r="41" ht="33.75" customHeight="1" spans="1:10">
      <c r="A41" s="68" t="s">
        <v>228</v>
      </c>
      <c r="B41" s="68" t="s">
        <v>327</v>
      </c>
      <c r="C41" s="68" t="s">
        <v>277</v>
      </c>
      <c r="D41" s="68" t="s">
        <v>343</v>
      </c>
      <c r="E41" s="68" t="s">
        <v>344</v>
      </c>
      <c r="F41" s="68" t="s">
        <v>252</v>
      </c>
      <c r="G41" s="40" t="s">
        <v>345</v>
      </c>
      <c r="H41" s="68" t="s">
        <v>258</v>
      </c>
      <c r="I41" s="68" t="s">
        <v>254</v>
      </c>
      <c r="J41" s="68" t="s">
        <v>346</v>
      </c>
    </row>
    <row r="42" ht="33.75" customHeight="1" spans="1:10">
      <c r="A42" s="68" t="s">
        <v>228</v>
      </c>
      <c r="B42" s="68" t="s">
        <v>327</v>
      </c>
      <c r="C42" s="68" t="s">
        <v>290</v>
      </c>
      <c r="D42" s="68" t="s">
        <v>291</v>
      </c>
      <c r="E42" s="68" t="s">
        <v>347</v>
      </c>
      <c r="F42" s="68" t="s">
        <v>252</v>
      </c>
      <c r="G42" s="40" t="s">
        <v>345</v>
      </c>
      <c r="H42" s="68" t="s">
        <v>258</v>
      </c>
      <c r="I42" s="68" t="s">
        <v>254</v>
      </c>
      <c r="J42" s="68" t="s">
        <v>348</v>
      </c>
    </row>
  </sheetData>
  <mergeCells count="8">
    <mergeCell ref="A3:J3"/>
    <mergeCell ref="A4:H4"/>
    <mergeCell ref="A9:A20"/>
    <mergeCell ref="A21:A33"/>
    <mergeCell ref="A34:A42"/>
    <mergeCell ref="B9:B20"/>
    <mergeCell ref="B21:B33"/>
    <mergeCell ref="B34:B4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2025-02-18T14:59:00Z</dcterms:created>
  <dcterms:modified xsi:type="dcterms:W3CDTF">2025-02-19T15:20:14Z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077A243B0FE944D39393EA8A49CE536E_12</vt:lpwstr>
  </property>
  <property fmtid="{D5CDD505-2E9C-101B-9397-08002B2CF9AE}" pid="3" name="KSOProductBuildVer">
    <vt:lpwstr>2052-11.8.2.10624</vt:lpwstr>
  </property>
</Properties>
</file>