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1760" firstSheet="14"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转移支付补助项目支出预算表" sheetId="16" r:id="rId16"/>
    <sheet name="部门项目中期规划预算表12" sheetId="17" r:id="rId17"/>
  </sheets>
  <calcPr calcId="125725"/>
</workbook>
</file>

<file path=xl/calcChain.xml><?xml version="1.0" encoding="utf-8"?>
<calcChain xmlns="http://schemas.openxmlformats.org/spreadsheetml/2006/main">
  <c r="A3" i="17"/>
  <c r="A3" i="16"/>
  <c r="A3" i="15"/>
  <c r="A3" i="14"/>
  <c r="A3" i="13"/>
  <c r="A13" i="12"/>
  <c r="A12"/>
  <c r="A11"/>
  <c r="A10"/>
  <c r="A3"/>
  <c r="C18" i="11"/>
  <c r="A18"/>
  <c r="C17"/>
  <c r="A17"/>
  <c r="C16"/>
  <c r="A16"/>
  <c r="C15"/>
  <c r="A15"/>
  <c r="C14"/>
  <c r="A14"/>
  <c r="C13"/>
  <c r="A13"/>
  <c r="C12"/>
  <c r="A12"/>
  <c r="C11"/>
  <c r="A11"/>
  <c r="C10"/>
  <c r="A10"/>
  <c r="A3"/>
  <c r="A3" i="10"/>
  <c r="A3" i="9"/>
  <c r="B3" i="8"/>
  <c r="A3"/>
  <c r="A48" i="7"/>
  <c r="A47"/>
  <c r="A46"/>
  <c r="A45"/>
  <c r="A44"/>
  <c r="A43"/>
  <c r="A42"/>
  <c r="A41"/>
  <c r="A40"/>
  <c r="A39"/>
  <c r="A38"/>
  <c r="A37"/>
  <c r="A36"/>
  <c r="A35"/>
  <c r="A34"/>
  <c r="A33"/>
  <c r="A32"/>
  <c r="A31"/>
  <c r="A30"/>
  <c r="A29"/>
  <c r="A28"/>
  <c r="A27"/>
  <c r="A26"/>
  <c r="A25"/>
  <c r="A24"/>
  <c r="A23"/>
  <c r="A22"/>
  <c r="A21"/>
  <c r="A20"/>
  <c r="A19"/>
  <c r="A18"/>
  <c r="A17"/>
  <c r="A16"/>
  <c r="A15"/>
  <c r="A14"/>
  <c r="A13"/>
  <c r="A12"/>
  <c r="A11"/>
  <c r="A10"/>
  <c r="A3"/>
  <c r="A3" i="6"/>
  <c r="B25" i="5"/>
  <c r="B24"/>
  <c r="B23"/>
  <c r="B22"/>
  <c r="B21"/>
  <c r="B20"/>
  <c r="B19"/>
  <c r="B18"/>
  <c r="B17"/>
  <c r="B16"/>
  <c r="B15"/>
  <c r="B14"/>
  <c r="B13"/>
  <c r="B12"/>
  <c r="B11"/>
  <c r="B10"/>
  <c r="B9"/>
  <c r="B8"/>
  <c r="B7"/>
  <c r="A3"/>
  <c r="C10" i="4"/>
  <c r="C9"/>
  <c r="C8"/>
  <c r="C7"/>
  <c r="A3"/>
  <c r="B26" i="3"/>
  <c r="B25"/>
  <c r="B24"/>
  <c r="B23"/>
  <c r="B22"/>
  <c r="B21"/>
  <c r="B20"/>
  <c r="B19"/>
  <c r="B18"/>
  <c r="B17"/>
  <c r="B16"/>
  <c r="B15"/>
  <c r="B14"/>
  <c r="B13"/>
  <c r="B12"/>
  <c r="B11"/>
  <c r="B10"/>
  <c r="B9"/>
  <c r="B8"/>
  <c r="B7"/>
  <c r="A3"/>
  <c r="A3" i="2"/>
  <c r="C9" i="1"/>
  <c r="C8"/>
  <c r="C7"/>
  <c r="C6"/>
  <c r="A3"/>
</calcChain>
</file>

<file path=xl/sharedStrings.xml><?xml version="1.0" encoding="utf-8"?>
<sst xmlns="http://schemas.openxmlformats.org/spreadsheetml/2006/main" count="1016" uniqueCount="413">
  <si>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</si>
  <si>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</si>
  <si>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</si>
  <si>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</si>
  <si>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</si>
  <si>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</si>
  <si>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</si>
  <si>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</si>
  <si>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</si>
  <si>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</si>
  <si>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</si>
  <si>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</si>
  <si>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</si>
  <si>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</si>
  <si>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</si>
  <si>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</si>
  <si>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</si>
  <si>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</si>
  <si>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</si>
  <si>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</si>
  <si>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</si>
  <si>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</si>
  <si>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</si>
  <si>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</si>
  <si>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</si>
  <si>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</si>
  <si>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</si>
  <si>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</si>
  <si>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</si>
  <si>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</si>
  <si>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</si>
  <si>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</si>
  <si>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</si>
  <si>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</si>
  <si>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</si>
  <si>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</si>
  <si>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</si>
  <si>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</si>
  <si>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</si>
  <si>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</si>
  <si>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</si>
  <si>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</si>
  <si>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</si>
  <si>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</si>
  <si>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</si>
  <si>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</si>
  <si>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</si>
  <si>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</si>
  <si>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</si>
  <si>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</si>
  <si>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</si>
  <si>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</si>
  <si>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</si>
  <si>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</si>
  <si>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</si>
  <si>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</si>
  <si>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</si>
  <si>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</si>
  <si>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</si>
  <si>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</si>
  <si>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</si>
  <si>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</si>
  <si>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</si>
  <si>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114</t>
  </si>
  <si>
    <t>玉溪市人民政府外事办公室</t>
  </si>
  <si>
    <t>114001</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</si>
  <si>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</si>
  <si>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</si>
  <si>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</si>
  <si>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</si>
  <si>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</si>
  <si>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</si>
  <si>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</si>
  <si>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</si>
  <si>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</si>
  <si>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</si>
  <si>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</si>
  <si>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</si>
  <si>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</si>
  <si>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</si>
  <si>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20103</t>
  </si>
  <si>
    <t>2010301</t>
  </si>
  <si>
    <t>2010399</t>
  </si>
  <si>
    <t>20199</t>
  </si>
  <si>
    <t>2019999</t>
  </si>
  <si>
    <t>208</t>
  </si>
  <si>
    <t>20805</t>
  </si>
  <si>
    <t>2080501</t>
  </si>
  <si>
    <t>2080505</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</si>
  <si>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</si>
  <si>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</si>
  <si>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</si>
  <si>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</si>
  <si>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</si>
  <si>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</si>
  <si>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</si>
  <si>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</si>
  <si>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</si>
  <si>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</si>
  <si>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</si>
  <si>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</si>
  <si>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</si>
  <si>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</si>
  <si>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</si>
  <si>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</si>
  <si>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</si>
  <si>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</si>
  <si>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</si>
  <si>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</si>
  <si>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</si>
  <si>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</si>
  <si>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</si>
  <si>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</si>
  <si>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</si>
  <si>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</si>
  <si>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</si>
  <si>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</si>
  <si>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</si>
  <si>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</si>
  <si>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</si>
  <si>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</si>
  <si>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</si>
  <si>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</si>
  <si>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</si>
  <si>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</si>
  <si>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</si>
  <si>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</si>
  <si>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</si>
  <si>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</si>
  <si>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</si>
  <si>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</si>
  <si>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</si>
  <si>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</si>
  <si>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</si>
  <si>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</si>
  <si>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</si>
  <si>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</si>
  <si>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</si>
  <si>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</si>
  <si>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</si>
  <si>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</si>
  <si>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</si>
  <si>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</si>
  <si>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</si>
  <si>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530400210000000628267</t>
  </si>
  <si>
    <t>行政人员工资支出</t>
  </si>
  <si>
    <t>行政运行</t>
  </si>
  <si>
    <t>30101</t>
  </si>
  <si>
    <t>基本工资</t>
  </si>
  <si>
    <t>30102</t>
  </si>
  <si>
    <t>津贴补贴</t>
  </si>
  <si>
    <t>购房补贴</t>
  </si>
  <si>
    <t>530400210000000628269</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</si>
  <si>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</si>
  <si>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</si>
  <si>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</si>
  <si>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</si>
  <si>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</si>
  <si>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</si>
  <si>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</si>
  <si>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</si>
  <si>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</si>
  <si>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</si>
  <si>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</si>
  <si>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</si>
  <si>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</si>
  <si>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530400210000000628270</t>
  </si>
  <si>
    <t>住房公积金</t>
  </si>
  <si>
    <t>30113</t>
  </si>
  <si>
    <t>530400210000000628271</t>
  </si>
  <si>
    <t>对个人和家庭的补助</t>
  </si>
  <si>
    <t>行政单位离退休</t>
  </si>
  <si>
    <t>30305</t>
  </si>
  <si>
    <t>生活补助</t>
  </si>
  <si>
    <t>530400210000000628272</t>
  </si>
  <si>
    <t>其他工资福利支出</t>
  </si>
  <si>
    <t>30103</t>
  </si>
  <si>
    <t>奖金</t>
  </si>
  <si>
    <t>530400210000000628274</t>
  </si>
  <si>
    <t>公车购置及运维费</t>
  </si>
  <si>
    <t>30231</t>
  </si>
  <si>
    <t>公务用车运行维护费</t>
  </si>
  <si>
    <t>530400210000000628275</t>
  </si>
  <si>
    <t>行政人员公务交通补贴</t>
  </si>
  <si>
    <t>30239</t>
  </si>
  <si>
    <t>其他交通费用</t>
  </si>
  <si>
    <t>530400210000000628276</t>
  </si>
  <si>
    <t>工会经费</t>
  </si>
  <si>
    <t>30228</t>
  </si>
  <si>
    <t>530400210000000628278</t>
  </si>
  <si>
    <t>一般公用经费</t>
  </si>
  <si>
    <t>30201</t>
  </si>
  <si>
    <t>办公费</t>
  </si>
  <si>
    <t>30202</t>
  </si>
  <si>
    <t>印刷费</t>
  </si>
  <si>
    <t>30205</t>
  </si>
  <si>
    <t>水费</t>
  </si>
  <si>
    <t>30206</t>
  </si>
  <si>
    <t>电费</t>
  </si>
  <si>
    <t>30207</t>
  </si>
  <si>
    <t>邮电费</t>
  </si>
  <si>
    <t>30211</t>
  </si>
  <si>
    <t>差旅费</t>
  </si>
  <si>
    <t>30227</t>
  </si>
  <si>
    <t>委托业务费</t>
  </si>
  <si>
    <t>30229</t>
  </si>
  <si>
    <t>福利费</t>
  </si>
  <si>
    <t>30240</t>
  </si>
  <si>
    <t>税金及附加费用</t>
  </si>
  <si>
    <t>30299</t>
  </si>
  <si>
    <t>其他商品和服务支出</t>
  </si>
  <si>
    <t>31002</t>
  </si>
  <si>
    <t>办公设备购置</t>
  </si>
  <si>
    <t>530400241100002085889</t>
  </si>
  <si>
    <t>年终一次性奖金</t>
  </si>
  <si>
    <t>530400241100002086809</t>
  </si>
  <si>
    <t>工作业务（公务用车运维费）经费</t>
  </si>
  <si>
    <t>530400241100002086844</t>
  </si>
  <si>
    <t>工作业务（接待费）经费</t>
  </si>
  <si>
    <t>30217</t>
  </si>
  <si>
    <t>530400241100002893321</t>
  </si>
  <si>
    <t>2024年外事工作业务经费</t>
  </si>
  <si>
    <t>530400241100002893322</t>
  </si>
  <si>
    <t>自有资金利息经费</t>
  </si>
  <si>
    <t>530400251100003516667</t>
  </si>
  <si>
    <t>工作业务经费</t>
  </si>
  <si>
    <t>30204</t>
  </si>
  <si>
    <t>手续费</t>
  </si>
  <si>
    <t>530400251100003516668</t>
  </si>
  <si>
    <t>编外临聘人员经费</t>
  </si>
  <si>
    <t>其他一般公共服务支出</t>
  </si>
  <si>
    <t>30199</t>
  </si>
  <si>
    <t>预算05-1表</t>
  </si>
  <si>
    <t>2025年部门项目支出预算表</t>
  </si>
  <si>
    <t>项目分类</t>
  </si>
  <si>
    <t>项目单位</t>
  </si>
  <si>
    <t>本年拨款</t>
  </si>
  <si>
    <t>单位资金</t>
  </si>
  <si>
    <t>其中：本次下达</t>
  </si>
  <si>
    <t>外事接待专项经费</t>
  </si>
  <si>
    <t>专项业务类</t>
  </si>
  <si>
    <t>530400221100001068279</t>
  </si>
  <si>
    <t>30215</t>
  </si>
  <si>
    <t>会议费</t>
  </si>
  <si>
    <t>特定项目金〔2024〕001号专项资金</t>
  </si>
  <si>
    <t>530400241100002977650</t>
  </si>
  <si>
    <t>其他政府办公厅（室）及相关机构事务支出</t>
  </si>
  <si>
    <t>玉溪市周边国家青年企业家玉溪行项目经费</t>
  </si>
  <si>
    <t>530400251100003579997</t>
  </si>
  <si>
    <t>玉溪市外事参观点建设项目经费</t>
  </si>
  <si>
    <t>530400251100003583754</t>
  </si>
  <si>
    <t>玉溪网英文版更新维护项目经费</t>
  </si>
  <si>
    <t>530400251100003583766</t>
  </si>
  <si>
    <t>采购因公护照及通行证二合一生物特征采集设备项目经费</t>
  </si>
  <si>
    <t>530400251100003798201</t>
  </si>
  <si>
    <t>31003</t>
  </si>
  <si>
    <t>专用设备购置</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</si>
  <si>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</si>
  <si>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</si>
  <si>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</si>
  <si>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</si>
  <si>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</si>
  <si>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</si>
  <si>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</si>
  <si>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</si>
  <si>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</si>
  <si>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</si>
  <si>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</si>
  <si>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</si>
  <si>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</si>
  <si>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按照省外办的工作要求完成新版因公电子护照升级改版及因公通行证电子化相关工作，解决市外办生物特征采集设备老旧、故障多的问题，一体化设备可以满足上门开展因公临时出国（境）生物特征采集工作，提高工作效率和提升便利性。 </t>
  </si>
  <si>
    <t>产出指标</t>
  </si>
  <si>
    <t>数量指标</t>
  </si>
  <si>
    <t>反映购置数量完成情况。</t>
  </si>
  <si>
    <t>=</t>
  </si>
  <si>
    <t>1.00</t>
  </si>
  <si>
    <t>台（套）</t>
  </si>
  <si>
    <t>定量指标</t>
  </si>
  <si>
    <t>反映项目实施后设备可操作人员数量。</t>
  </si>
  <si>
    <t>&gt;=</t>
  </si>
  <si>
    <t>人</t>
  </si>
  <si>
    <t>质量指标</t>
  </si>
  <si>
    <t>反映设备购置的产品质量情况。
验收通过率=（通过验收的购置数量/购置总数量）*100%。</t>
  </si>
  <si>
    <t>100</t>
  </si>
  <si>
    <t>%</t>
  </si>
  <si>
    <t>时效指标</t>
  </si>
  <si>
    <t xml:space="preserve"> 7月底前完成设备采购调度  反映项目采购及完成调试时间。</t>
  </si>
  <si>
    <t>月</t>
  </si>
  <si>
    <t>效益指标</t>
  </si>
  <si>
    <t>可持续影响</t>
  </si>
  <si>
    <t>反映项目实施后，随着移动采集工作实现，提高采集工作的情况。</t>
  </si>
  <si>
    <t>95</t>
  </si>
  <si>
    <t>满意度指标</t>
  </si>
  <si>
    <t>服务对象满意度</t>
  </si>
  <si>
    <t>反映服务对象对数据采集工作便利性、时效性的满意程度。</t>
  </si>
  <si>
    <t>积极宣介玉溪经济社会发展的成就和市委、市政府开放型经济建设的政策，宣扬玉溪本土文化，扩大玉溪对外影响力，增进周边国家青年企业家对玉溪的感知度，着力讲好中国故事，传播玉溪声音。</t>
  </si>
  <si>
    <t xml:space="preserve">反映参加交流活动外宾人数 </t>
  </si>
  <si>
    <t>&lt;=</t>
  </si>
  <si>
    <t xml:space="preserve">反映交流活动中组织外宾到县、区考察数量      </t>
  </si>
  <si>
    <t>个</t>
  </si>
  <si>
    <t>社会效益</t>
  </si>
  <si>
    <t xml:space="preserve">反映交流活动中组织外宾到企业考察数量       </t>
  </si>
  <si>
    <t>家</t>
  </si>
  <si>
    <t xml:space="preserve">反映交流活动中举办推介、对接会次数     </t>
  </si>
  <si>
    <t>次</t>
  </si>
  <si>
    <t xml:space="preserve">反映参与活动外宾对活动安排及服务满意度       
</t>
  </si>
  <si>
    <t>90</t>
  </si>
  <si>
    <t>开展玉溪网.英文网更新维护，持续提升玉溪网英文版外宣功能，助力玉溪国际传播能力建设。</t>
  </si>
  <si>
    <t>反映英文网维护后年度发布英文稿件篇（幅、条）数量</t>
  </si>
  <si>
    <t>30</t>
  </si>
  <si>
    <t>篇</t>
  </si>
  <si>
    <t>反映英文网维护至达到预期效果时限</t>
  </si>
  <si>
    <t>年</t>
  </si>
  <si>
    <t>反映网页新闻报道时效性</t>
  </si>
  <si>
    <t>周</t>
  </si>
  <si>
    <t>反映维护后英文网能正常运行</t>
  </si>
  <si>
    <t>能</t>
  </si>
  <si>
    <t>定性指标</t>
  </si>
  <si>
    <t>反映玉溪网英文版页量点击浏览次数</t>
  </si>
  <si>
    <t>60</t>
  </si>
  <si>
    <t>反映外宾对网页满意度</t>
  </si>
  <si>
    <t>在各县（市、区）上报的基础上，从不同侧面精心筛选了一批体现我市经济社会发展成就、优秀历史文化和美丽生态环境的点址作为外事参观点。2021年首批3个点挂牌以来，已陆续挂牌了8个外事参观点。通过项目实施规范玉溪市外事参观点的建设，更好的展示玉溪的对外开放整体形象，同时极大的调动外事参观点的积极性，更好的服务玉溪国际传播力建设。</t>
  </si>
  <si>
    <t xml:space="preserve">反映此次项目开展外事参观点建设数量     </t>
  </si>
  <si>
    <t xml:space="preserve">反映项目实施后组强外宾参观批次数量      </t>
  </si>
  <si>
    <t xml:space="preserve">反映项目实施中对参观点相关工作人员培训合格率      </t>
  </si>
  <si>
    <t>反映项目实施后外事参观点的文字宣介资料、挂画、展板、视频、标识标志等进行翻译校对规范情况</t>
  </si>
  <si>
    <t>是</t>
  </si>
  <si>
    <t xml:space="preserve">反映参观外宾和验收人员对建设后情况满意度       </t>
  </si>
  <si>
    <t>预算06表</t>
  </si>
  <si>
    <t>2025年部门政府性基金预算支出预算表</t>
  </si>
  <si>
    <t>单位:元</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</si>
  <si>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</si>
  <si>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</si>
  <si>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</si>
  <si>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</si>
  <si>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</si>
  <si>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</si>
  <si>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</si>
  <si>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</si>
  <si>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</si>
  <si>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</si>
  <si>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</si>
  <si>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</si>
  <si>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</si>
  <si>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复印纸采购</t>
  </si>
  <si>
    <t>批</t>
  </si>
  <si>
    <t>办公家具购置</t>
  </si>
  <si>
    <t>组</t>
  </si>
  <si>
    <t>台</t>
  </si>
  <si>
    <t>档案整理</t>
  </si>
  <si>
    <t>印刷服务</t>
  </si>
  <si>
    <t>法律顾问</t>
  </si>
  <si>
    <t>车辆维修及保养服务</t>
  </si>
  <si>
    <t>项</t>
  </si>
  <si>
    <t>车辆保险服务</t>
  </si>
  <si>
    <t>公务用车加油服务</t>
  </si>
  <si>
    <t>预算08表</t>
  </si>
  <si>
    <t>2025年部门政府购买服务预算表</t>
  </si>
  <si>
    <t>政府购买服务项目</t>
  </si>
  <si>
    <t>政府购买服务目录</t>
  </si>
  <si>
    <t>B1202 档案管理服务</t>
  </si>
  <si>
    <t>B0101 法律顾问服务</t>
  </si>
  <si>
    <t>B1104 印刷和出版服务</t>
  </si>
  <si>
    <t>B1101 维修保养服务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</si>
  <si>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</si>
  <si>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</si>
  <si>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</si>
  <si>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</si>
  <si>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</si>
  <si>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</si>
  <si>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</si>
  <si>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</si>
  <si>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</si>
  <si>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</si>
  <si>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</si>
  <si>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</si>
  <si>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</si>
  <si>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</si>
  <si>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</si>
  <si>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</si>
  <si>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</si>
  <si>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</si>
  <si>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</si>
  <si>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</si>
  <si>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</si>
  <si>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</si>
  <si>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</si>
  <si>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</si>
  <si>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</si>
  <si>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</si>
  <si>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</si>
  <si>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A02021199 其他输入输出设备</t>
  </si>
  <si>
    <t>生物特征采集设备</t>
  </si>
  <si>
    <t>A02061818 饮水器</t>
  </si>
  <si>
    <t>饮水器</t>
  </si>
  <si>
    <t>家具和用品</t>
  </si>
  <si>
    <t>A05010505 茶水柜</t>
  </si>
  <si>
    <t>茶水柜</t>
  </si>
  <si>
    <t>预算11表</t>
  </si>
  <si>
    <t>上级补助</t>
  </si>
  <si>
    <t>预算12表</t>
  </si>
  <si>
    <t>2025年部门项目支出中期规划预算表</t>
  </si>
  <si>
    <t>项目级次</t>
  </si>
  <si>
    <t>2025年</t>
  </si>
  <si>
    <t>2026年</t>
  </si>
  <si>
    <t>2027年</t>
  </si>
  <si>
    <t>311 专项业务类</t>
  </si>
  <si>
    <t>本级</t>
  </si>
  <si>
    <t/>
  </si>
  <si>
    <t>备注:2025年本单位无政府性基金预算支出，此表为空。</t>
    <phoneticPr fontId="22" type="noConversion"/>
  </si>
  <si>
    <t>备注:2025年本单位无对下转移预算支出，此表为空。</t>
    <phoneticPr fontId="22" type="noConversion"/>
  </si>
  <si>
    <t>2025年中央转移支付补助项目支出预算表</t>
    <phoneticPr fontId="22" type="noConversion"/>
  </si>
  <si>
    <t>备注:2025年本单位无中央转移支付补助项目支出预算，此表为空。</t>
    <phoneticPr fontId="22" type="noConversion"/>
  </si>
</sst>
</file>

<file path=xl/styles.xml><?xml version="1.0" encoding="utf-8"?>
<styleSheet xmlns="http://schemas.openxmlformats.org/spreadsheetml/2006/main">
  <numFmts count="5">
    <numFmt numFmtId="176" formatCode="#,##0.00;\-#,##0.00;;@"/>
    <numFmt numFmtId="177" formatCode="hh:mm:ss"/>
    <numFmt numFmtId="178" formatCode="yyyy/mm/dd"/>
    <numFmt numFmtId="179" formatCode="yyyy/mm/dd\ hh:mm:ss"/>
    <numFmt numFmtId="180" formatCode="#,##0;\-#,##0;;@"/>
  </numFmts>
  <fonts count="24">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9"/>
      <name val="宋体"/>
      <charset val="134"/>
      <scheme val="minor"/>
    </font>
    <font>
      <sz val="11"/>
      <name val="宋体"/>
      <charset val="134"/>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1">
    <xf numFmtId="0" fontId="0" fillId="0" borderId="0">
      <alignment vertical="top"/>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xf numFmtId="0" fontId="11" fillId="0" borderId="0">
      <alignment vertical="center"/>
    </xf>
    <xf numFmtId="0" fontId="11" fillId="0" borderId="0">
      <alignment vertical="top"/>
      <protection locked="0"/>
    </xf>
  </cellStyleXfs>
  <cellXfs count="199">
    <xf numFmtId="0" fontId="0" fillId="0" borderId="0" xfId="0" applyFont="1">
      <alignment vertical="top"/>
    </xf>
    <xf numFmtId="0" fontId="4" fillId="0" borderId="0" xfId="0" applyFont="1" applyBorder="1" applyAlignment="1"/>
    <xf numFmtId="0" fontId="5" fillId="0" borderId="0" xfId="0" applyFont="1" applyBorder="1" applyAlignment="1" applyProtection="1">
      <alignment horizontal="right"/>
      <protection locked="0"/>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2" applyNumberFormat="1" applyFont="1" applyBorder="1">
      <alignment horizontal="left" vertical="center" wrapText="1"/>
    </xf>
    <xf numFmtId="176"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2" applyNumberFormat="1" applyFont="1" applyBorder="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7" xfId="0" applyFont="1" applyBorder="1" applyAlignment="1" applyProtection="1">
      <alignment horizontal="center" vertical="center"/>
      <protection locked="0"/>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49" fontId="11" fillId="0" borderId="7" xfId="0" applyNumberFormat="1" applyFont="1" applyBorder="1" applyAlignment="1">
      <alignment horizontal="left" vertical="center" wrapText="1" indent="2"/>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4" fillId="0" borderId="0" xfId="0" applyFont="1" applyBorder="1" applyAlignment="1">
      <alignmen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7" xfId="0" applyFont="1" applyBorder="1" applyAlignment="1" applyProtection="1">
      <alignment horizontal="center" vertical="center" wrapText="1"/>
      <protection locked="0"/>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1" xfId="0" applyFont="1" applyBorder="1" applyAlignment="1">
      <alignment horizontal="center" vertical="center" wrapText="1"/>
    </xf>
    <xf numFmtId="180" fontId="7" fillId="0" borderId="7" xfId="8" applyNumberFormat="1" applyFont="1" applyBorder="1" applyAlignment="1">
      <alignment horizontal="center" vertical="center" wrapText="1"/>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19" fillId="0" borderId="0" xfId="0" applyFont="1" applyBorder="1" applyAlignment="1"/>
    <xf numFmtId="0" fontId="10" fillId="0" borderId="0" xfId="0" applyFont="1" applyBorder="1" applyAlignment="1">
      <alignment horizontal="right" vertical="center"/>
    </xf>
    <xf numFmtId="0" fontId="10" fillId="0" borderId="0" xfId="0" applyFont="1" applyBorder="1" applyAlignment="1">
      <alignment horizontal="right"/>
    </xf>
    <xf numFmtId="176" fontId="7" fillId="0" borderId="7" xfId="3" applyNumberFormat="1" applyFont="1" applyBorder="1">
      <alignment horizontal="right" vertical="center"/>
    </xf>
    <xf numFmtId="0" fontId="3" fillId="0" borderId="7" xfId="0" applyFont="1" applyBorder="1" applyAlignment="1">
      <alignment horizontal="left" vertical="center" wrapText="1" inden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2" applyNumberFormat="1" applyFont="1" applyBorder="1" applyAlignment="1">
      <alignment horizontal="right" vertical="center" wrapText="1"/>
    </xf>
    <xf numFmtId="49" fontId="11" fillId="0" borderId="7" xfId="2" applyNumberFormat="1" applyFont="1" applyBorder="1">
      <alignment horizontal="left" vertical="center" wrapText="1"/>
    </xf>
    <xf numFmtId="49" fontId="13" fillId="0" borderId="7" xfId="2" applyNumberFormat="1" applyFont="1" applyBorder="1" applyAlignment="1">
      <alignment horizontal="center" vertical="center" wrapText="1"/>
    </xf>
    <xf numFmtId="49" fontId="11" fillId="0" borderId="7" xfId="2" applyNumberFormat="1" applyFont="1" applyBorder="1" applyAlignment="1">
      <alignment horizontal="center" vertical="center" wrapText="1"/>
    </xf>
    <xf numFmtId="176" fontId="11" fillId="0" borderId="7" xfId="2" applyNumberFormat="1" applyFont="1" applyBorder="1" applyAlignment="1">
      <alignment horizontal="right" vertical="center" wrapText="1"/>
    </xf>
    <xf numFmtId="180" fontId="11" fillId="0" borderId="7" xfId="8" applyNumberFormat="1" applyFont="1" applyBorder="1" applyAlignment="1">
      <alignment horizontal="center" vertical="center" wrapText="1"/>
    </xf>
    <xf numFmtId="49" fontId="11" fillId="0" borderId="10" xfId="2" applyNumberFormat="1" applyFont="1" applyBorder="1" applyAlignment="1">
      <alignment horizontal="right" vertical="center" wrapText="1"/>
    </xf>
    <xf numFmtId="49" fontId="11" fillId="0" borderId="7" xfId="2" applyNumberFormat="1" applyFont="1" applyBorder="1" applyAlignment="1">
      <alignment horizontal="left" vertical="center" wrapText="1" indent="2"/>
    </xf>
    <xf numFmtId="49" fontId="11" fillId="0" borderId="7" xfId="2" applyNumberFormat="1" applyFont="1" applyBorder="1" applyAlignment="1">
      <alignment horizontal="left" vertical="center" wrapText="1" indent="4"/>
    </xf>
    <xf numFmtId="49" fontId="21" fillId="0" borderId="7" xfId="2"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3"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xf numFmtId="0" fontId="0" fillId="0" borderId="0" xfId="0">
      <alignment vertical="top"/>
    </xf>
    <xf numFmtId="0" fontId="23" fillId="0" borderId="0" xfId="10" applyFont="1" applyFill="1" applyBorder="1" applyAlignment="1" applyProtection="1"/>
    <xf numFmtId="49" fontId="11" fillId="0" borderId="7" xfId="2" applyNumberFormat="1" applyFont="1" applyBorder="1" applyAlignment="1">
      <alignment horizontal="right" vertical="center" wrapText="1"/>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11" fillId="0" borderId="7" xfId="2" applyNumberFormat="1" applyFont="1" applyBorder="1">
      <alignment horizontal="left" vertical="center" wrapText="1"/>
    </xf>
    <xf numFmtId="49" fontId="13" fillId="0" borderId="7" xfId="2" applyNumberFormat="1" applyFont="1" applyBorder="1" applyAlignment="1">
      <alignment horizontal="center" vertical="center" wrapText="1"/>
    </xf>
    <xf numFmtId="49" fontId="11" fillId="0" borderId="7" xfId="2" applyNumberFormat="1" applyFont="1" applyBorder="1" applyAlignment="1">
      <alignment horizontal="center" vertical="center" wrapText="1"/>
    </xf>
    <xf numFmtId="49" fontId="20" fillId="0" borderId="7" xfId="2" applyNumberFormat="1" applyFont="1" applyBorder="1" applyAlignment="1">
      <alignment horizontal="right" vertical="center" wrapText="1"/>
    </xf>
    <xf numFmtId="49" fontId="12" fillId="0" borderId="7" xfId="2" applyNumberFormat="1" applyFont="1" applyBorder="1" applyAlignment="1">
      <alignment horizontal="center" vertical="center" wrapText="1"/>
    </xf>
    <xf numFmtId="49" fontId="11" fillId="0" borderId="10" xfId="2" applyNumberFormat="1" applyFont="1" applyBorder="1" applyAlignment="1">
      <alignment horizontal="right" vertical="center" wrapText="1"/>
    </xf>
    <xf numFmtId="49" fontId="13"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7"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7" fillId="0" borderId="0"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0" fontId="17"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0" fillId="0" borderId="0" xfId="0" applyFont="1">
      <alignment vertical="top"/>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4" fillId="0" borderId="0" xfId="0" applyFont="1" applyBorder="1" applyAlignment="1">
      <alignment wrapText="1"/>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righ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6" fillId="0" borderId="0" xfId="0" applyFont="1" applyBorder="1" applyAlignment="1">
      <alignment horizontal="right" vertical="center"/>
    </xf>
    <xf numFmtId="0" fontId="6" fillId="0" borderId="0" xfId="0" applyFont="1" applyBorder="1" applyAlignment="1" applyProtection="1">
      <alignment horizontal="right"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xf>
    <xf numFmtId="0" fontId="4" fillId="0" borderId="0" xfId="0" applyFont="1" applyBorder="1" applyAlignment="1"/>
    <xf numFmtId="0" fontId="9" fillId="0" borderId="3"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3" fillId="0" borderId="11" xfId="0" applyFont="1" applyBorder="1" applyAlignment="1">
      <alignment horizontal="left"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10" fillId="0" borderId="0" xfId="0" applyFont="1" applyBorder="1" applyAlignment="1">
      <alignment horizontal="right" wrapText="1"/>
    </xf>
    <xf numFmtId="0" fontId="10" fillId="0" borderId="0" xfId="0" applyFont="1" applyBorder="1" applyAlignment="1">
      <alignment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49" fontId="11" fillId="0" borderId="0" xfId="2" applyNumberFormat="1" applyFont="1" applyBorder="1" applyAlignment="1">
      <alignment horizontal="right" vertical="center" wrapText="1"/>
    </xf>
    <xf numFmtId="49" fontId="12" fillId="0" borderId="0" xfId="2" applyNumberFormat="1" applyFont="1" applyBorder="1" applyAlignment="1">
      <alignment horizontal="center" vertical="center" wrapText="1"/>
    </xf>
    <xf numFmtId="49" fontId="11" fillId="0" borderId="0" xfId="2" applyNumberFormat="1" applyFont="1" applyBorder="1">
      <alignment horizontal="left" vertical="center" wrapText="1"/>
    </xf>
    <xf numFmtId="49" fontId="11" fillId="0" borderId="7" xfId="0" applyNumberFormat="1" applyFont="1" applyBorder="1" applyAlignment="1">
      <alignment horizontal="center" vertical="center" wrapText="1"/>
    </xf>
    <xf numFmtId="49" fontId="6" fillId="0" borderId="0" xfId="0" applyNumberFormat="1" applyFont="1" applyBorder="1" applyAlignment="1">
      <alignment horizontal="right" vertical="center"/>
    </xf>
    <xf numFmtId="0" fontId="4" fillId="0" borderId="0" xfId="0" applyFont="1" applyBorder="1" applyAlignment="1">
      <alignment horizontal="left" vertical="center"/>
    </xf>
    <xf numFmtId="0" fontId="9" fillId="0" borderId="4"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lignment horizontal="center" vertical="center"/>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cellXfs>
  <cellStyles count="11">
    <cellStyle name="DateStyle" xfId="5"/>
    <cellStyle name="DateTimeStyle" xfId="6"/>
    <cellStyle name="IntegralNumberStyle" xfId="8"/>
    <cellStyle name="MoneyStyle" xfId="3"/>
    <cellStyle name="Normal" xfId="10"/>
    <cellStyle name="NumberStyle" xfId="1"/>
    <cellStyle name="PercentStyle" xfId="7"/>
    <cellStyle name="TextStyle" xfId="2"/>
    <cellStyle name="TimeStyle" xfId="4"/>
    <cellStyle name="常规" xfId="0" builtinId="0"/>
    <cellStyle name="常规 2" xfId="9"/>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20"/>
  <sheetViews>
    <sheetView showZeros="0" workbookViewId="0">
      <selection activeCell="D16" sqref="D16"/>
    </sheetView>
  </sheetViews>
  <sheetFormatPr defaultColWidth="8.875" defaultRowHeight="15" customHeight="1"/>
  <cols>
    <col min="1" max="2" width="28.625" customWidth="1"/>
    <col min="3" max="3" width="35.75" customWidth="1"/>
    <col min="4" max="4" width="28.625" customWidth="1"/>
  </cols>
  <sheetData>
    <row r="1" spans="1:4" ht="18.75" customHeight="1">
      <c r="A1" s="86" t="s">
        <v>0</v>
      </c>
      <c r="B1" s="87"/>
      <c r="C1" s="87"/>
      <c r="D1" s="87"/>
    </row>
    <row r="2" spans="1:4" ht="28.5" customHeight="1">
      <c r="A2" s="88" t="s">
        <v>1</v>
      </c>
      <c r="B2" s="88"/>
      <c r="C2" s="88"/>
      <c r="D2" s="88"/>
    </row>
    <row r="3" spans="1:4" ht="18.75" customHeight="1">
      <c r="A3" s="89" t="str">
        <f>"单位名称："&amp;"玉溪市人民政府外事办公室"</f>
        <v>单位名称：玉溪市人民政府外事办公室</v>
      </c>
      <c r="B3" s="89"/>
      <c r="C3" s="89"/>
      <c r="D3" s="69" t="s">
        <v>2</v>
      </c>
    </row>
    <row r="4" spans="1:4" ht="18.75" customHeight="1">
      <c r="A4" s="90" t="s">
        <v>3</v>
      </c>
      <c r="B4" s="90"/>
      <c r="C4" s="90" t="s">
        <v>4</v>
      </c>
      <c r="D4" s="90"/>
    </row>
    <row r="5" spans="1:4" ht="18.75" customHeight="1">
      <c r="A5" s="71" t="s">
        <v>5</v>
      </c>
      <c r="B5" s="71" t="s">
        <v>6</v>
      </c>
      <c r="C5" s="71" t="s">
        <v>7</v>
      </c>
      <c r="D5" s="71" t="s">
        <v>6</v>
      </c>
    </row>
    <row r="6" spans="1:4" ht="18.75" customHeight="1">
      <c r="A6" s="70" t="s">
        <v>8</v>
      </c>
      <c r="B6" s="81">
        <v>4018710.93</v>
      </c>
      <c r="C6" s="82" t="str">
        <f>"一"&amp;"、"&amp;"一般公共服务支出"</f>
        <v>一、一般公共服务支出</v>
      </c>
      <c r="D6" s="81">
        <v>3239694.15</v>
      </c>
    </row>
    <row r="7" spans="1:4" ht="18.75" customHeight="1">
      <c r="A7" s="70" t="s">
        <v>9</v>
      </c>
      <c r="B7" s="81"/>
      <c r="C7" s="82" t="str">
        <f>"二"&amp;"、"&amp;"社会保障和就业支出"</f>
        <v>二、社会保障和就业支出</v>
      </c>
      <c r="D7" s="81">
        <v>532106.07999999996</v>
      </c>
    </row>
    <row r="8" spans="1:4" ht="18.75" customHeight="1">
      <c r="A8" s="70" t="s">
        <v>10</v>
      </c>
      <c r="B8" s="81"/>
      <c r="C8" s="82" t="str">
        <f>"三"&amp;"、"&amp;"卫生健康支出"</f>
        <v>三、卫生健康支出</v>
      </c>
      <c r="D8" s="81">
        <v>281395.42</v>
      </c>
    </row>
    <row r="9" spans="1:4" ht="18.75" customHeight="1">
      <c r="A9" s="70" t="s">
        <v>11</v>
      </c>
      <c r="B9" s="81"/>
      <c r="C9" s="82" t="str">
        <f>"四"&amp;"、"&amp;"住房保障支出"</f>
        <v>四、住房保障支出</v>
      </c>
      <c r="D9" s="81">
        <v>282900</v>
      </c>
    </row>
    <row r="10" spans="1:4" ht="18.75" customHeight="1">
      <c r="A10" s="70" t="s">
        <v>12</v>
      </c>
      <c r="B10" s="81">
        <v>90200</v>
      </c>
      <c r="C10" s="70"/>
      <c r="D10" s="70"/>
    </row>
    <row r="11" spans="1:4" ht="18.75" customHeight="1">
      <c r="A11" s="70" t="s">
        <v>13</v>
      </c>
      <c r="B11" s="81"/>
      <c r="C11" s="70"/>
      <c r="D11" s="70"/>
    </row>
    <row r="12" spans="1:4" ht="18.75" customHeight="1">
      <c r="A12" s="70" t="s">
        <v>14</v>
      </c>
      <c r="B12" s="81"/>
      <c r="C12" s="70"/>
      <c r="D12" s="70"/>
    </row>
    <row r="13" spans="1:4" ht="18.75" customHeight="1">
      <c r="A13" s="70" t="s">
        <v>15</v>
      </c>
      <c r="B13" s="81">
        <v>90000</v>
      </c>
      <c r="C13" s="70"/>
      <c r="D13" s="70"/>
    </row>
    <row r="14" spans="1:4" ht="18.75" customHeight="1">
      <c r="A14" s="70" t="s">
        <v>16</v>
      </c>
      <c r="B14" s="81"/>
      <c r="C14" s="70"/>
      <c r="D14" s="70"/>
    </row>
    <row r="15" spans="1:4" ht="18.75" customHeight="1">
      <c r="A15" s="70" t="s">
        <v>17</v>
      </c>
      <c r="B15" s="81">
        <v>200</v>
      </c>
      <c r="C15" s="70"/>
      <c r="D15" s="70"/>
    </row>
    <row r="16" spans="1:4" ht="18.75" customHeight="1">
      <c r="A16" s="83" t="s">
        <v>18</v>
      </c>
      <c r="B16" s="81">
        <v>4108910.93</v>
      </c>
      <c r="C16" s="83" t="s">
        <v>19</v>
      </c>
      <c r="D16" s="81">
        <v>4336095.6500000004</v>
      </c>
    </row>
    <row r="17" spans="1:4" ht="18.75" customHeight="1">
      <c r="A17" s="78" t="s">
        <v>20</v>
      </c>
      <c r="B17" s="70"/>
      <c r="C17" s="78" t="s">
        <v>21</v>
      </c>
      <c r="D17" s="70"/>
    </row>
    <row r="18" spans="1:4" ht="18.75" customHeight="1">
      <c r="A18" s="24" t="s">
        <v>22</v>
      </c>
      <c r="B18" s="81">
        <v>137105.5</v>
      </c>
      <c r="C18" s="24" t="s">
        <v>22</v>
      </c>
      <c r="D18" s="81"/>
    </row>
    <row r="19" spans="1:4" ht="18.75" customHeight="1">
      <c r="A19" s="24" t="s">
        <v>23</v>
      </c>
      <c r="B19" s="81">
        <v>90079.22</v>
      </c>
      <c r="C19" s="24" t="s">
        <v>23</v>
      </c>
      <c r="D19" s="81"/>
    </row>
    <row r="20" spans="1:4" ht="18.75" customHeight="1">
      <c r="A20" s="83" t="s">
        <v>24</v>
      </c>
      <c r="B20" s="81">
        <v>4336095.6500000004</v>
      </c>
      <c r="C20" s="83" t="s">
        <v>25</v>
      </c>
      <c r="D20" s="81">
        <v>4336095.6500000004</v>
      </c>
    </row>
  </sheetData>
  <mergeCells count="5">
    <mergeCell ref="A1:D1"/>
    <mergeCell ref="A2:D2"/>
    <mergeCell ref="A3:C3"/>
    <mergeCell ref="A4:B4"/>
    <mergeCell ref="C4:D4"/>
  </mergeCells>
  <phoneticPr fontId="22" type="noConversion"/>
  <pageMargins left="0.75" right="0.75" top="1" bottom="1" header="0.5" footer="0.5"/>
  <pageSetup pageOrder="overThenDown" orientation="landscape"/>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9"/>
  <sheetViews>
    <sheetView showZeros="0" workbookViewId="0">
      <selection activeCell="B16" sqref="B16"/>
    </sheetView>
  </sheetViews>
  <sheetFormatPr defaultColWidth="9.125" defaultRowHeight="14.25" customHeight="1"/>
  <cols>
    <col min="1" max="1" width="29" customWidth="1"/>
    <col min="2" max="2" width="28.625" customWidth="1"/>
    <col min="3" max="3" width="31.625" customWidth="1"/>
    <col min="4" max="6" width="33.5" customWidth="1"/>
  </cols>
  <sheetData>
    <row r="1" spans="1:6" ht="15.75" customHeight="1">
      <c r="B1" s="58"/>
      <c r="F1" s="59" t="s">
        <v>328</v>
      </c>
    </row>
    <row r="2" spans="1:6" ht="28.5" customHeight="1">
      <c r="A2" s="107" t="s">
        <v>329</v>
      </c>
      <c r="B2" s="107"/>
      <c r="C2" s="107"/>
      <c r="D2" s="107"/>
      <c r="E2" s="107"/>
      <c r="F2" s="107"/>
    </row>
    <row r="3" spans="1:6" ht="15" customHeight="1">
      <c r="A3" s="119" t="str">
        <f>"单位名称："&amp;"玉溪市人民政府外事办公室"</f>
        <v>单位名称：玉溪市人民政府外事办公室</v>
      </c>
      <c r="B3" s="120"/>
      <c r="C3" s="120"/>
      <c r="D3" s="121"/>
      <c r="E3" s="121"/>
      <c r="F3" s="60" t="s">
        <v>330</v>
      </c>
    </row>
    <row r="4" spans="1:6" ht="18.75" customHeight="1">
      <c r="A4" s="126" t="s">
        <v>125</v>
      </c>
      <c r="B4" s="126" t="s">
        <v>68</v>
      </c>
      <c r="C4" s="126" t="s">
        <v>69</v>
      </c>
      <c r="D4" s="122" t="s">
        <v>331</v>
      </c>
      <c r="E4" s="123"/>
      <c r="F4" s="123"/>
    </row>
    <row r="5" spans="1:6" ht="30" customHeight="1">
      <c r="A5" s="127"/>
      <c r="B5" s="127"/>
      <c r="C5" s="127"/>
      <c r="D5" s="12" t="s">
        <v>30</v>
      </c>
      <c r="E5" s="15" t="s">
        <v>72</v>
      </c>
      <c r="F5" s="15" t="s">
        <v>73</v>
      </c>
    </row>
    <row r="6" spans="1:6" ht="16.5" customHeight="1">
      <c r="A6" s="15">
        <v>1</v>
      </c>
      <c r="B6" s="15">
        <v>2</v>
      </c>
      <c r="C6" s="15">
        <v>3</v>
      </c>
      <c r="D6" s="15">
        <v>4</v>
      </c>
      <c r="E6" s="15">
        <v>5</v>
      </c>
      <c r="F6" s="15">
        <v>6</v>
      </c>
    </row>
    <row r="7" spans="1:6" ht="20.25" customHeight="1">
      <c r="A7" s="16"/>
      <c r="B7" s="16"/>
      <c r="C7" s="16"/>
      <c r="D7" s="7"/>
      <c r="E7" s="61"/>
      <c r="F7" s="61"/>
    </row>
    <row r="8" spans="1:6" ht="17.25" customHeight="1">
      <c r="A8" s="124" t="s">
        <v>257</v>
      </c>
      <c r="B8" s="125"/>
      <c r="C8" s="125" t="s">
        <v>257</v>
      </c>
      <c r="D8" s="61"/>
      <c r="E8" s="61"/>
      <c r="F8" s="61"/>
    </row>
    <row r="9" spans="1:6" ht="14.25" customHeight="1">
      <c r="A9" s="84" t="s">
        <v>409</v>
      </c>
    </row>
  </sheetData>
  <mergeCells count="7">
    <mergeCell ref="A2:F2"/>
    <mergeCell ref="A3:E3"/>
    <mergeCell ref="D4:F4"/>
    <mergeCell ref="A8:C8"/>
    <mergeCell ref="A4:A5"/>
    <mergeCell ref="B4:B5"/>
    <mergeCell ref="C4:C5"/>
  </mergeCells>
  <phoneticPr fontId="22" type="noConversion"/>
  <pageMargins left="0.75" right="0.75" top="1" bottom="1" header="0.5" footer="0.5"/>
  <pageSetup paperSize="9" scale="69"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Q19"/>
  <sheetViews>
    <sheetView showZeros="0" workbookViewId="0">
      <selection sqref="A1:Q1"/>
    </sheetView>
  </sheetViews>
  <sheetFormatPr defaultColWidth="9.125" defaultRowHeight="14.25" customHeight="1"/>
  <cols>
    <col min="1" max="1" width="29.625" customWidth="1"/>
    <col min="2" max="2" width="21.75" customWidth="1"/>
    <col min="3" max="3" width="35.25" customWidth="1"/>
    <col min="4" max="4" width="7.75" customWidth="1"/>
    <col min="5" max="5" width="10.25" customWidth="1"/>
    <col min="6" max="6" width="14.875" customWidth="1"/>
    <col min="7" max="7" width="14.125" customWidth="1"/>
    <col min="8" max="11" width="14.75" customWidth="1"/>
    <col min="12" max="16" width="12.625" customWidth="1"/>
    <col min="17" max="17" width="10.375" customWidth="1"/>
  </cols>
  <sheetData>
    <row r="1" spans="1:17" ht="13.5" customHeight="1">
      <c r="A1" s="136" t="s">
        <v>332</v>
      </c>
      <c r="B1" s="136"/>
      <c r="C1" s="136"/>
      <c r="D1" s="136"/>
      <c r="E1" s="136"/>
      <c r="F1" s="136"/>
      <c r="G1" s="136"/>
      <c r="H1" s="136"/>
      <c r="I1" s="136"/>
      <c r="J1" s="136"/>
      <c r="K1" s="136"/>
      <c r="L1" s="136"/>
      <c r="M1" s="136"/>
      <c r="N1" s="136"/>
      <c r="O1" s="137"/>
      <c r="P1" s="137"/>
      <c r="Q1" s="136"/>
    </row>
    <row r="2" spans="1:17" ht="27.75" customHeight="1">
      <c r="A2" s="138" t="s">
        <v>333</v>
      </c>
      <c r="B2" s="107"/>
      <c r="C2" s="107"/>
      <c r="D2" s="107"/>
      <c r="E2" s="107"/>
      <c r="F2" s="107"/>
      <c r="G2" s="107"/>
      <c r="H2" s="107"/>
      <c r="I2" s="107"/>
      <c r="J2" s="107"/>
      <c r="K2" s="117"/>
      <c r="L2" s="107"/>
      <c r="M2" s="107"/>
      <c r="N2" s="107"/>
      <c r="O2" s="117"/>
      <c r="P2" s="117"/>
      <c r="Q2" s="107"/>
    </row>
    <row r="3" spans="1:17" ht="18.75" customHeight="1">
      <c r="A3" s="139" t="str">
        <f>"单位名称："&amp;"玉溪市人民政府外事办公室"</f>
        <v>单位名称：玉溪市人民政府外事办公室</v>
      </c>
      <c r="B3" s="140"/>
      <c r="C3" s="140"/>
      <c r="D3" s="140"/>
      <c r="E3" s="140"/>
      <c r="F3" s="1"/>
      <c r="G3" s="1"/>
      <c r="H3" s="1"/>
      <c r="I3" s="1"/>
      <c r="J3" s="1"/>
      <c r="O3" s="36"/>
      <c r="P3" s="36"/>
      <c r="Q3" s="57" t="s">
        <v>2</v>
      </c>
    </row>
    <row r="4" spans="1:17" ht="15.75" customHeight="1">
      <c r="A4" s="126" t="s">
        <v>334</v>
      </c>
      <c r="B4" s="133" t="s">
        <v>335</v>
      </c>
      <c r="C4" s="133" t="s">
        <v>336</v>
      </c>
      <c r="D4" s="133" t="s">
        <v>337</v>
      </c>
      <c r="E4" s="133" t="s">
        <v>338</v>
      </c>
      <c r="F4" s="133" t="s">
        <v>339</v>
      </c>
      <c r="G4" s="141" t="s">
        <v>132</v>
      </c>
      <c r="H4" s="141"/>
      <c r="I4" s="141"/>
      <c r="J4" s="141"/>
      <c r="K4" s="142"/>
      <c r="L4" s="141"/>
      <c r="M4" s="141"/>
      <c r="N4" s="141"/>
      <c r="O4" s="143"/>
      <c r="P4" s="142"/>
      <c r="Q4" s="144"/>
    </row>
    <row r="5" spans="1:17" ht="17.25" customHeight="1">
      <c r="A5" s="131"/>
      <c r="B5" s="134"/>
      <c r="C5" s="134"/>
      <c r="D5" s="134"/>
      <c r="E5" s="134"/>
      <c r="F5" s="134"/>
      <c r="G5" s="134" t="s">
        <v>30</v>
      </c>
      <c r="H5" s="134" t="s">
        <v>33</v>
      </c>
      <c r="I5" s="134" t="s">
        <v>340</v>
      </c>
      <c r="J5" s="134" t="s">
        <v>341</v>
      </c>
      <c r="K5" s="148" t="s">
        <v>342</v>
      </c>
      <c r="L5" s="145" t="s">
        <v>343</v>
      </c>
      <c r="M5" s="145"/>
      <c r="N5" s="145"/>
      <c r="O5" s="146"/>
      <c r="P5" s="147"/>
      <c r="Q5" s="135"/>
    </row>
    <row r="6" spans="1:17" ht="54" customHeight="1">
      <c r="A6" s="132"/>
      <c r="B6" s="135"/>
      <c r="C6" s="135"/>
      <c r="D6" s="135"/>
      <c r="E6" s="135"/>
      <c r="F6" s="135"/>
      <c r="G6" s="135"/>
      <c r="H6" s="135" t="s">
        <v>32</v>
      </c>
      <c r="I6" s="135"/>
      <c r="J6" s="135"/>
      <c r="K6" s="149"/>
      <c r="L6" s="47" t="s">
        <v>32</v>
      </c>
      <c r="M6" s="47" t="s">
        <v>39</v>
      </c>
      <c r="N6" s="47" t="s">
        <v>139</v>
      </c>
      <c r="O6" s="56" t="s">
        <v>41</v>
      </c>
      <c r="P6" s="55" t="s">
        <v>42</v>
      </c>
      <c r="Q6" s="47" t="s">
        <v>43</v>
      </c>
    </row>
    <row r="7" spans="1:17" ht="15" customHeight="1">
      <c r="A7" s="14">
        <v>1</v>
      </c>
      <c r="B7" s="48">
        <v>2</v>
      </c>
      <c r="C7" s="48">
        <v>3</v>
      </c>
      <c r="D7" s="48">
        <v>4</v>
      </c>
      <c r="E7" s="48">
        <v>5</v>
      </c>
      <c r="F7" s="48">
        <v>6</v>
      </c>
      <c r="G7" s="49">
        <v>7</v>
      </c>
      <c r="H7" s="49">
        <v>8</v>
      </c>
      <c r="I7" s="49">
        <v>9</v>
      </c>
      <c r="J7" s="49">
        <v>10</v>
      </c>
      <c r="K7" s="49">
        <v>11</v>
      </c>
      <c r="L7" s="49">
        <v>12</v>
      </c>
      <c r="M7" s="49">
        <v>13</v>
      </c>
      <c r="N7" s="49">
        <v>14</v>
      </c>
      <c r="O7" s="49">
        <v>15</v>
      </c>
      <c r="P7" s="49">
        <v>16</v>
      </c>
      <c r="Q7" s="49">
        <v>17</v>
      </c>
    </row>
    <row r="8" spans="1:17" ht="21" customHeight="1">
      <c r="A8" s="41" t="s">
        <v>64</v>
      </c>
      <c r="B8" s="42"/>
      <c r="C8" s="42"/>
      <c r="D8" s="42"/>
      <c r="E8" s="50"/>
      <c r="F8" s="51">
        <v>29680</v>
      </c>
      <c r="G8" s="18">
        <v>41380</v>
      </c>
      <c r="H8" s="18">
        <v>41380</v>
      </c>
      <c r="I8" s="18"/>
      <c r="J8" s="18"/>
      <c r="K8" s="18"/>
      <c r="L8" s="18"/>
      <c r="M8" s="18"/>
      <c r="N8" s="18"/>
      <c r="O8" s="18"/>
      <c r="P8" s="18"/>
      <c r="Q8" s="18"/>
    </row>
    <row r="9" spans="1:17" ht="21" customHeight="1">
      <c r="A9" s="52" t="s">
        <v>64</v>
      </c>
      <c r="B9" s="42"/>
      <c r="C9" s="42"/>
      <c r="D9" s="53"/>
      <c r="E9" s="54"/>
      <c r="F9" s="51">
        <v>29680</v>
      </c>
      <c r="G9" s="18">
        <v>41380</v>
      </c>
      <c r="H9" s="18">
        <v>41380</v>
      </c>
      <c r="I9" s="18"/>
      <c r="J9" s="18"/>
      <c r="K9" s="18"/>
      <c r="L9" s="18"/>
      <c r="M9" s="18"/>
      <c r="N9" s="18"/>
      <c r="O9" s="18"/>
      <c r="P9" s="18"/>
      <c r="Q9" s="18"/>
    </row>
    <row r="10" spans="1:17" ht="21" customHeight="1">
      <c r="A10" s="41" t="str">
        <f t="shared" ref="A10:A15" si="0">"      "&amp;"一般公用经费"</f>
        <v>一般公用经费</v>
      </c>
      <c r="B10" s="42" t="s">
        <v>344</v>
      </c>
      <c r="C10" s="42" t="str">
        <f>"A05040101"&amp;"  "&amp;"复印纸"</f>
        <v>A05040101  复印纸</v>
      </c>
      <c r="D10" s="53" t="s">
        <v>345</v>
      </c>
      <c r="E10" s="54">
        <v>1</v>
      </c>
      <c r="F10" s="7">
        <v>3000</v>
      </c>
      <c r="G10" s="18">
        <v>3000</v>
      </c>
      <c r="H10" s="18">
        <v>3000</v>
      </c>
      <c r="I10" s="18"/>
      <c r="J10" s="18"/>
      <c r="K10" s="18"/>
      <c r="L10" s="18"/>
      <c r="M10" s="18"/>
      <c r="N10" s="18"/>
      <c r="O10" s="18"/>
      <c r="P10" s="18"/>
      <c r="Q10" s="18"/>
    </row>
    <row r="11" spans="1:17" ht="21" customHeight="1">
      <c r="A11" s="41" t="str">
        <f t="shared" si="0"/>
        <v>一般公用经费</v>
      </c>
      <c r="B11" s="42" t="s">
        <v>346</v>
      </c>
      <c r="C11" s="42" t="str">
        <f>"A05010505"&amp;"  "&amp;"茶水柜"</f>
        <v>A05010505  茶水柜</v>
      </c>
      <c r="D11" s="53" t="s">
        <v>347</v>
      </c>
      <c r="E11" s="54">
        <v>1</v>
      </c>
      <c r="F11" s="7">
        <v>1200</v>
      </c>
      <c r="G11" s="18">
        <v>1200</v>
      </c>
      <c r="H11" s="18">
        <v>1200</v>
      </c>
      <c r="I11" s="18"/>
      <c r="J11" s="18"/>
      <c r="K11" s="18"/>
      <c r="L11" s="18"/>
      <c r="M11" s="18"/>
      <c r="N11" s="18"/>
      <c r="O11" s="18"/>
      <c r="P11" s="18"/>
      <c r="Q11" s="18"/>
    </row>
    <row r="12" spans="1:17" ht="21" customHeight="1">
      <c r="A12" s="41" t="str">
        <f t="shared" si="0"/>
        <v>一般公用经费</v>
      </c>
      <c r="B12" s="42" t="s">
        <v>212</v>
      </c>
      <c r="C12" s="42" t="str">
        <f>"A02061818"&amp;"  "&amp;"饮水器"</f>
        <v>A02061818  饮水器</v>
      </c>
      <c r="D12" s="53" t="s">
        <v>348</v>
      </c>
      <c r="E12" s="54">
        <v>1</v>
      </c>
      <c r="F12" s="7">
        <v>1000</v>
      </c>
      <c r="G12" s="18">
        <v>1000</v>
      </c>
      <c r="H12" s="18">
        <v>1000</v>
      </c>
      <c r="I12" s="18"/>
      <c r="J12" s="18"/>
      <c r="K12" s="18"/>
      <c r="L12" s="18"/>
      <c r="M12" s="18"/>
      <c r="N12" s="18"/>
      <c r="O12" s="18"/>
      <c r="P12" s="18"/>
      <c r="Q12" s="18"/>
    </row>
    <row r="13" spans="1:17" ht="21" customHeight="1">
      <c r="A13" s="41" t="str">
        <f t="shared" si="0"/>
        <v>一般公用经费</v>
      </c>
      <c r="B13" s="42" t="s">
        <v>349</v>
      </c>
      <c r="C13" s="42" t="str">
        <f>"C23200000"&amp;"  "&amp;"档案管理服务"</f>
        <v>C23200000  档案管理服务</v>
      </c>
      <c r="D13" s="53" t="s">
        <v>312</v>
      </c>
      <c r="E13" s="54">
        <v>1</v>
      </c>
      <c r="F13" s="7">
        <v>4980</v>
      </c>
      <c r="G13" s="18">
        <v>4980</v>
      </c>
      <c r="H13" s="18">
        <v>4980</v>
      </c>
      <c r="I13" s="18"/>
      <c r="J13" s="18"/>
      <c r="K13" s="18"/>
      <c r="L13" s="18"/>
      <c r="M13" s="18"/>
      <c r="N13" s="18"/>
      <c r="O13" s="18"/>
      <c r="P13" s="18"/>
      <c r="Q13" s="18"/>
    </row>
    <row r="14" spans="1:17" ht="21" customHeight="1">
      <c r="A14" s="41" t="str">
        <f t="shared" si="0"/>
        <v>一般公用经费</v>
      </c>
      <c r="B14" s="42" t="s">
        <v>350</v>
      </c>
      <c r="C14" s="42" t="str">
        <f>"C23090100"&amp;"  "&amp;"印刷服务"</f>
        <v>C23090100  印刷服务</v>
      </c>
      <c r="D14" s="53" t="s">
        <v>345</v>
      </c>
      <c r="E14" s="54">
        <v>1</v>
      </c>
      <c r="F14" s="7">
        <v>6000</v>
      </c>
      <c r="G14" s="18">
        <v>6000</v>
      </c>
      <c r="H14" s="18">
        <v>6000</v>
      </c>
      <c r="I14" s="18"/>
      <c r="J14" s="18"/>
      <c r="K14" s="18"/>
      <c r="L14" s="18"/>
      <c r="M14" s="18"/>
      <c r="N14" s="18"/>
      <c r="O14" s="18"/>
      <c r="P14" s="18"/>
      <c r="Q14" s="18"/>
    </row>
    <row r="15" spans="1:17" ht="21" customHeight="1">
      <c r="A15" s="41" t="str">
        <f t="shared" si="0"/>
        <v>一般公用经费</v>
      </c>
      <c r="B15" s="42" t="s">
        <v>351</v>
      </c>
      <c r="C15" s="42" t="str">
        <f>"C23010000"&amp;"  "&amp;"法律服务"</f>
        <v>C23010000  法律服务</v>
      </c>
      <c r="D15" s="53" t="s">
        <v>312</v>
      </c>
      <c r="E15" s="54">
        <v>1</v>
      </c>
      <c r="F15" s="7">
        <v>10000</v>
      </c>
      <c r="G15" s="18">
        <v>10000</v>
      </c>
      <c r="H15" s="18">
        <v>10000</v>
      </c>
      <c r="I15" s="18"/>
      <c r="J15" s="18"/>
      <c r="K15" s="18"/>
      <c r="L15" s="18"/>
      <c r="M15" s="18"/>
      <c r="N15" s="18"/>
      <c r="O15" s="18"/>
      <c r="P15" s="18"/>
      <c r="Q15" s="18"/>
    </row>
    <row r="16" spans="1:17" ht="21" customHeight="1">
      <c r="A16" s="41" t="str">
        <f>"      "&amp;"工作业务（公务用车运维费）经费"</f>
        <v>工作业务（公务用车运维费）经费</v>
      </c>
      <c r="B16" s="42" t="s">
        <v>352</v>
      </c>
      <c r="C16" s="42" t="str">
        <f>"C23120000"&amp;"  "&amp;"维修和保养服务"</f>
        <v>C23120000  维修和保养服务</v>
      </c>
      <c r="D16" s="53" t="s">
        <v>353</v>
      </c>
      <c r="E16" s="54">
        <v>1</v>
      </c>
      <c r="F16" s="7">
        <v>3500</v>
      </c>
      <c r="G16" s="18">
        <v>3500</v>
      </c>
      <c r="H16" s="18">
        <v>3500</v>
      </c>
      <c r="I16" s="18"/>
      <c r="J16" s="18"/>
      <c r="K16" s="18"/>
      <c r="L16" s="18"/>
      <c r="M16" s="18"/>
      <c r="N16" s="18"/>
      <c r="O16" s="18"/>
      <c r="P16" s="18"/>
      <c r="Q16" s="18"/>
    </row>
    <row r="17" spans="1:17" ht="21" customHeight="1">
      <c r="A17" s="41" t="str">
        <f>"      "&amp;"公车购置及运维费"</f>
        <v>公车购置及运维费</v>
      </c>
      <c r="B17" s="42" t="s">
        <v>354</v>
      </c>
      <c r="C17" s="42" t="str">
        <f>"C18040102"&amp;"  "&amp;"财产保险服务"</f>
        <v>C18040102  财产保险服务</v>
      </c>
      <c r="D17" s="53" t="s">
        <v>353</v>
      </c>
      <c r="E17" s="54">
        <v>1</v>
      </c>
      <c r="F17" s="7"/>
      <c r="G17" s="18">
        <v>3700</v>
      </c>
      <c r="H17" s="18">
        <v>3700</v>
      </c>
      <c r="I17" s="18"/>
      <c r="J17" s="18"/>
      <c r="K17" s="18"/>
      <c r="L17" s="18"/>
      <c r="M17" s="18"/>
      <c r="N17" s="18"/>
      <c r="O17" s="18"/>
      <c r="P17" s="18"/>
      <c r="Q17" s="18"/>
    </row>
    <row r="18" spans="1:17" ht="21" customHeight="1">
      <c r="A18" s="41" t="str">
        <f>"      "&amp;"公车购置及运维费"</f>
        <v>公车购置及运维费</v>
      </c>
      <c r="B18" s="42" t="s">
        <v>355</v>
      </c>
      <c r="C18" s="42" t="str">
        <f>"C23120000"&amp;"  "&amp;"维修和保养服务"</f>
        <v>C23120000  维修和保养服务</v>
      </c>
      <c r="D18" s="53" t="s">
        <v>345</v>
      </c>
      <c r="E18" s="54">
        <v>1</v>
      </c>
      <c r="F18" s="7"/>
      <c r="G18" s="18">
        <v>8000</v>
      </c>
      <c r="H18" s="18">
        <v>8000</v>
      </c>
      <c r="I18" s="18"/>
      <c r="J18" s="18"/>
      <c r="K18" s="18"/>
      <c r="L18" s="18"/>
      <c r="M18" s="18"/>
      <c r="N18" s="18"/>
      <c r="O18" s="18"/>
      <c r="P18" s="18"/>
      <c r="Q18" s="18"/>
    </row>
    <row r="19" spans="1:17" ht="21" customHeight="1">
      <c r="A19" s="128" t="s">
        <v>257</v>
      </c>
      <c r="B19" s="129"/>
      <c r="C19" s="129"/>
      <c r="D19" s="129"/>
      <c r="E19" s="130"/>
      <c r="F19" s="51">
        <v>29680</v>
      </c>
      <c r="G19" s="18">
        <v>41380</v>
      </c>
      <c r="H19" s="18">
        <v>41380</v>
      </c>
      <c r="I19" s="18"/>
      <c r="J19" s="18"/>
      <c r="K19" s="18"/>
      <c r="L19" s="18"/>
      <c r="M19" s="18"/>
      <c r="N19" s="18"/>
      <c r="O19" s="18"/>
      <c r="P19" s="18"/>
      <c r="Q19" s="18"/>
    </row>
  </sheetData>
  <mergeCells count="17">
    <mergeCell ref="A1:Q1"/>
    <mergeCell ref="A2:Q2"/>
    <mergeCell ref="A3:E3"/>
    <mergeCell ref="G4:Q4"/>
    <mergeCell ref="L5:Q5"/>
    <mergeCell ref="F4:F6"/>
    <mergeCell ref="G5:G6"/>
    <mergeCell ref="H5:H6"/>
    <mergeCell ref="I5:I6"/>
    <mergeCell ref="J5:J6"/>
    <mergeCell ref="K5:K6"/>
    <mergeCell ref="A19:E19"/>
    <mergeCell ref="A4:A6"/>
    <mergeCell ref="B4:B6"/>
    <mergeCell ref="C4:C6"/>
    <mergeCell ref="D4:D6"/>
    <mergeCell ref="E4:E6"/>
  </mergeCells>
  <phoneticPr fontId="22" type="noConversion"/>
  <pageMargins left="0.75" right="0.75" top="1" bottom="1" header="0.5" footer="0.5"/>
  <pageSetup paperSize="9" scale="49" orientation="landscape"/>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N14"/>
  <sheetViews>
    <sheetView showZeros="0" workbookViewId="0">
      <selection sqref="A1:N1"/>
    </sheetView>
  </sheetViews>
  <sheetFormatPr defaultColWidth="9.125" defaultRowHeight="14.25" customHeight="1"/>
  <cols>
    <col min="1" max="1" width="31.375" customWidth="1"/>
    <col min="2" max="2" width="21.75" customWidth="1"/>
    <col min="3" max="3" width="26.75" customWidth="1"/>
    <col min="4" max="14" width="16.625" customWidth="1"/>
  </cols>
  <sheetData>
    <row r="1" spans="1:14" ht="13.5" customHeight="1">
      <c r="A1" s="157" t="s">
        <v>356</v>
      </c>
      <c r="B1" s="157"/>
      <c r="C1" s="157"/>
      <c r="D1" s="157"/>
      <c r="E1" s="157"/>
      <c r="F1" s="157"/>
      <c r="G1" s="157"/>
      <c r="H1" s="158"/>
      <c r="I1" s="157"/>
      <c r="J1" s="157"/>
      <c r="K1" s="157"/>
      <c r="L1" s="159"/>
      <c r="M1" s="158"/>
      <c r="N1" s="160"/>
    </row>
    <row r="2" spans="1:14" ht="27.75" customHeight="1">
      <c r="A2" s="138" t="s">
        <v>357</v>
      </c>
      <c r="B2" s="161"/>
      <c r="C2" s="161"/>
      <c r="D2" s="161"/>
      <c r="E2" s="161"/>
      <c r="F2" s="161"/>
      <c r="G2" s="161"/>
      <c r="H2" s="162"/>
      <c r="I2" s="161"/>
      <c r="J2" s="161"/>
      <c r="K2" s="161"/>
      <c r="L2" s="117"/>
      <c r="M2" s="162"/>
      <c r="N2" s="161"/>
    </row>
    <row r="3" spans="1:14" ht="18.75" customHeight="1">
      <c r="A3" s="163" t="str">
        <f>"单位名称："&amp;"玉溪市人民政府外事办公室"</f>
        <v>单位名称：玉溪市人民政府外事办公室</v>
      </c>
      <c r="B3" s="121"/>
      <c r="C3" s="121"/>
      <c r="D3" s="33"/>
      <c r="E3" s="33"/>
      <c r="F3" s="33"/>
      <c r="G3" s="33"/>
      <c r="H3" s="37"/>
      <c r="I3" s="34"/>
      <c r="J3" s="34"/>
      <c r="K3" s="34"/>
      <c r="L3" s="36"/>
      <c r="M3" s="44"/>
      <c r="N3" s="45" t="s">
        <v>2</v>
      </c>
    </row>
    <row r="4" spans="1:14" ht="15.75" customHeight="1">
      <c r="A4" s="151" t="s">
        <v>334</v>
      </c>
      <c r="B4" s="154" t="s">
        <v>358</v>
      </c>
      <c r="C4" s="154" t="s">
        <v>359</v>
      </c>
      <c r="D4" s="164" t="s">
        <v>132</v>
      </c>
      <c r="E4" s="164"/>
      <c r="F4" s="164"/>
      <c r="G4" s="164"/>
      <c r="H4" s="165"/>
      <c r="I4" s="164"/>
      <c r="J4" s="164"/>
      <c r="K4" s="164"/>
      <c r="L4" s="166"/>
      <c r="M4" s="165"/>
      <c r="N4" s="167"/>
    </row>
    <row r="5" spans="1:14" ht="17.25" customHeight="1">
      <c r="A5" s="152"/>
      <c r="B5" s="155"/>
      <c r="C5" s="155"/>
      <c r="D5" s="155" t="s">
        <v>30</v>
      </c>
      <c r="E5" s="155" t="s">
        <v>33</v>
      </c>
      <c r="F5" s="155" t="s">
        <v>340</v>
      </c>
      <c r="G5" s="155" t="s">
        <v>341</v>
      </c>
      <c r="H5" s="171" t="s">
        <v>342</v>
      </c>
      <c r="I5" s="168" t="s">
        <v>343</v>
      </c>
      <c r="J5" s="168"/>
      <c r="K5" s="168"/>
      <c r="L5" s="169"/>
      <c r="M5" s="170"/>
      <c r="N5" s="156"/>
    </row>
    <row r="6" spans="1:14" ht="54" customHeight="1">
      <c r="A6" s="153"/>
      <c r="B6" s="156"/>
      <c r="C6" s="156"/>
      <c r="D6" s="156"/>
      <c r="E6" s="156"/>
      <c r="F6" s="156"/>
      <c r="G6" s="156"/>
      <c r="H6" s="172"/>
      <c r="I6" s="39" t="s">
        <v>32</v>
      </c>
      <c r="J6" s="39" t="s">
        <v>39</v>
      </c>
      <c r="K6" s="39" t="s">
        <v>139</v>
      </c>
      <c r="L6" s="46" t="s">
        <v>41</v>
      </c>
      <c r="M6" s="40" t="s">
        <v>42</v>
      </c>
      <c r="N6" s="39" t="s">
        <v>43</v>
      </c>
    </row>
    <row r="7" spans="1:14" ht="15" customHeight="1">
      <c r="A7" s="38">
        <v>1</v>
      </c>
      <c r="B7" s="39">
        <v>2</v>
      </c>
      <c r="C7" s="39">
        <v>3</v>
      </c>
      <c r="D7" s="40">
        <v>4</v>
      </c>
      <c r="E7" s="40">
        <v>5</v>
      </c>
      <c r="F7" s="40">
        <v>6</v>
      </c>
      <c r="G7" s="40">
        <v>7</v>
      </c>
      <c r="H7" s="40">
        <v>8</v>
      </c>
      <c r="I7" s="40">
        <v>9</v>
      </c>
      <c r="J7" s="40">
        <v>10</v>
      </c>
      <c r="K7" s="40">
        <v>11</v>
      </c>
      <c r="L7" s="40">
        <v>12</v>
      </c>
      <c r="M7" s="40">
        <v>13</v>
      </c>
      <c r="N7" s="40">
        <v>14</v>
      </c>
    </row>
    <row r="8" spans="1:14" ht="21" customHeight="1">
      <c r="A8" s="41" t="s">
        <v>64</v>
      </c>
      <c r="B8" s="42"/>
      <c r="C8" s="42"/>
      <c r="D8" s="18">
        <v>24480</v>
      </c>
      <c r="E8" s="18">
        <v>24480</v>
      </c>
      <c r="F8" s="18"/>
      <c r="G8" s="18"/>
      <c r="H8" s="18"/>
      <c r="I8" s="18"/>
      <c r="J8" s="18"/>
      <c r="K8" s="18"/>
      <c r="L8" s="18"/>
      <c r="M8" s="18"/>
      <c r="N8" s="18"/>
    </row>
    <row r="9" spans="1:14" ht="21" customHeight="1">
      <c r="A9" s="43" t="s">
        <v>64</v>
      </c>
      <c r="B9" s="42"/>
      <c r="C9" s="42"/>
      <c r="D9" s="18">
        <v>24480</v>
      </c>
      <c r="E9" s="18">
        <v>24480</v>
      </c>
      <c r="F9" s="18"/>
      <c r="G9" s="18"/>
      <c r="H9" s="18"/>
      <c r="I9" s="18"/>
      <c r="J9" s="18"/>
      <c r="K9" s="18"/>
      <c r="L9" s="18"/>
      <c r="M9" s="18"/>
      <c r="N9" s="18"/>
    </row>
    <row r="10" spans="1:14" ht="21" customHeight="1">
      <c r="A10" s="41" t="str">
        <f>"    "&amp;"一般公用经费"</f>
        <v>一般公用经费</v>
      </c>
      <c r="B10" s="42" t="s">
        <v>349</v>
      </c>
      <c r="C10" s="42" t="s">
        <v>360</v>
      </c>
      <c r="D10" s="18">
        <v>4980</v>
      </c>
      <c r="E10" s="18">
        <v>4980</v>
      </c>
      <c r="F10" s="18"/>
      <c r="G10" s="18"/>
      <c r="H10" s="18"/>
      <c r="I10" s="18"/>
      <c r="J10" s="18"/>
      <c r="K10" s="18"/>
      <c r="L10" s="18"/>
      <c r="M10" s="18"/>
      <c r="N10" s="18"/>
    </row>
    <row r="11" spans="1:14" ht="21" customHeight="1">
      <c r="A11" s="41" t="str">
        <f>"    "&amp;"一般公用经费"</f>
        <v>一般公用经费</v>
      </c>
      <c r="B11" s="42" t="s">
        <v>351</v>
      </c>
      <c r="C11" s="42" t="s">
        <v>361</v>
      </c>
      <c r="D11" s="18">
        <v>10000</v>
      </c>
      <c r="E11" s="18">
        <v>10000</v>
      </c>
      <c r="F11" s="18"/>
      <c r="G11" s="18"/>
      <c r="H11" s="18"/>
      <c r="I11" s="18"/>
      <c r="J11" s="18"/>
      <c r="K11" s="18"/>
      <c r="L11" s="18"/>
      <c r="M11" s="18"/>
      <c r="N11" s="18"/>
    </row>
    <row r="12" spans="1:14" ht="21" customHeight="1">
      <c r="A12" s="41" t="str">
        <f>"    "&amp;"一般公用经费"</f>
        <v>一般公用经费</v>
      </c>
      <c r="B12" s="42" t="s">
        <v>350</v>
      </c>
      <c r="C12" s="42" t="s">
        <v>362</v>
      </c>
      <c r="D12" s="18">
        <v>6000</v>
      </c>
      <c r="E12" s="18">
        <v>6000</v>
      </c>
      <c r="F12" s="18"/>
      <c r="G12" s="18"/>
      <c r="H12" s="18"/>
      <c r="I12" s="18"/>
      <c r="J12" s="18"/>
      <c r="K12" s="18"/>
      <c r="L12" s="18"/>
      <c r="M12" s="18"/>
      <c r="N12" s="18"/>
    </row>
    <row r="13" spans="1:14" ht="21" customHeight="1">
      <c r="A13" s="41" t="str">
        <f>"    "&amp;"工作业务（公务用车运维费）经费"</f>
        <v>工作业务（公务用车运维费）经费</v>
      </c>
      <c r="B13" s="42" t="s">
        <v>352</v>
      </c>
      <c r="C13" s="42" t="s">
        <v>363</v>
      </c>
      <c r="D13" s="18">
        <v>3500</v>
      </c>
      <c r="E13" s="18">
        <v>3500</v>
      </c>
      <c r="F13" s="18"/>
      <c r="G13" s="18"/>
      <c r="H13" s="18"/>
      <c r="I13" s="18"/>
      <c r="J13" s="18"/>
      <c r="K13" s="18"/>
      <c r="L13" s="18"/>
      <c r="M13" s="18"/>
      <c r="N13" s="18"/>
    </row>
    <row r="14" spans="1:14" ht="21" customHeight="1">
      <c r="A14" s="128" t="s">
        <v>257</v>
      </c>
      <c r="B14" s="129"/>
      <c r="C14" s="150"/>
      <c r="D14" s="18">
        <v>24480</v>
      </c>
      <c r="E14" s="18">
        <v>24480</v>
      </c>
      <c r="F14" s="18"/>
      <c r="G14" s="18"/>
      <c r="H14" s="18"/>
      <c r="I14" s="18"/>
      <c r="J14" s="18"/>
      <c r="K14" s="18"/>
      <c r="L14" s="18"/>
      <c r="M14" s="18"/>
      <c r="N14" s="18"/>
    </row>
  </sheetData>
  <mergeCells count="14">
    <mergeCell ref="A1:N1"/>
    <mergeCell ref="A2:N2"/>
    <mergeCell ref="A3:C3"/>
    <mergeCell ref="D4:N4"/>
    <mergeCell ref="I5:N5"/>
    <mergeCell ref="E5:E6"/>
    <mergeCell ref="F5:F6"/>
    <mergeCell ref="G5:G6"/>
    <mergeCell ref="H5:H6"/>
    <mergeCell ref="A14:C14"/>
    <mergeCell ref="A4:A6"/>
    <mergeCell ref="B4:B6"/>
    <mergeCell ref="C4:C6"/>
    <mergeCell ref="D5:D6"/>
  </mergeCells>
  <phoneticPr fontId="22" type="noConversion"/>
  <pageMargins left="0.75" right="0.75" top="1" bottom="1" header="0.5" footer="0.5"/>
  <pageSetup paperSize="9" scale="50" orientation="landscape"/>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N10"/>
  <sheetViews>
    <sheetView showZeros="0" workbookViewId="0">
      <selection activeCell="A16" sqref="A16"/>
    </sheetView>
  </sheetViews>
  <sheetFormatPr defaultColWidth="9.125" defaultRowHeight="14.25" customHeight="1"/>
  <cols>
    <col min="1" max="1" width="76.25" customWidth="1"/>
    <col min="2" max="13" width="17.125" customWidth="1"/>
    <col min="14" max="14" width="17" customWidth="1"/>
  </cols>
  <sheetData>
    <row r="1" spans="1:14" ht="13.5" customHeight="1">
      <c r="A1" s="136" t="s">
        <v>364</v>
      </c>
      <c r="B1" s="136"/>
      <c r="C1" s="136"/>
      <c r="D1" s="136"/>
      <c r="E1" s="136"/>
      <c r="F1" s="136"/>
      <c r="G1" s="136"/>
      <c r="H1" s="136"/>
      <c r="I1" s="136"/>
      <c r="J1" s="136"/>
      <c r="K1" s="136"/>
      <c r="L1" s="136"/>
      <c r="M1" s="136"/>
      <c r="N1" s="137"/>
    </row>
    <row r="2" spans="1:14" ht="27.75" customHeight="1">
      <c r="A2" s="138" t="s">
        <v>365</v>
      </c>
      <c r="B2" s="107"/>
      <c r="C2" s="107"/>
      <c r="D2" s="107"/>
      <c r="E2" s="107"/>
      <c r="F2" s="107"/>
      <c r="G2" s="107"/>
      <c r="H2" s="107"/>
      <c r="I2" s="107"/>
      <c r="J2" s="107"/>
      <c r="K2" s="107"/>
      <c r="L2" s="107"/>
      <c r="M2" s="107"/>
      <c r="N2" s="107"/>
    </row>
    <row r="3" spans="1:14" ht="18" customHeight="1">
      <c r="A3" s="163" t="str">
        <f>"单位名称："&amp;"玉溪市人民政府外事办公室"</f>
        <v>单位名称：玉溪市人民政府外事办公室</v>
      </c>
      <c r="B3" s="121"/>
      <c r="C3" s="121"/>
      <c r="D3" s="173"/>
      <c r="E3" s="174"/>
      <c r="F3" s="174"/>
      <c r="G3" s="174"/>
      <c r="H3" s="174"/>
      <c r="I3" s="174"/>
      <c r="N3" s="36" t="s">
        <v>2</v>
      </c>
    </row>
    <row r="4" spans="1:14" ht="19.5" customHeight="1">
      <c r="A4" s="122" t="s">
        <v>366</v>
      </c>
      <c r="B4" s="175" t="s">
        <v>132</v>
      </c>
      <c r="C4" s="176"/>
      <c r="D4" s="176"/>
      <c r="E4" s="175" t="s">
        <v>367</v>
      </c>
      <c r="F4" s="176"/>
      <c r="G4" s="176"/>
      <c r="H4" s="176"/>
      <c r="I4" s="176"/>
      <c r="J4" s="176"/>
      <c r="K4" s="176"/>
      <c r="L4" s="176"/>
      <c r="M4" s="176"/>
      <c r="N4" s="176"/>
    </row>
    <row r="5" spans="1:14" ht="40.5" customHeight="1">
      <c r="A5" s="127"/>
      <c r="B5" s="13" t="s">
        <v>30</v>
      </c>
      <c r="C5" s="11" t="s">
        <v>33</v>
      </c>
      <c r="D5" s="35" t="s">
        <v>368</v>
      </c>
      <c r="E5" s="15" t="s">
        <v>369</v>
      </c>
      <c r="F5" s="15" t="s">
        <v>370</v>
      </c>
      <c r="G5" s="15" t="s">
        <v>371</v>
      </c>
      <c r="H5" s="15" t="s">
        <v>372</v>
      </c>
      <c r="I5" s="15" t="s">
        <v>373</v>
      </c>
      <c r="J5" s="15" t="s">
        <v>374</v>
      </c>
      <c r="K5" s="15" t="s">
        <v>375</v>
      </c>
      <c r="L5" s="15" t="s">
        <v>376</v>
      </c>
      <c r="M5" s="15" t="s">
        <v>377</v>
      </c>
      <c r="N5" s="15" t="s">
        <v>378</v>
      </c>
    </row>
    <row r="6" spans="1:14" ht="19.5" customHeight="1">
      <c r="A6" s="15">
        <v>1</v>
      </c>
      <c r="B6" s="15">
        <v>2</v>
      </c>
      <c r="C6" s="15">
        <v>3</v>
      </c>
      <c r="D6" s="20">
        <v>4</v>
      </c>
      <c r="E6" s="15">
        <v>5</v>
      </c>
      <c r="F6" s="15">
        <v>6</v>
      </c>
      <c r="G6" s="15">
        <v>7</v>
      </c>
      <c r="H6" s="20">
        <v>8</v>
      </c>
      <c r="I6" s="15">
        <v>9</v>
      </c>
      <c r="J6" s="15">
        <v>10</v>
      </c>
      <c r="K6" s="15">
        <v>11</v>
      </c>
      <c r="L6" s="20">
        <v>12</v>
      </c>
      <c r="M6" s="15">
        <v>13</v>
      </c>
      <c r="N6" s="15">
        <v>14</v>
      </c>
    </row>
    <row r="7" spans="1:14" ht="20.25" customHeight="1">
      <c r="A7" s="16"/>
      <c r="B7" s="18"/>
      <c r="C7" s="18"/>
      <c r="D7" s="18"/>
      <c r="E7" s="18"/>
      <c r="F7" s="18"/>
      <c r="G7" s="18"/>
      <c r="H7" s="18"/>
      <c r="I7" s="18"/>
      <c r="J7" s="18"/>
      <c r="K7" s="18"/>
      <c r="L7" s="18"/>
      <c r="M7" s="18"/>
      <c r="N7" s="18"/>
    </row>
    <row r="8" spans="1:14" ht="20.25" customHeight="1">
      <c r="A8" s="16"/>
      <c r="B8" s="18"/>
      <c r="C8" s="18"/>
      <c r="D8" s="18"/>
      <c r="E8" s="18"/>
      <c r="F8" s="18"/>
      <c r="G8" s="18"/>
      <c r="H8" s="18"/>
      <c r="I8" s="18"/>
      <c r="J8" s="18"/>
      <c r="K8" s="18"/>
      <c r="L8" s="18"/>
      <c r="M8" s="18"/>
      <c r="N8" s="18"/>
    </row>
    <row r="9" spans="1:14" ht="20.25" customHeight="1">
      <c r="A9" s="31" t="s">
        <v>30</v>
      </c>
      <c r="B9" s="18"/>
      <c r="C9" s="18"/>
      <c r="D9" s="18"/>
      <c r="E9" s="18"/>
      <c r="F9" s="18"/>
      <c r="G9" s="18"/>
      <c r="H9" s="18"/>
      <c r="I9" s="18"/>
      <c r="J9" s="18"/>
      <c r="K9" s="18"/>
      <c r="L9" s="18"/>
      <c r="M9" s="18"/>
      <c r="N9" s="18"/>
    </row>
    <row r="10" spans="1:14" ht="14.25" customHeight="1">
      <c r="A10" s="85" t="s">
        <v>410</v>
      </c>
    </row>
  </sheetData>
  <mergeCells count="6">
    <mergeCell ref="A1:N1"/>
    <mergeCell ref="A2:N2"/>
    <mergeCell ref="A3:I3"/>
    <mergeCell ref="B4:D4"/>
    <mergeCell ref="E4:N4"/>
    <mergeCell ref="A4:A5"/>
  </mergeCells>
  <phoneticPr fontId="22" type="noConversion"/>
  <pageMargins left="0.75" right="0.75" top="1" bottom="1" header="0.5" footer="0.5"/>
  <pageSetup paperSize="9" scale="44" orientation="landscape"/>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8"/>
  <sheetViews>
    <sheetView showZeros="0" workbookViewId="0">
      <selection activeCell="A14" sqref="A14"/>
    </sheetView>
  </sheetViews>
  <sheetFormatPr defaultColWidth="9.125" defaultRowHeight="12" customHeight="1"/>
  <cols>
    <col min="1" max="1" width="34.25" customWidth="1"/>
    <col min="2" max="2" width="29" customWidth="1"/>
    <col min="3" max="3" width="17.125" customWidth="1"/>
    <col min="4" max="4" width="21" customWidth="1"/>
    <col min="5" max="5" width="23.625" customWidth="1"/>
    <col min="6" max="6" width="11.25" customWidth="1"/>
    <col min="7" max="7" width="10.375" customWidth="1"/>
    <col min="8" max="8" width="9.375" customWidth="1"/>
    <col min="9" max="9" width="13.375" customWidth="1"/>
    <col min="10" max="10" width="27.5" customWidth="1"/>
  </cols>
  <sheetData>
    <row r="1" spans="1:10" ht="12" customHeight="1">
      <c r="A1" s="136" t="s">
        <v>379</v>
      </c>
      <c r="B1" s="136"/>
      <c r="C1" s="136"/>
      <c r="D1" s="136"/>
      <c r="E1" s="136"/>
      <c r="F1" s="136"/>
      <c r="G1" s="136"/>
      <c r="H1" s="136"/>
      <c r="I1" s="136"/>
      <c r="J1" s="137"/>
    </row>
    <row r="2" spans="1:10" ht="28.5" customHeight="1">
      <c r="A2" s="177" t="s">
        <v>380</v>
      </c>
      <c r="B2" s="178"/>
      <c r="C2" s="178"/>
      <c r="D2" s="178"/>
      <c r="E2" s="178"/>
      <c r="F2" s="179"/>
      <c r="G2" s="178"/>
      <c r="H2" s="179"/>
      <c r="I2" s="179"/>
      <c r="J2" s="178"/>
    </row>
    <row r="3" spans="1:10" ht="15" customHeight="1">
      <c r="A3" s="108" t="str">
        <f>"单位名称："&amp;"玉溪市人民政府外事办公室"</f>
        <v>单位名称：玉溪市人民政府外事办公室</v>
      </c>
      <c r="B3" s="118"/>
      <c r="C3" s="118"/>
      <c r="D3" s="118"/>
      <c r="E3" s="118"/>
      <c r="F3" s="118"/>
      <c r="G3" s="118"/>
      <c r="H3" s="118"/>
    </row>
    <row r="4" spans="1:10" ht="14.25" customHeight="1">
      <c r="A4" s="29" t="s">
        <v>260</v>
      </c>
      <c r="B4" s="29" t="s">
        <v>261</v>
      </c>
      <c r="C4" s="29" t="s">
        <v>262</v>
      </c>
      <c r="D4" s="29" t="s">
        <v>263</v>
      </c>
      <c r="E4" s="29" t="s">
        <v>264</v>
      </c>
      <c r="F4" s="21" t="s">
        <v>265</v>
      </c>
      <c r="G4" s="29" t="s">
        <v>266</v>
      </c>
      <c r="H4" s="21" t="s">
        <v>267</v>
      </c>
      <c r="I4" s="21" t="s">
        <v>268</v>
      </c>
      <c r="J4" s="29" t="s">
        <v>269</v>
      </c>
    </row>
    <row r="5" spans="1:10" ht="14.25" customHeight="1">
      <c r="A5" s="29">
        <v>1</v>
      </c>
      <c r="B5" s="29">
        <v>2</v>
      </c>
      <c r="C5" s="29">
        <v>3</v>
      </c>
      <c r="D5" s="29">
        <v>4</v>
      </c>
      <c r="E5" s="29">
        <v>5</v>
      </c>
      <c r="F5" s="21">
        <v>6</v>
      </c>
      <c r="G5" s="29">
        <v>7</v>
      </c>
      <c r="H5" s="21">
        <v>8</v>
      </c>
      <c r="I5" s="21">
        <v>9</v>
      </c>
      <c r="J5" s="29">
        <v>10</v>
      </c>
    </row>
    <row r="6" spans="1:10" ht="15" customHeight="1">
      <c r="A6" s="16"/>
      <c r="B6" s="30"/>
      <c r="C6" s="30"/>
      <c r="D6" s="30"/>
      <c r="E6" s="31"/>
      <c r="F6" s="32"/>
      <c r="G6" s="31"/>
      <c r="H6" s="32"/>
      <c r="I6" s="32"/>
      <c r="J6" s="31"/>
    </row>
    <row r="7" spans="1:10" ht="33.75" customHeight="1">
      <c r="A7" s="16"/>
      <c r="B7" s="17"/>
      <c r="C7" s="17"/>
      <c r="D7" s="17"/>
      <c r="E7" s="16"/>
      <c r="F7" s="17"/>
      <c r="G7" s="16"/>
      <c r="H7" s="17"/>
      <c r="I7" s="17"/>
      <c r="J7" s="16"/>
    </row>
    <row r="8" spans="1:10" ht="12" customHeight="1">
      <c r="A8" s="85" t="s">
        <v>410</v>
      </c>
    </row>
  </sheetData>
  <mergeCells count="3">
    <mergeCell ref="A1:J1"/>
    <mergeCell ref="A2:J2"/>
    <mergeCell ref="A3:H3"/>
  </mergeCells>
  <phoneticPr fontId="22" type="noConversion"/>
  <pageMargins left="0.75" right="0.75" top="1" bottom="1" header="0.5" footer="0.5"/>
  <pageSetup paperSize="9" scale="67" orientation="landscape"/>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H11"/>
  <sheetViews>
    <sheetView showZeros="0" tabSelected="1" workbookViewId="0">
      <selection sqref="A1:H1"/>
    </sheetView>
  </sheetViews>
  <sheetFormatPr defaultColWidth="8.875" defaultRowHeight="15" customHeight="1"/>
  <cols>
    <col min="1" max="1" width="36" customWidth="1"/>
    <col min="2" max="2" width="19.75" customWidth="1"/>
    <col min="3" max="3" width="33.375" customWidth="1"/>
    <col min="4" max="4" width="34.75" customWidth="1"/>
    <col min="5" max="6" width="9" customWidth="1"/>
    <col min="7" max="8" width="15.125" customWidth="1"/>
  </cols>
  <sheetData>
    <row r="1" spans="1:8" ht="18.75" customHeight="1">
      <c r="A1" s="180" t="s">
        <v>381</v>
      </c>
      <c r="B1" s="180"/>
      <c r="C1" s="180"/>
      <c r="D1" s="180"/>
      <c r="E1" s="180"/>
      <c r="F1" s="180"/>
      <c r="G1" s="180"/>
      <c r="H1" s="180" t="s">
        <v>381</v>
      </c>
    </row>
    <row r="2" spans="1:8" ht="28.5" customHeight="1">
      <c r="A2" s="181" t="s">
        <v>382</v>
      </c>
      <c r="B2" s="181"/>
      <c r="C2" s="181"/>
      <c r="D2" s="181"/>
      <c r="E2" s="181"/>
      <c r="F2" s="181"/>
      <c r="G2" s="181"/>
      <c r="H2" s="181"/>
    </row>
    <row r="3" spans="1:8" ht="18.75" customHeight="1">
      <c r="A3" s="182" t="str">
        <f>"单位名称："&amp;"玉溪市人民政府外事办公室"</f>
        <v>单位名称：玉溪市人民政府外事办公室</v>
      </c>
      <c r="B3" s="182"/>
      <c r="C3" s="182"/>
      <c r="D3" s="182"/>
      <c r="E3" s="182"/>
      <c r="F3" s="182"/>
      <c r="G3" s="182"/>
      <c r="H3" s="182"/>
    </row>
    <row r="4" spans="1:8" ht="18.75" customHeight="1">
      <c r="A4" s="95" t="s">
        <v>125</v>
      </c>
      <c r="B4" s="95" t="s">
        <v>383</v>
      </c>
      <c r="C4" s="95" t="s">
        <v>384</v>
      </c>
      <c r="D4" s="95" t="s">
        <v>385</v>
      </c>
      <c r="E4" s="95" t="s">
        <v>386</v>
      </c>
      <c r="F4" s="95" t="s">
        <v>387</v>
      </c>
      <c r="G4" s="95"/>
      <c r="H4" s="95"/>
    </row>
    <row r="5" spans="1:8" ht="18.75" customHeight="1">
      <c r="A5" s="95"/>
      <c r="B5" s="95"/>
      <c r="C5" s="95"/>
      <c r="D5" s="95"/>
      <c r="E5" s="95"/>
      <c r="F5" s="22" t="s">
        <v>338</v>
      </c>
      <c r="G5" s="22" t="s">
        <v>388</v>
      </c>
      <c r="H5" s="22" t="s">
        <v>389</v>
      </c>
    </row>
    <row r="6" spans="1:8" ht="18.75" customHeight="1">
      <c r="A6" s="23" t="s">
        <v>44</v>
      </c>
      <c r="B6" s="23" t="s">
        <v>45</v>
      </c>
      <c r="C6" s="23" t="s">
        <v>46</v>
      </c>
      <c r="D6" s="23" t="s">
        <v>47</v>
      </c>
      <c r="E6" s="23" t="s">
        <v>48</v>
      </c>
      <c r="F6" s="23" t="s">
        <v>49</v>
      </c>
      <c r="G6" s="23" t="s">
        <v>50</v>
      </c>
      <c r="H6" s="23" t="s">
        <v>51</v>
      </c>
    </row>
    <row r="7" spans="1:8" ht="18" customHeight="1">
      <c r="A7" s="24" t="s">
        <v>64</v>
      </c>
      <c r="B7" s="24"/>
      <c r="C7" s="24"/>
      <c r="D7" s="24"/>
      <c r="E7" s="25"/>
      <c r="F7" s="26">
        <v>3</v>
      </c>
      <c r="G7" s="27">
        <v>37200</v>
      </c>
      <c r="H7" s="27">
        <v>37200</v>
      </c>
    </row>
    <row r="8" spans="1:8" ht="18" customHeight="1">
      <c r="A8" s="28" t="s">
        <v>64</v>
      </c>
      <c r="B8" s="24" t="s">
        <v>390</v>
      </c>
      <c r="C8" s="24" t="s">
        <v>391</v>
      </c>
      <c r="D8" s="24" t="s">
        <v>392</v>
      </c>
      <c r="E8" s="25" t="s">
        <v>348</v>
      </c>
      <c r="F8" s="26">
        <v>1</v>
      </c>
      <c r="G8" s="27">
        <v>35000</v>
      </c>
      <c r="H8" s="27">
        <v>35000</v>
      </c>
    </row>
    <row r="9" spans="1:8" ht="18" customHeight="1">
      <c r="A9" s="28" t="s">
        <v>64</v>
      </c>
      <c r="B9" s="24" t="s">
        <v>390</v>
      </c>
      <c r="C9" s="24" t="s">
        <v>393</v>
      </c>
      <c r="D9" s="24" t="s">
        <v>394</v>
      </c>
      <c r="E9" s="25" t="s">
        <v>348</v>
      </c>
      <c r="F9" s="26">
        <v>1</v>
      </c>
      <c r="G9" s="27">
        <v>1000</v>
      </c>
      <c r="H9" s="27">
        <v>1000</v>
      </c>
    </row>
    <row r="10" spans="1:8" ht="18" customHeight="1">
      <c r="A10" s="28" t="s">
        <v>64</v>
      </c>
      <c r="B10" s="24" t="s">
        <v>395</v>
      </c>
      <c r="C10" s="24" t="s">
        <v>396</v>
      </c>
      <c r="D10" s="24" t="s">
        <v>397</v>
      </c>
      <c r="E10" s="25" t="s">
        <v>299</v>
      </c>
      <c r="F10" s="26">
        <v>1</v>
      </c>
      <c r="G10" s="27">
        <v>1200</v>
      </c>
      <c r="H10" s="27">
        <v>1200</v>
      </c>
    </row>
    <row r="11" spans="1:8" ht="18" customHeight="1">
      <c r="A11" s="183" t="s">
        <v>30</v>
      </c>
      <c r="B11" s="183"/>
      <c r="C11" s="183"/>
      <c r="D11" s="183"/>
      <c r="E11" s="183"/>
      <c r="F11" s="26">
        <v>3</v>
      </c>
      <c r="G11" s="27"/>
      <c r="H11" s="27">
        <v>37200</v>
      </c>
    </row>
  </sheetData>
  <mergeCells count="10">
    <mergeCell ref="A1:H1"/>
    <mergeCell ref="A2:H2"/>
    <mergeCell ref="A3:H3"/>
    <mergeCell ref="F4:H4"/>
    <mergeCell ref="A11:E11"/>
    <mergeCell ref="A4:A5"/>
    <mergeCell ref="B4:B5"/>
    <mergeCell ref="C4:C5"/>
    <mergeCell ref="D4:D5"/>
    <mergeCell ref="E4:E5"/>
  </mergeCells>
  <phoneticPr fontId="22" type="noConversion"/>
  <pageMargins left="0.75" right="0.75" top="1" bottom="1" header="0.5" footer="0.5"/>
  <pageSetup scale="71" pageOrder="overThenDown" orientation="landscape" r:id="rId1"/>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1"/>
  <sheetViews>
    <sheetView showZeros="0" workbookViewId="0">
      <selection activeCell="E16" sqref="E16"/>
    </sheetView>
  </sheetViews>
  <sheetFormatPr defaultColWidth="9.125" defaultRowHeight="14.25" customHeight="1"/>
  <cols>
    <col min="1" max="1" width="16.375" customWidth="1"/>
    <col min="2" max="2" width="29" customWidth="1"/>
    <col min="3" max="3" width="23.875" customWidth="1"/>
    <col min="4" max="7" width="19.625" customWidth="1"/>
    <col min="8" max="8" width="15.375" customWidth="1"/>
    <col min="9" max="11" width="19.625" customWidth="1"/>
  </cols>
  <sheetData>
    <row r="1" spans="1:11" ht="13.5" customHeight="1">
      <c r="A1" s="136" t="s">
        <v>398</v>
      </c>
      <c r="B1" s="136"/>
      <c r="C1" s="136"/>
      <c r="D1" s="184"/>
      <c r="E1" s="184"/>
      <c r="F1" s="184"/>
      <c r="G1" s="184"/>
      <c r="H1" s="136"/>
      <c r="I1" s="136"/>
      <c r="J1" s="136"/>
      <c r="K1" s="137"/>
    </row>
    <row r="2" spans="1:11" ht="28.5" customHeight="1">
      <c r="A2" s="107" t="s">
        <v>411</v>
      </c>
      <c r="B2" s="107"/>
      <c r="C2" s="107"/>
      <c r="D2" s="107"/>
      <c r="E2" s="107"/>
      <c r="F2" s="107"/>
      <c r="G2" s="107"/>
      <c r="H2" s="107"/>
      <c r="I2" s="107"/>
      <c r="J2" s="107"/>
      <c r="K2" s="107"/>
    </row>
    <row r="3" spans="1:11" ht="13.5" customHeight="1">
      <c r="A3" s="108" t="str">
        <f>"单位名称："&amp;"玉溪市人民政府外事办公室"</f>
        <v>单位名称：玉溪市人民政府外事办公室</v>
      </c>
      <c r="B3" s="185"/>
      <c r="C3" s="185"/>
      <c r="D3" s="185"/>
      <c r="E3" s="185"/>
      <c r="F3" s="185"/>
      <c r="G3" s="185"/>
      <c r="H3" s="1"/>
      <c r="I3" s="1"/>
      <c r="J3" s="1"/>
      <c r="K3" s="19" t="s">
        <v>2</v>
      </c>
    </row>
    <row r="4" spans="1:11" ht="21.75" customHeight="1">
      <c r="A4" s="187" t="s">
        <v>234</v>
      </c>
      <c r="B4" s="187" t="s">
        <v>127</v>
      </c>
      <c r="C4" s="187" t="s">
        <v>235</v>
      </c>
      <c r="D4" s="126" t="s">
        <v>128</v>
      </c>
      <c r="E4" s="126" t="s">
        <v>129</v>
      </c>
      <c r="F4" s="126" t="s">
        <v>130</v>
      </c>
      <c r="G4" s="126" t="s">
        <v>131</v>
      </c>
      <c r="H4" s="122" t="s">
        <v>30</v>
      </c>
      <c r="I4" s="175" t="s">
        <v>399</v>
      </c>
      <c r="J4" s="176"/>
      <c r="K4" s="186"/>
    </row>
    <row r="5" spans="1:11" ht="21.75" customHeight="1">
      <c r="A5" s="188"/>
      <c r="B5" s="188"/>
      <c r="C5" s="188"/>
      <c r="D5" s="131"/>
      <c r="E5" s="131"/>
      <c r="F5" s="131"/>
      <c r="G5" s="131"/>
      <c r="H5" s="190"/>
      <c r="I5" s="126" t="s">
        <v>33</v>
      </c>
      <c r="J5" s="126" t="s">
        <v>34</v>
      </c>
      <c r="K5" s="126" t="s">
        <v>35</v>
      </c>
    </row>
    <row r="6" spans="1:11" ht="40.5" customHeight="1">
      <c r="A6" s="189"/>
      <c r="B6" s="189"/>
      <c r="C6" s="189"/>
      <c r="D6" s="132"/>
      <c r="E6" s="132"/>
      <c r="F6" s="132"/>
      <c r="G6" s="132"/>
      <c r="H6" s="127"/>
      <c r="I6" s="132" t="s">
        <v>32</v>
      </c>
      <c r="J6" s="132"/>
      <c r="K6" s="132"/>
    </row>
    <row r="7" spans="1:11" ht="15" customHeight="1">
      <c r="A7" s="15">
        <v>1</v>
      </c>
      <c r="B7" s="15">
        <v>2</v>
      </c>
      <c r="C7" s="15">
        <v>3</v>
      </c>
      <c r="D7" s="15">
        <v>4</v>
      </c>
      <c r="E7" s="15">
        <v>5</v>
      </c>
      <c r="F7" s="15">
        <v>6</v>
      </c>
      <c r="G7" s="15">
        <v>7</v>
      </c>
      <c r="H7" s="15">
        <v>8</v>
      </c>
      <c r="I7" s="15">
        <v>9</v>
      </c>
      <c r="J7" s="21">
        <v>10</v>
      </c>
      <c r="K7" s="21">
        <v>11</v>
      </c>
    </row>
    <row r="8" spans="1:11" ht="30.6" customHeight="1">
      <c r="A8" s="16"/>
      <c r="B8" s="17"/>
      <c r="C8" s="16"/>
      <c r="D8" s="16"/>
      <c r="E8" s="16"/>
      <c r="F8" s="16"/>
      <c r="G8" s="16"/>
      <c r="H8" s="18"/>
      <c r="I8" s="18"/>
      <c r="J8" s="18"/>
      <c r="K8" s="18"/>
    </row>
    <row r="9" spans="1:11" ht="30.6" customHeight="1">
      <c r="A9" s="17"/>
      <c r="B9" s="17"/>
      <c r="C9" s="17"/>
      <c r="D9" s="17"/>
      <c r="E9" s="17"/>
      <c r="F9" s="17"/>
      <c r="G9" s="17"/>
      <c r="H9" s="18"/>
      <c r="I9" s="18"/>
      <c r="J9" s="18"/>
      <c r="K9" s="18"/>
    </row>
    <row r="10" spans="1:11" ht="18.75" customHeight="1">
      <c r="A10" s="99" t="s">
        <v>257</v>
      </c>
      <c r="B10" s="100"/>
      <c r="C10" s="100"/>
      <c r="D10" s="100"/>
      <c r="E10" s="100"/>
      <c r="F10" s="100"/>
      <c r="G10" s="101"/>
      <c r="H10" s="18"/>
      <c r="I10" s="18"/>
      <c r="J10" s="18"/>
      <c r="K10" s="18"/>
    </row>
    <row r="11" spans="1:11" ht="14.25" customHeight="1">
      <c r="A11" s="85" t="s">
        <v>412</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22" type="noConversion"/>
  <pageMargins left="0.75" right="0.75" top="1" bottom="1" header="0.5" footer="0.5"/>
  <pageSetup paperSize="9" scale="59" orientation="landscape" r:id="rId1"/>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4"/>
  <sheetViews>
    <sheetView showZeros="0" workbookViewId="0">
      <selection sqref="A1:G1"/>
    </sheetView>
  </sheetViews>
  <sheetFormatPr defaultColWidth="9.125" defaultRowHeight="14.25" customHeight="1"/>
  <cols>
    <col min="1" max="1" width="37.75" customWidth="1"/>
    <col min="2" max="2" width="15.625" customWidth="1"/>
    <col min="3" max="3" width="57.375" customWidth="1"/>
    <col min="4" max="4" width="9.75" customWidth="1"/>
    <col min="5" max="7" width="19.875" customWidth="1"/>
  </cols>
  <sheetData>
    <row r="1" spans="1:7" ht="13.5" customHeight="1">
      <c r="A1" s="191" t="s">
        <v>400</v>
      </c>
      <c r="B1" s="191"/>
      <c r="C1" s="191"/>
      <c r="D1" s="192"/>
      <c r="E1" s="191"/>
      <c r="F1" s="191"/>
      <c r="G1" s="193"/>
    </row>
    <row r="2" spans="1:7" ht="27.75" customHeight="1">
      <c r="A2" s="194" t="s">
        <v>401</v>
      </c>
      <c r="B2" s="194"/>
      <c r="C2" s="194"/>
      <c r="D2" s="194"/>
      <c r="E2" s="194"/>
      <c r="F2" s="194"/>
      <c r="G2" s="194"/>
    </row>
    <row r="3" spans="1:7" ht="13.5" customHeight="1">
      <c r="A3" s="108" t="str">
        <f>"单位名称："&amp;"玉溪市人民政府外事办公室"</f>
        <v>单位名称：玉溪市人民政府外事办公室</v>
      </c>
      <c r="B3" s="185"/>
      <c r="C3" s="185"/>
      <c r="D3" s="185"/>
      <c r="E3" s="1"/>
      <c r="F3" s="1"/>
      <c r="G3" s="2" t="s">
        <v>2</v>
      </c>
    </row>
    <row r="4" spans="1:7" ht="21.75" customHeight="1">
      <c r="A4" s="102" t="s">
        <v>235</v>
      </c>
      <c r="B4" s="102" t="s">
        <v>234</v>
      </c>
      <c r="C4" s="102" t="s">
        <v>127</v>
      </c>
      <c r="D4" s="97" t="s">
        <v>402</v>
      </c>
      <c r="E4" s="110" t="s">
        <v>33</v>
      </c>
      <c r="F4" s="111"/>
      <c r="G4" s="112"/>
    </row>
    <row r="5" spans="1:7" ht="21.75" customHeight="1">
      <c r="A5" s="103"/>
      <c r="B5" s="103"/>
      <c r="C5" s="103"/>
      <c r="D5" s="105"/>
      <c r="E5" s="198" t="s">
        <v>403</v>
      </c>
      <c r="F5" s="97" t="s">
        <v>404</v>
      </c>
      <c r="G5" s="97" t="s">
        <v>405</v>
      </c>
    </row>
    <row r="6" spans="1:7" ht="40.5" customHeight="1">
      <c r="A6" s="104"/>
      <c r="B6" s="104"/>
      <c r="C6" s="104"/>
      <c r="D6" s="98"/>
      <c r="E6" s="113"/>
      <c r="F6" s="98" t="s">
        <v>32</v>
      </c>
      <c r="G6" s="98"/>
    </row>
    <row r="7" spans="1:7" ht="15" customHeight="1">
      <c r="A7" s="3">
        <v>1</v>
      </c>
      <c r="B7" s="3">
        <v>2</v>
      </c>
      <c r="C7" s="3">
        <v>3</v>
      </c>
      <c r="D7" s="3">
        <v>4</v>
      </c>
      <c r="E7" s="3">
        <v>5</v>
      </c>
      <c r="F7" s="3">
        <v>6</v>
      </c>
      <c r="G7" s="3">
        <v>7</v>
      </c>
    </row>
    <row r="8" spans="1:7" ht="21" customHeight="1">
      <c r="A8" s="4" t="s">
        <v>64</v>
      </c>
      <c r="B8" s="5"/>
      <c r="C8" s="5"/>
      <c r="D8" s="6"/>
      <c r="E8" s="7">
        <v>170000</v>
      </c>
      <c r="F8" s="7"/>
      <c r="G8" s="7"/>
    </row>
    <row r="9" spans="1:7" ht="21" customHeight="1">
      <c r="A9" s="8" t="s">
        <v>64</v>
      </c>
      <c r="B9" s="4"/>
      <c r="C9" s="4"/>
      <c r="D9" s="9"/>
      <c r="E9" s="7">
        <v>170000</v>
      </c>
      <c r="F9" s="7"/>
      <c r="G9" s="7"/>
    </row>
    <row r="10" spans="1:7" ht="21" customHeight="1">
      <c r="A10" s="10"/>
      <c r="B10" s="4" t="s">
        <v>406</v>
      </c>
      <c r="C10" s="4" t="s">
        <v>253</v>
      </c>
      <c r="D10" s="9" t="s">
        <v>407</v>
      </c>
      <c r="E10" s="7">
        <v>35000</v>
      </c>
      <c r="F10" s="7"/>
      <c r="G10" s="7"/>
    </row>
    <row r="11" spans="1:7" ht="21" customHeight="1">
      <c r="A11" s="10"/>
      <c r="B11" s="4" t="s">
        <v>406</v>
      </c>
      <c r="C11" s="4" t="s">
        <v>247</v>
      </c>
      <c r="D11" s="9" t="s">
        <v>407</v>
      </c>
      <c r="E11" s="7">
        <v>65000</v>
      </c>
      <c r="F11" s="7"/>
      <c r="G11" s="7"/>
    </row>
    <row r="12" spans="1:7" ht="21" customHeight="1">
      <c r="A12" s="10"/>
      <c r="B12" s="4" t="s">
        <v>406</v>
      </c>
      <c r="C12" s="4" t="s">
        <v>251</v>
      </c>
      <c r="D12" s="9" t="s">
        <v>407</v>
      </c>
      <c r="E12" s="7">
        <v>20000</v>
      </c>
      <c r="F12" s="7"/>
      <c r="G12" s="7"/>
    </row>
    <row r="13" spans="1:7" ht="21" customHeight="1">
      <c r="A13" s="10"/>
      <c r="B13" s="4" t="s">
        <v>406</v>
      </c>
      <c r="C13" s="4" t="s">
        <v>249</v>
      </c>
      <c r="D13" s="9" t="s">
        <v>407</v>
      </c>
      <c r="E13" s="7">
        <v>50000</v>
      </c>
      <c r="F13" s="7"/>
      <c r="G13" s="7"/>
    </row>
    <row r="14" spans="1:7" ht="21" customHeight="1">
      <c r="A14" s="195" t="s">
        <v>30</v>
      </c>
      <c r="B14" s="196" t="s">
        <v>408</v>
      </c>
      <c r="C14" s="196"/>
      <c r="D14" s="197"/>
      <c r="E14" s="7">
        <v>170000</v>
      </c>
      <c r="F14" s="7"/>
      <c r="G14" s="7"/>
    </row>
  </sheetData>
  <mergeCells count="12">
    <mergeCell ref="A1:G1"/>
    <mergeCell ref="A2:G2"/>
    <mergeCell ref="A3:D3"/>
    <mergeCell ref="E4:G4"/>
    <mergeCell ref="A14:D14"/>
    <mergeCell ref="A4:A6"/>
    <mergeCell ref="B4:B6"/>
    <mergeCell ref="C4:C6"/>
    <mergeCell ref="D4:D6"/>
    <mergeCell ref="E5:E6"/>
    <mergeCell ref="F5:F6"/>
    <mergeCell ref="G5:G6"/>
  </mergeCells>
  <phoneticPr fontId="22" type="noConversion"/>
  <pageMargins left="0.75" right="0.75" top="1" bottom="1" header="0.5" footer="0.5"/>
  <pageSetup paperSize="9" scale="73" orientation="landscape" r:id="rId1"/>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0"/>
  <sheetViews>
    <sheetView showZeros="0" workbookViewId="0">
      <selection sqref="A1:S1"/>
    </sheetView>
  </sheetViews>
  <sheetFormatPr defaultColWidth="8.875" defaultRowHeight="15" customHeight="1"/>
  <cols>
    <col min="1" max="1" width="17.875" customWidth="1"/>
    <col min="2" max="2" width="53.125" customWidth="1"/>
    <col min="3" max="3" width="16.25" customWidth="1"/>
    <col min="4" max="4" width="16.375" customWidth="1"/>
    <col min="5" max="6" width="16.25" customWidth="1"/>
    <col min="7" max="11" width="16.375" customWidth="1"/>
    <col min="12" max="18" width="16.25" customWidth="1"/>
    <col min="19" max="19" width="16.375" customWidth="1"/>
  </cols>
  <sheetData>
    <row r="1" spans="1:19" ht="15" customHeight="1">
      <c r="A1" s="92" t="s">
        <v>26</v>
      </c>
      <c r="B1" s="92"/>
      <c r="C1" s="92"/>
      <c r="D1" s="92"/>
      <c r="E1" s="92"/>
      <c r="F1" s="92"/>
      <c r="G1" s="92"/>
      <c r="H1" s="92"/>
      <c r="I1" s="92"/>
      <c r="J1" s="92"/>
      <c r="K1" s="92"/>
      <c r="L1" s="92"/>
      <c r="M1" s="92"/>
      <c r="N1" s="92"/>
      <c r="O1" s="92"/>
      <c r="P1" s="92"/>
      <c r="Q1" s="92"/>
      <c r="R1" s="92"/>
      <c r="S1" s="92"/>
    </row>
    <row r="2" spans="1:19" ht="28.5" customHeight="1">
      <c r="A2" s="93" t="s">
        <v>27</v>
      </c>
      <c r="B2" s="93"/>
      <c r="C2" s="93"/>
      <c r="D2" s="93"/>
      <c r="E2" s="93"/>
      <c r="F2" s="93"/>
      <c r="G2" s="93"/>
      <c r="H2" s="93"/>
      <c r="I2" s="93"/>
      <c r="J2" s="93"/>
      <c r="K2" s="93"/>
      <c r="L2" s="93"/>
      <c r="M2" s="93"/>
      <c r="N2" s="93"/>
      <c r="O2" s="93"/>
      <c r="P2" s="93"/>
      <c r="Q2" s="93"/>
      <c r="R2" s="93"/>
      <c r="S2" s="93"/>
    </row>
    <row r="3" spans="1:19" ht="20.25" customHeight="1">
      <c r="A3" s="89" t="str">
        <f>"单位名称："&amp;"玉溪市人民政府外事办公室"</f>
        <v>单位名称：玉溪市人民政府外事办公室</v>
      </c>
      <c r="B3" s="89"/>
      <c r="C3" s="89"/>
      <c r="D3" s="89"/>
      <c r="E3" s="89"/>
      <c r="F3" s="89"/>
      <c r="G3" s="89"/>
      <c r="H3" s="89"/>
      <c r="I3" s="89"/>
      <c r="J3" s="89"/>
      <c r="K3" s="89"/>
      <c r="L3" s="94"/>
      <c r="M3" s="94"/>
      <c r="N3" s="94"/>
      <c r="O3" s="94"/>
      <c r="P3" s="94"/>
      <c r="Q3" s="94"/>
      <c r="R3" s="94"/>
      <c r="S3" s="75" t="s">
        <v>2</v>
      </c>
    </row>
    <row r="4" spans="1:19" ht="27" customHeight="1">
      <c r="A4" s="90" t="s">
        <v>28</v>
      </c>
      <c r="B4" s="90" t="s">
        <v>29</v>
      </c>
      <c r="C4" s="90" t="s">
        <v>30</v>
      </c>
      <c r="D4" s="90" t="s">
        <v>31</v>
      </c>
      <c r="E4" s="90"/>
      <c r="F4" s="90"/>
      <c r="G4" s="90"/>
      <c r="H4" s="90"/>
      <c r="I4" s="90"/>
      <c r="J4" s="90"/>
      <c r="K4" s="90"/>
      <c r="L4" s="90"/>
      <c r="M4" s="90"/>
      <c r="N4" s="90"/>
      <c r="O4" s="90" t="s">
        <v>20</v>
      </c>
      <c r="P4" s="90"/>
      <c r="Q4" s="90"/>
      <c r="R4" s="90"/>
      <c r="S4" s="90"/>
    </row>
    <row r="5" spans="1:19" ht="27" customHeight="1">
      <c r="A5" s="90"/>
      <c r="B5" s="90"/>
      <c r="C5" s="90"/>
      <c r="D5" s="90" t="s">
        <v>32</v>
      </c>
      <c r="E5" s="90" t="s">
        <v>33</v>
      </c>
      <c r="F5" s="90" t="s">
        <v>34</v>
      </c>
      <c r="G5" s="90" t="s">
        <v>35</v>
      </c>
      <c r="H5" s="90" t="s">
        <v>36</v>
      </c>
      <c r="I5" s="90" t="s">
        <v>37</v>
      </c>
      <c r="J5" s="90"/>
      <c r="K5" s="90"/>
      <c r="L5" s="90"/>
      <c r="M5" s="90"/>
      <c r="N5" s="90"/>
      <c r="O5" s="90" t="s">
        <v>32</v>
      </c>
      <c r="P5" s="90" t="s">
        <v>33</v>
      </c>
      <c r="Q5" s="90" t="s">
        <v>34</v>
      </c>
      <c r="R5" s="90" t="s">
        <v>35</v>
      </c>
      <c r="S5" s="90" t="s">
        <v>38</v>
      </c>
    </row>
    <row r="6" spans="1:19" ht="27" customHeight="1">
      <c r="A6" s="90"/>
      <c r="B6" s="90"/>
      <c r="C6" s="90"/>
      <c r="D6" s="90"/>
      <c r="E6" s="90"/>
      <c r="F6" s="90"/>
      <c r="G6" s="90"/>
      <c r="H6" s="90"/>
      <c r="I6" s="71" t="s">
        <v>32</v>
      </c>
      <c r="J6" s="71" t="s">
        <v>39</v>
      </c>
      <c r="K6" s="71" t="s">
        <v>40</v>
      </c>
      <c r="L6" s="71" t="s">
        <v>41</v>
      </c>
      <c r="M6" s="71" t="s">
        <v>42</v>
      </c>
      <c r="N6" s="71" t="s">
        <v>43</v>
      </c>
      <c r="O6" s="90"/>
      <c r="P6" s="90"/>
      <c r="Q6" s="90"/>
      <c r="R6" s="90"/>
      <c r="S6" s="90"/>
    </row>
    <row r="7" spans="1:19" ht="20.25" customHeight="1">
      <c r="A7" s="74" t="s">
        <v>44</v>
      </c>
      <c r="B7" s="74" t="s">
        <v>45</v>
      </c>
      <c r="C7" s="74" t="s">
        <v>46</v>
      </c>
      <c r="D7" s="74" t="s">
        <v>47</v>
      </c>
      <c r="E7" s="74" t="s">
        <v>48</v>
      </c>
      <c r="F7" s="74" t="s">
        <v>49</v>
      </c>
      <c r="G7" s="74" t="s">
        <v>50</v>
      </c>
      <c r="H7" s="74" t="s">
        <v>51</v>
      </c>
      <c r="I7" s="74" t="s">
        <v>52</v>
      </c>
      <c r="J7" s="74" t="s">
        <v>53</v>
      </c>
      <c r="K7" s="74" t="s">
        <v>54</v>
      </c>
      <c r="L7" s="74" t="s">
        <v>55</v>
      </c>
      <c r="M7" s="74" t="s">
        <v>56</v>
      </c>
      <c r="N7" s="74" t="s">
        <v>57</v>
      </c>
      <c r="O7" s="74" t="s">
        <v>58</v>
      </c>
      <c r="P7" s="74" t="s">
        <v>59</v>
      </c>
      <c r="Q7" s="74" t="s">
        <v>60</v>
      </c>
      <c r="R7" s="74" t="s">
        <v>61</v>
      </c>
      <c r="S7" s="74" t="s">
        <v>62</v>
      </c>
    </row>
    <row r="8" spans="1:19" ht="20.25" customHeight="1">
      <c r="A8" s="70" t="s">
        <v>63</v>
      </c>
      <c r="B8" s="70" t="s">
        <v>64</v>
      </c>
      <c r="C8" s="73">
        <v>4336095.6500000004</v>
      </c>
      <c r="D8" s="73">
        <v>4108910.93</v>
      </c>
      <c r="E8" s="27">
        <v>4018710.93</v>
      </c>
      <c r="F8" s="27"/>
      <c r="G8" s="27"/>
      <c r="H8" s="27"/>
      <c r="I8" s="27">
        <v>90200</v>
      </c>
      <c r="J8" s="27"/>
      <c r="K8" s="27"/>
      <c r="L8" s="27">
        <v>90000</v>
      </c>
      <c r="M8" s="27"/>
      <c r="N8" s="27">
        <v>200</v>
      </c>
      <c r="O8" s="73">
        <v>227184.72</v>
      </c>
      <c r="P8" s="73">
        <v>137105.5</v>
      </c>
      <c r="Q8" s="73"/>
      <c r="R8" s="73"/>
      <c r="S8" s="73">
        <v>90079.22</v>
      </c>
    </row>
    <row r="9" spans="1:19" ht="20.25" customHeight="1">
      <c r="A9" s="76" t="s">
        <v>65</v>
      </c>
      <c r="B9" s="76" t="s">
        <v>64</v>
      </c>
      <c r="C9" s="73">
        <v>4336095.6500000004</v>
      </c>
      <c r="D9" s="73">
        <v>4108910.93</v>
      </c>
      <c r="E9" s="27">
        <v>4018710.93</v>
      </c>
      <c r="F9" s="27"/>
      <c r="G9" s="27"/>
      <c r="H9" s="27"/>
      <c r="I9" s="27">
        <v>90200</v>
      </c>
      <c r="J9" s="27"/>
      <c r="K9" s="27"/>
      <c r="L9" s="27">
        <v>90000</v>
      </c>
      <c r="M9" s="27"/>
      <c r="N9" s="27">
        <v>200</v>
      </c>
      <c r="O9" s="73">
        <v>227184.72</v>
      </c>
      <c r="P9" s="73">
        <v>137105.5</v>
      </c>
      <c r="Q9" s="73"/>
      <c r="R9" s="70"/>
      <c r="S9" s="73">
        <v>90079.22</v>
      </c>
    </row>
    <row r="10" spans="1:19" ht="20.25" customHeight="1">
      <c r="A10" s="91" t="s">
        <v>30</v>
      </c>
      <c r="B10" s="89"/>
      <c r="C10" s="73">
        <v>4336095.6500000004</v>
      </c>
      <c r="D10" s="73">
        <v>4108910.93</v>
      </c>
      <c r="E10" s="73">
        <v>4018710.93</v>
      </c>
      <c r="F10" s="73"/>
      <c r="G10" s="73"/>
      <c r="H10" s="73"/>
      <c r="I10" s="73">
        <v>90200</v>
      </c>
      <c r="J10" s="73"/>
      <c r="K10" s="73"/>
      <c r="L10" s="73">
        <v>90000</v>
      </c>
      <c r="M10" s="73"/>
      <c r="N10" s="73">
        <v>200</v>
      </c>
      <c r="O10" s="73">
        <v>227184.72</v>
      </c>
      <c r="P10" s="73">
        <v>137105.5</v>
      </c>
      <c r="Q10" s="73"/>
      <c r="R10" s="73"/>
      <c r="S10" s="73">
        <v>90079.22</v>
      </c>
    </row>
  </sheetData>
  <mergeCells count="20">
    <mergeCell ref="A1:S1"/>
    <mergeCell ref="A2:S2"/>
    <mergeCell ref="A3:R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honeticPr fontId="22" type="noConversion"/>
  <pageMargins left="0.75" right="0.75" top="1" bottom="1" header="0.5" footer="0.5"/>
  <pageSetup scale="35" pageOrder="overThenDown" orientation="landscape"/>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27"/>
  <sheetViews>
    <sheetView showZeros="0" topLeftCell="B1" workbookViewId="0">
      <selection sqref="A1:O1"/>
    </sheetView>
  </sheetViews>
  <sheetFormatPr defaultColWidth="8.875" defaultRowHeight="15" customHeight="1"/>
  <cols>
    <col min="1" max="1" width="17.875" customWidth="1"/>
    <col min="2" max="2" width="53.125" customWidth="1"/>
    <col min="3" max="15" width="15.125" customWidth="1"/>
  </cols>
  <sheetData>
    <row r="1" spans="1:15" ht="15" customHeight="1">
      <c r="A1" s="92" t="s">
        <v>66</v>
      </c>
      <c r="B1" s="92"/>
      <c r="C1" s="92"/>
      <c r="D1" s="92"/>
      <c r="E1" s="92"/>
      <c r="F1" s="92"/>
      <c r="G1" s="92"/>
      <c r="H1" s="92"/>
      <c r="I1" s="92"/>
      <c r="J1" s="92"/>
      <c r="K1" s="92"/>
      <c r="L1" s="92"/>
      <c r="M1" s="92"/>
      <c r="N1" s="92"/>
      <c r="O1" s="92"/>
    </row>
    <row r="2" spans="1:15" ht="28.5" customHeight="1">
      <c r="A2" s="93" t="s">
        <v>67</v>
      </c>
      <c r="B2" s="93"/>
      <c r="C2" s="93"/>
      <c r="D2" s="93"/>
      <c r="E2" s="93"/>
      <c r="F2" s="93"/>
      <c r="G2" s="93"/>
      <c r="H2" s="93"/>
      <c r="I2" s="93"/>
      <c r="J2" s="93"/>
      <c r="K2" s="93"/>
      <c r="L2" s="93"/>
      <c r="M2" s="93"/>
      <c r="N2" s="93"/>
      <c r="O2" s="93"/>
    </row>
    <row r="3" spans="1:15" ht="20.25" customHeight="1">
      <c r="A3" s="89" t="str">
        <f>"单位名称："&amp;"玉溪市人民政府外事办公室"</f>
        <v>单位名称：玉溪市人民政府外事办公室</v>
      </c>
      <c r="B3" s="89"/>
      <c r="C3" s="89"/>
      <c r="D3" s="89"/>
      <c r="E3" s="89"/>
      <c r="F3" s="89"/>
      <c r="G3" s="89"/>
      <c r="H3" s="89"/>
      <c r="I3" s="89"/>
      <c r="J3" s="94"/>
      <c r="K3" s="94"/>
      <c r="L3" s="94"/>
      <c r="M3" s="94"/>
      <c r="N3" s="94"/>
      <c r="O3" s="75" t="s">
        <v>2</v>
      </c>
    </row>
    <row r="4" spans="1:15" ht="27" customHeight="1">
      <c r="A4" s="90" t="s">
        <v>68</v>
      </c>
      <c r="B4" s="90" t="s">
        <v>69</v>
      </c>
      <c r="C4" s="90" t="s">
        <v>30</v>
      </c>
      <c r="D4" s="90" t="s">
        <v>33</v>
      </c>
      <c r="E4" s="90"/>
      <c r="F4" s="90"/>
      <c r="G4" s="90" t="s">
        <v>34</v>
      </c>
      <c r="H4" s="90" t="s">
        <v>35</v>
      </c>
      <c r="I4" s="90" t="s">
        <v>70</v>
      </c>
      <c r="J4" s="90" t="s">
        <v>71</v>
      </c>
      <c r="K4" s="90"/>
      <c r="L4" s="90"/>
      <c r="M4" s="90"/>
      <c r="N4" s="90"/>
      <c r="O4" s="90"/>
    </row>
    <row r="5" spans="1:15" ht="27" customHeight="1">
      <c r="A5" s="90"/>
      <c r="B5" s="90"/>
      <c r="C5" s="90"/>
      <c r="D5" s="71" t="s">
        <v>32</v>
      </c>
      <c r="E5" s="71" t="s">
        <v>72</v>
      </c>
      <c r="F5" s="71" t="s">
        <v>73</v>
      </c>
      <c r="G5" s="90"/>
      <c r="H5" s="90"/>
      <c r="I5" s="90"/>
      <c r="J5" s="71" t="s">
        <v>32</v>
      </c>
      <c r="K5" s="71" t="s">
        <v>74</v>
      </c>
      <c r="L5" s="71" t="s">
        <v>75</v>
      </c>
      <c r="M5" s="71" t="s">
        <v>76</v>
      </c>
      <c r="N5" s="71" t="s">
        <v>77</v>
      </c>
      <c r="O5" s="71" t="s">
        <v>78</v>
      </c>
    </row>
    <row r="6" spans="1:15" ht="20.25" customHeight="1">
      <c r="A6" s="74" t="s">
        <v>44</v>
      </c>
      <c r="B6" s="74" t="s">
        <v>45</v>
      </c>
      <c r="C6" s="74" t="s">
        <v>46</v>
      </c>
      <c r="D6" s="74" t="s">
        <v>47</v>
      </c>
      <c r="E6" s="74" t="s">
        <v>48</v>
      </c>
      <c r="F6" s="74" t="s">
        <v>49</v>
      </c>
      <c r="G6" s="74" t="s">
        <v>50</v>
      </c>
      <c r="H6" s="74" t="s">
        <v>51</v>
      </c>
      <c r="I6" s="74" t="s">
        <v>52</v>
      </c>
      <c r="J6" s="74" t="s">
        <v>53</v>
      </c>
      <c r="K6" s="74" t="s">
        <v>54</v>
      </c>
      <c r="L6" s="74" t="s">
        <v>55</v>
      </c>
      <c r="M6" s="74" t="s">
        <v>56</v>
      </c>
      <c r="N6" s="74" t="s">
        <v>57</v>
      </c>
      <c r="O6" s="74" t="s">
        <v>58</v>
      </c>
    </row>
    <row r="7" spans="1:15" ht="20.25" customHeight="1">
      <c r="A7" s="70" t="s">
        <v>79</v>
      </c>
      <c r="B7" s="70" t="str">
        <f>"        "&amp;"一般公共服务支出"</f>
        <v>一般公共服务支出</v>
      </c>
      <c r="C7" s="27">
        <v>3239694.15</v>
      </c>
      <c r="D7" s="27">
        <v>3059414.93</v>
      </c>
      <c r="E7" s="27">
        <v>2752309.43</v>
      </c>
      <c r="F7" s="27">
        <v>307105.5</v>
      </c>
      <c r="G7" s="27"/>
      <c r="H7" s="27"/>
      <c r="I7" s="27"/>
      <c r="J7" s="27">
        <v>180279.22</v>
      </c>
      <c r="K7" s="27"/>
      <c r="L7" s="27"/>
      <c r="M7" s="27">
        <v>180000</v>
      </c>
      <c r="N7" s="27"/>
      <c r="O7" s="27">
        <v>279.22000000000003</v>
      </c>
    </row>
    <row r="8" spans="1:15" ht="20.25" customHeight="1">
      <c r="A8" s="76" t="s">
        <v>80</v>
      </c>
      <c r="B8" s="76" t="str">
        <f>"        "&amp;"政府办公厅（室）及相关机构事务"</f>
        <v>政府办公厅（室）及相关机构事务</v>
      </c>
      <c r="C8" s="27">
        <v>3095694.15</v>
      </c>
      <c r="D8" s="27">
        <v>2915414.93</v>
      </c>
      <c r="E8" s="27">
        <v>2608309.4300000002</v>
      </c>
      <c r="F8" s="27">
        <v>307105.5</v>
      </c>
      <c r="G8" s="27"/>
      <c r="H8" s="27"/>
      <c r="I8" s="27"/>
      <c r="J8" s="27">
        <v>180279.22</v>
      </c>
      <c r="K8" s="27"/>
      <c r="L8" s="27"/>
      <c r="M8" s="27">
        <v>180000</v>
      </c>
      <c r="N8" s="27"/>
      <c r="O8" s="27">
        <v>279.22000000000003</v>
      </c>
    </row>
    <row r="9" spans="1:15" ht="20.25" customHeight="1">
      <c r="A9" s="77" t="s">
        <v>81</v>
      </c>
      <c r="B9" s="77" t="str">
        <f>"        "&amp;"行政运行"</f>
        <v>行政运行</v>
      </c>
      <c r="C9" s="27">
        <v>2995694.15</v>
      </c>
      <c r="D9" s="27">
        <v>2815414.93</v>
      </c>
      <c r="E9" s="27">
        <v>2608309.4300000002</v>
      </c>
      <c r="F9" s="27">
        <v>207105.5</v>
      </c>
      <c r="G9" s="27"/>
      <c r="H9" s="27"/>
      <c r="I9" s="27"/>
      <c r="J9" s="27">
        <v>180279.22</v>
      </c>
      <c r="K9" s="27"/>
      <c r="L9" s="27"/>
      <c r="M9" s="27">
        <v>180000</v>
      </c>
      <c r="N9" s="27"/>
      <c r="O9" s="27">
        <v>279.22000000000003</v>
      </c>
    </row>
    <row r="10" spans="1:15" ht="20.25" customHeight="1">
      <c r="A10" s="77" t="s">
        <v>82</v>
      </c>
      <c r="B10" s="77" t="str">
        <f>"        "&amp;"其他政府办公厅（室）及相关机构事务支出"</f>
        <v>其他政府办公厅（室）及相关机构事务支出</v>
      </c>
      <c r="C10" s="27">
        <v>100000</v>
      </c>
      <c r="D10" s="27">
        <v>100000</v>
      </c>
      <c r="E10" s="27"/>
      <c r="F10" s="27">
        <v>100000</v>
      </c>
      <c r="G10" s="27"/>
      <c r="H10" s="27"/>
      <c r="I10" s="27"/>
      <c r="J10" s="27"/>
      <c r="K10" s="27"/>
      <c r="L10" s="27"/>
      <c r="M10" s="27"/>
      <c r="N10" s="27"/>
      <c r="O10" s="27"/>
    </row>
    <row r="11" spans="1:15" ht="20.25" customHeight="1">
      <c r="A11" s="76" t="s">
        <v>83</v>
      </c>
      <c r="B11" s="76" t="str">
        <f>"        "&amp;"其他一般公共服务支出"</f>
        <v>其他一般公共服务支出</v>
      </c>
      <c r="C11" s="27">
        <v>144000</v>
      </c>
      <c r="D11" s="27">
        <v>144000</v>
      </c>
      <c r="E11" s="27">
        <v>144000</v>
      </c>
      <c r="F11" s="27"/>
      <c r="G11" s="27"/>
      <c r="H11" s="27"/>
      <c r="I11" s="27"/>
      <c r="J11" s="27"/>
      <c r="K11" s="27"/>
      <c r="L11" s="27"/>
      <c r="M11" s="27"/>
      <c r="N11" s="27"/>
      <c r="O11" s="27"/>
    </row>
    <row r="12" spans="1:15" ht="20.25" customHeight="1">
      <c r="A12" s="77" t="s">
        <v>84</v>
      </c>
      <c r="B12" s="77" t="str">
        <f>"        "&amp;"其他一般公共服务支出"</f>
        <v>其他一般公共服务支出</v>
      </c>
      <c r="C12" s="27">
        <v>144000</v>
      </c>
      <c r="D12" s="27">
        <v>144000</v>
      </c>
      <c r="E12" s="27">
        <v>144000</v>
      </c>
      <c r="F12" s="27"/>
      <c r="G12" s="27"/>
      <c r="H12" s="27"/>
      <c r="I12" s="27"/>
      <c r="J12" s="27"/>
      <c r="K12" s="27"/>
      <c r="L12" s="27"/>
      <c r="M12" s="27"/>
      <c r="N12" s="27"/>
      <c r="O12" s="27"/>
    </row>
    <row r="13" spans="1:15" ht="20.25" customHeight="1">
      <c r="A13" s="70" t="s">
        <v>85</v>
      </c>
      <c r="B13" s="70" t="str">
        <f>"        "&amp;"社会保障和就业支出"</f>
        <v>社会保障和就业支出</v>
      </c>
      <c r="C13" s="27">
        <v>532106.07999999996</v>
      </c>
      <c r="D13" s="27">
        <v>532106.07999999996</v>
      </c>
      <c r="E13" s="27">
        <v>532106.07999999996</v>
      </c>
      <c r="F13" s="27"/>
      <c r="G13" s="27"/>
      <c r="H13" s="27"/>
      <c r="I13" s="27"/>
      <c r="J13" s="27"/>
      <c r="K13" s="27"/>
      <c r="L13" s="27"/>
      <c r="M13" s="27"/>
      <c r="N13" s="27"/>
      <c r="O13" s="27"/>
    </row>
    <row r="14" spans="1:15" ht="20.25" customHeight="1">
      <c r="A14" s="76" t="s">
        <v>86</v>
      </c>
      <c r="B14" s="76" t="str">
        <f>"        "&amp;"行政事业单位养老支出"</f>
        <v>行政事业单位养老支出</v>
      </c>
      <c r="C14" s="27">
        <v>532106.07999999996</v>
      </c>
      <c r="D14" s="27">
        <v>532106.07999999996</v>
      </c>
      <c r="E14" s="27">
        <v>532106.07999999996</v>
      </c>
      <c r="F14" s="27"/>
      <c r="G14" s="27"/>
      <c r="H14" s="27"/>
      <c r="I14" s="27"/>
      <c r="J14" s="27"/>
      <c r="K14" s="27"/>
      <c r="L14" s="27"/>
      <c r="M14" s="27"/>
      <c r="N14" s="27"/>
      <c r="O14" s="27"/>
    </row>
    <row r="15" spans="1:15" ht="20.25" customHeight="1">
      <c r="A15" s="77" t="s">
        <v>87</v>
      </c>
      <c r="B15" s="77" t="str">
        <f>"        "&amp;"行政单位离退休"</f>
        <v>行政单位离退休</v>
      </c>
      <c r="C15" s="27">
        <v>222600</v>
      </c>
      <c r="D15" s="27">
        <v>222600</v>
      </c>
      <c r="E15" s="27">
        <v>222600</v>
      </c>
      <c r="F15" s="27"/>
      <c r="G15" s="27"/>
      <c r="H15" s="27"/>
      <c r="I15" s="27"/>
      <c r="J15" s="27"/>
      <c r="K15" s="27"/>
      <c r="L15" s="27"/>
      <c r="M15" s="27"/>
      <c r="N15" s="27"/>
      <c r="O15" s="27"/>
    </row>
    <row r="16" spans="1:15" ht="20.25" customHeight="1">
      <c r="A16" s="77" t="s">
        <v>88</v>
      </c>
      <c r="B16" s="77" t="str">
        <f>"        "&amp;"机关事业单位基本养老保险缴费支出"</f>
        <v>机关事业单位基本养老保险缴费支出</v>
      </c>
      <c r="C16" s="27">
        <v>309506.08</v>
      </c>
      <c r="D16" s="27">
        <v>309506.08</v>
      </c>
      <c r="E16" s="27">
        <v>309506.08</v>
      </c>
      <c r="F16" s="27"/>
      <c r="G16" s="27"/>
      <c r="H16" s="27"/>
      <c r="I16" s="27"/>
      <c r="J16" s="27"/>
      <c r="K16" s="27"/>
      <c r="L16" s="27"/>
      <c r="M16" s="27"/>
      <c r="N16" s="27"/>
      <c r="O16" s="27"/>
    </row>
    <row r="17" spans="1:15" ht="20.25" customHeight="1">
      <c r="A17" s="70" t="s">
        <v>89</v>
      </c>
      <c r="B17" s="70" t="str">
        <f>"        "&amp;"卫生健康支出"</f>
        <v>卫生健康支出</v>
      </c>
      <c r="C17" s="27">
        <v>281395.42</v>
      </c>
      <c r="D17" s="27">
        <v>281395.42</v>
      </c>
      <c r="E17" s="27">
        <v>281395.42</v>
      </c>
      <c r="F17" s="27"/>
      <c r="G17" s="27"/>
      <c r="H17" s="27"/>
      <c r="I17" s="27"/>
      <c r="J17" s="27"/>
      <c r="K17" s="27"/>
      <c r="L17" s="27"/>
      <c r="M17" s="27"/>
      <c r="N17" s="27"/>
      <c r="O17" s="27"/>
    </row>
    <row r="18" spans="1:15" ht="20.25" customHeight="1">
      <c r="A18" s="76" t="s">
        <v>90</v>
      </c>
      <c r="B18" s="76" t="str">
        <f>"        "&amp;"行政事业单位医疗"</f>
        <v>行政事业单位医疗</v>
      </c>
      <c r="C18" s="27">
        <v>281395.42</v>
      </c>
      <c r="D18" s="27">
        <v>281395.42</v>
      </c>
      <c r="E18" s="27">
        <v>281395.42</v>
      </c>
      <c r="F18" s="27"/>
      <c r="G18" s="27"/>
      <c r="H18" s="27"/>
      <c r="I18" s="27"/>
      <c r="J18" s="27"/>
      <c r="K18" s="27"/>
      <c r="L18" s="27"/>
      <c r="M18" s="27"/>
      <c r="N18" s="27"/>
      <c r="O18" s="27"/>
    </row>
    <row r="19" spans="1:15" ht="20.25" customHeight="1">
      <c r="A19" s="77" t="s">
        <v>91</v>
      </c>
      <c r="B19" s="77" t="str">
        <f>"        "&amp;"行政单位医疗"</f>
        <v>行政单位医疗</v>
      </c>
      <c r="C19" s="27">
        <v>160556.28</v>
      </c>
      <c r="D19" s="27">
        <v>160556.28</v>
      </c>
      <c r="E19" s="27">
        <v>160556.28</v>
      </c>
      <c r="F19" s="27"/>
      <c r="G19" s="27"/>
      <c r="H19" s="27"/>
      <c r="I19" s="27"/>
      <c r="J19" s="27"/>
      <c r="K19" s="27"/>
      <c r="L19" s="27"/>
      <c r="M19" s="27"/>
      <c r="N19" s="27"/>
      <c r="O19" s="27"/>
    </row>
    <row r="20" spans="1:15" ht="20.25" customHeight="1">
      <c r="A20" s="77" t="s">
        <v>92</v>
      </c>
      <c r="B20" s="77" t="str">
        <f>"        "&amp;"事业单位医疗"</f>
        <v>事业单位医疗</v>
      </c>
      <c r="C20" s="27"/>
      <c r="D20" s="27"/>
      <c r="E20" s="27"/>
      <c r="F20" s="27"/>
      <c r="G20" s="27"/>
      <c r="H20" s="27"/>
      <c r="I20" s="27"/>
      <c r="J20" s="27"/>
      <c r="K20" s="27"/>
      <c r="L20" s="27"/>
      <c r="M20" s="27"/>
      <c r="N20" s="27"/>
      <c r="O20" s="27"/>
    </row>
    <row r="21" spans="1:15" ht="20.25" customHeight="1">
      <c r="A21" s="77" t="s">
        <v>93</v>
      </c>
      <c r="B21" s="77" t="str">
        <f>"        "&amp;"公务员医疗补助"</f>
        <v>公务员医疗补助</v>
      </c>
      <c r="C21" s="27">
        <v>105684.05</v>
      </c>
      <c r="D21" s="27">
        <v>105684.05</v>
      </c>
      <c r="E21" s="27">
        <v>105684.05</v>
      </c>
      <c r="F21" s="27"/>
      <c r="G21" s="27"/>
      <c r="H21" s="27"/>
      <c r="I21" s="27"/>
      <c r="J21" s="27"/>
      <c r="K21" s="27"/>
      <c r="L21" s="27"/>
      <c r="M21" s="27"/>
      <c r="N21" s="27"/>
      <c r="O21" s="27"/>
    </row>
    <row r="22" spans="1:15" ht="20.25" customHeight="1">
      <c r="A22" s="77" t="s">
        <v>94</v>
      </c>
      <c r="B22" s="77" t="str">
        <f>"        "&amp;"其他行政事业单位医疗支出"</f>
        <v>其他行政事业单位医疗支出</v>
      </c>
      <c r="C22" s="27">
        <v>15155.09</v>
      </c>
      <c r="D22" s="27">
        <v>15155.09</v>
      </c>
      <c r="E22" s="27">
        <v>15155.09</v>
      </c>
      <c r="F22" s="27"/>
      <c r="G22" s="27"/>
      <c r="H22" s="27"/>
      <c r="I22" s="27"/>
      <c r="J22" s="27"/>
      <c r="K22" s="27"/>
      <c r="L22" s="27"/>
      <c r="M22" s="27"/>
      <c r="N22" s="27"/>
      <c r="O22" s="27"/>
    </row>
    <row r="23" spans="1:15" ht="20.25" customHeight="1">
      <c r="A23" s="70" t="s">
        <v>95</v>
      </c>
      <c r="B23" s="70" t="str">
        <f>"        "&amp;"住房保障支出"</f>
        <v>住房保障支出</v>
      </c>
      <c r="C23" s="27">
        <v>282900</v>
      </c>
      <c r="D23" s="27">
        <v>282900</v>
      </c>
      <c r="E23" s="27">
        <v>282900</v>
      </c>
      <c r="F23" s="27"/>
      <c r="G23" s="27"/>
      <c r="H23" s="27"/>
      <c r="I23" s="27"/>
      <c r="J23" s="27"/>
      <c r="K23" s="27"/>
      <c r="L23" s="27"/>
      <c r="M23" s="27"/>
      <c r="N23" s="27"/>
      <c r="O23" s="27"/>
    </row>
    <row r="24" spans="1:15" ht="20.25" customHeight="1">
      <c r="A24" s="76" t="s">
        <v>96</v>
      </c>
      <c r="B24" s="76" t="str">
        <f>"        "&amp;"住房改革支出"</f>
        <v>住房改革支出</v>
      </c>
      <c r="C24" s="27">
        <v>282900</v>
      </c>
      <c r="D24" s="27">
        <v>282900</v>
      </c>
      <c r="E24" s="27">
        <v>282900</v>
      </c>
      <c r="F24" s="27"/>
      <c r="G24" s="27"/>
      <c r="H24" s="27"/>
      <c r="I24" s="27"/>
      <c r="J24" s="27"/>
      <c r="K24" s="27"/>
      <c r="L24" s="27"/>
      <c r="M24" s="27"/>
      <c r="N24" s="27"/>
      <c r="O24" s="27"/>
    </row>
    <row r="25" spans="1:15" ht="20.25" customHeight="1">
      <c r="A25" s="77" t="s">
        <v>97</v>
      </c>
      <c r="B25" s="77" t="str">
        <f>"        "&amp;"住房公积金"</f>
        <v>住房公积金</v>
      </c>
      <c r="C25" s="27">
        <v>267684</v>
      </c>
      <c r="D25" s="27">
        <v>267684</v>
      </c>
      <c r="E25" s="27">
        <v>267684</v>
      </c>
      <c r="F25" s="27"/>
      <c r="G25" s="27"/>
      <c r="H25" s="27"/>
      <c r="I25" s="27"/>
      <c r="J25" s="27"/>
      <c r="K25" s="27"/>
      <c r="L25" s="27"/>
      <c r="M25" s="27"/>
      <c r="N25" s="27"/>
      <c r="O25" s="27"/>
    </row>
    <row r="26" spans="1:15" ht="20.25" customHeight="1">
      <c r="A26" s="77" t="s">
        <v>98</v>
      </c>
      <c r="B26" s="77" t="str">
        <f>"        "&amp;"购房补贴"</f>
        <v>购房补贴</v>
      </c>
      <c r="C26" s="27">
        <v>15216</v>
      </c>
      <c r="D26" s="27">
        <v>15216</v>
      </c>
      <c r="E26" s="27">
        <v>15216</v>
      </c>
      <c r="F26" s="27"/>
      <c r="G26" s="27"/>
      <c r="H26" s="27"/>
      <c r="I26" s="27"/>
      <c r="J26" s="27"/>
      <c r="K26" s="27"/>
      <c r="L26" s="27"/>
      <c r="M26" s="27"/>
      <c r="N26" s="27"/>
      <c r="O26" s="27"/>
    </row>
    <row r="27" spans="1:15" ht="20.25" customHeight="1">
      <c r="A27" s="91" t="s">
        <v>30</v>
      </c>
      <c r="B27" s="89"/>
      <c r="C27" s="73">
        <v>4336095.6500000004</v>
      </c>
      <c r="D27" s="73">
        <v>4155816.43</v>
      </c>
      <c r="E27" s="73">
        <v>3848710.93</v>
      </c>
      <c r="F27" s="73">
        <v>307105.5</v>
      </c>
      <c r="G27" s="73"/>
      <c r="H27" s="73"/>
      <c r="I27" s="73"/>
      <c r="J27" s="73">
        <v>180279.22</v>
      </c>
      <c r="K27" s="73"/>
      <c r="L27" s="73"/>
      <c r="M27" s="73">
        <v>180000</v>
      </c>
      <c r="N27" s="73"/>
      <c r="O27" s="73">
        <v>279.22000000000003</v>
      </c>
    </row>
  </sheetData>
  <mergeCells count="12">
    <mergeCell ref="A1:O1"/>
    <mergeCell ref="A2:O2"/>
    <mergeCell ref="A3:N3"/>
    <mergeCell ref="D4:F4"/>
    <mergeCell ref="J4:O4"/>
    <mergeCell ref="H4:H5"/>
    <mergeCell ref="I4:I5"/>
    <mergeCell ref="A27:B27"/>
    <mergeCell ref="A4:A5"/>
    <mergeCell ref="B4:B5"/>
    <mergeCell ref="C4:C5"/>
    <mergeCell ref="G4:G5"/>
  </mergeCells>
  <phoneticPr fontId="22" type="noConversion"/>
  <pageMargins left="0.75" right="0.75" top="1" bottom="1" header="0.5" footer="0.5"/>
  <pageSetup scale="46" pageOrder="overThenDown" orientation="landscape"/>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15"/>
  <sheetViews>
    <sheetView showZeros="0" workbookViewId="0">
      <selection sqref="A1:D1"/>
    </sheetView>
  </sheetViews>
  <sheetFormatPr defaultColWidth="8.875" defaultRowHeight="15" customHeight="1"/>
  <cols>
    <col min="1" max="2" width="28.625" customWidth="1"/>
    <col min="3" max="3" width="35.75" customWidth="1"/>
    <col min="4" max="4" width="28.625" customWidth="1"/>
  </cols>
  <sheetData>
    <row r="1" spans="1:4" ht="18.75" customHeight="1">
      <c r="A1" s="86" t="s">
        <v>99</v>
      </c>
      <c r="B1" s="87"/>
      <c r="C1" s="87"/>
      <c r="D1" s="87"/>
    </row>
    <row r="2" spans="1:4" ht="28.5" customHeight="1">
      <c r="A2" s="88" t="s">
        <v>100</v>
      </c>
      <c r="B2" s="88"/>
      <c r="C2" s="88"/>
      <c r="D2" s="88"/>
    </row>
    <row r="3" spans="1:4" ht="18.75" customHeight="1">
      <c r="A3" s="89" t="str">
        <f>"单位名称："&amp;"玉溪市人民政府外事办公室"</f>
        <v>单位名称：玉溪市人民政府外事办公室</v>
      </c>
      <c r="B3" s="89"/>
      <c r="C3" s="89"/>
      <c r="D3" s="69" t="s">
        <v>2</v>
      </c>
    </row>
    <row r="4" spans="1:4" ht="18.75" customHeight="1">
      <c r="A4" s="95" t="s">
        <v>3</v>
      </c>
      <c r="B4" s="95"/>
      <c r="C4" s="95" t="s">
        <v>4</v>
      </c>
      <c r="D4" s="95"/>
    </row>
    <row r="5" spans="1:4" ht="18.75" customHeight="1">
      <c r="A5" s="22" t="s">
        <v>5</v>
      </c>
      <c r="B5" s="22" t="s">
        <v>6</v>
      </c>
      <c r="C5" s="22" t="s">
        <v>101</v>
      </c>
      <c r="D5" s="22" t="s">
        <v>6</v>
      </c>
    </row>
    <row r="6" spans="1:4" ht="18.75" customHeight="1">
      <c r="A6" s="78" t="s">
        <v>102</v>
      </c>
      <c r="B6" s="79"/>
      <c r="C6" s="80" t="s">
        <v>103</v>
      </c>
      <c r="D6" s="79"/>
    </row>
    <row r="7" spans="1:4" ht="18.75" customHeight="1">
      <c r="A7" s="70" t="s">
        <v>104</v>
      </c>
      <c r="B7" s="81">
        <v>4018710.93</v>
      </c>
      <c r="C7" s="82" t="str">
        <f>"（一）"&amp;"一般公共服务支出"</f>
        <v>（一）一般公共服务支出</v>
      </c>
      <c r="D7" s="81">
        <v>3059414.93</v>
      </c>
    </row>
    <row r="8" spans="1:4" ht="18.75" customHeight="1">
      <c r="A8" s="70" t="s">
        <v>105</v>
      </c>
      <c r="B8" s="81"/>
      <c r="C8" s="82" t="str">
        <f>"（二）"&amp;"社会保障和就业支出"</f>
        <v>（二）社会保障和就业支出</v>
      </c>
      <c r="D8" s="81">
        <v>532106.07999999996</v>
      </c>
    </row>
    <row r="9" spans="1:4" ht="18.75" customHeight="1">
      <c r="A9" s="70" t="s">
        <v>106</v>
      </c>
      <c r="B9" s="81"/>
      <c r="C9" s="82" t="str">
        <f>"（三）"&amp;"卫生健康支出"</f>
        <v>（三）卫生健康支出</v>
      </c>
      <c r="D9" s="81">
        <v>281395.42</v>
      </c>
    </row>
    <row r="10" spans="1:4" ht="18.75" customHeight="1">
      <c r="A10" s="70" t="s">
        <v>107</v>
      </c>
      <c r="B10" s="81"/>
      <c r="C10" s="82" t="str">
        <f>"（四）"&amp;"住房保障支出"</f>
        <v>（四）住房保障支出</v>
      </c>
      <c r="D10" s="81">
        <v>282900</v>
      </c>
    </row>
    <row r="11" spans="1:4" ht="18.75" customHeight="1">
      <c r="A11" s="24" t="s">
        <v>104</v>
      </c>
      <c r="B11" s="81">
        <v>137105.5</v>
      </c>
      <c r="C11" s="70"/>
      <c r="D11" s="70"/>
    </row>
    <row r="12" spans="1:4" ht="18.75" customHeight="1">
      <c r="A12" s="24" t="s">
        <v>105</v>
      </c>
      <c r="B12" s="81"/>
      <c r="C12" s="70"/>
      <c r="D12" s="70"/>
    </row>
    <row r="13" spans="1:4" ht="18.75" customHeight="1">
      <c r="A13" s="24" t="s">
        <v>106</v>
      </c>
      <c r="B13" s="81"/>
      <c r="C13" s="70"/>
      <c r="D13" s="70"/>
    </row>
    <row r="14" spans="1:4" ht="18.75" customHeight="1">
      <c r="A14" s="70"/>
      <c r="B14" s="70"/>
      <c r="C14" s="70" t="s">
        <v>108</v>
      </c>
      <c r="D14" s="70"/>
    </row>
    <row r="15" spans="1:4" ht="18.75" customHeight="1">
      <c r="A15" s="83" t="s">
        <v>24</v>
      </c>
      <c r="B15" s="81">
        <v>4155816.43</v>
      </c>
      <c r="C15" s="83" t="s">
        <v>25</v>
      </c>
      <c r="D15" s="81">
        <v>4155816.43</v>
      </c>
    </row>
  </sheetData>
  <mergeCells count="5">
    <mergeCell ref="A1:D1"/>
    <mergeCell ref="A2:D2"/>
    <mergeCell ref="A3:C3"/>
    <mergeCell ref="A4:B4"/>
    <mergeCell ref="C4:D4"/>
  </mergeCells>
  <phoneticPr fontId="22" type="noConversion"/>
  <pageMargins left="0.75" right="0.75" top="1" bottom="1" header="0.5" footer="0.5"/>
  <pageSetup pageOrder="overThenDown" orientation="landscape"/>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26"/>
  <sheetViews>
    <sheetView showZeros="0" workbookViewId="0">
      <selection sqref="A1:G1"/>
    </sheetView>
  </sheetViews>
  <sheetFormatPr defaultColWidth="8.875" defaultRowHeight="15" customHeight="1"/>
  <cols>
    <col min="1" max="1" width="17.875" customWidth="1"/>
    <col min="2" max="2" width="53.125" customWidth="1"/>
    <col min="3" max="7" width="15.125" customWidth="1"/>
  </cols>
  <sheetData>
    <row r="1" spans="1:7" ht="15" customHeight="1">
      <c r="A1" s="92" t="s">
        <v>109</v>
      </c>
      <c r="B1" s="92"/>
      <c r="C1" s="92"/>
      <c r="D1" s="92"/>
      <c r="E1" s="92"/>
      <c r="F1" s="92"/>
      <c r="G1" s="92"/>
    </row>
    <row r="2" spans="1:7" ht="28.5" customHeight="1">
      <c r="A2" s="93" t="s">
        <v>110</v>
      </c>
      <c r="B2" s="93"/>
      <c r="C2" s="93"/>
      <c r="D2" s="93"/>
      <c r="E2" s="93"/>
      <c r="F2" s="93"/>
      <c r="G2" s="93"/>
    </row>
    <row r="3" spans="1:7" ht="20.25" customHeight="1">
      <c r="A3" s="89" t="str">
        <f>"单位名称："&amp;"玉溪市人民政府外事办公室"</f>
        <v>单位名称：玉溪市人民政府外事办公室</v>
      </c>
      <c r="B3" s="89"/>
      <c r="C3" s="89"/>
      <c r="D3" s="89"/>
      <c r="E3" s="89"/>
      <c r="F3" s="89"/>
      <c r="G3" s="75" t="s">
        <v>2</v>
      </c>
    </row>
    <row r="4" spans="1:7" ht="27" customHeight="1">
      <c r="A4" s="90" t="s">
        <v>111</v>
      </c>
      <c r="B4" s="90"/>
      <c r="C4" s="90" t="s">
        <v>30</v>
      </c>
      <c r="D4" s="90" t="s">
        <v>33</v>
      </c>
      <c r="E4" s="90"/>
      <c r="F4" s="90"/>
      <c r="G4" s="90" t="s">
        <v>73</v>
      </c>
    </row>
    <row r="5" spans="1:7" ht="27" customHeight="1">
      <c r="A5" s="71" t="s">
        <v>68</v>
      </c>
      <c r="B5" s="71" t="s">
        <v>69</v>
      </c>
      <c r="C5" s="90"/>
      <c r="D5" s="71" t="s">
        <v>32</v>
      </c>
      <c r="E5" s="71" t="s">
        <v>112</v>
      </c>
      <c r="F5" s="71" t="s">
        <v>113</v>
      </c>
      <c r="G5" s="90"/>
    </row>
    <row r="6" spans="1:7" ht="20.25" customHeight="1">
      <c r="A6" s="74" t="s">
        <v>44</v>
      </c>
      <c r="B6" s="74" t="s">
        <v>45</v>
      </c>
      <c r="C6" s="74" t="s">
        <v>46</v>
      </c>
      <c r="D6" s="74" t="s">
        <v>47</v>
      </c>
      <c r="E6" s="74" t="s">
        <v>48</v>
      </c>
      <c r="F6" s="74" t="s">
        <v>49</v>
      </c>
      <c r="G6" s="74">
        <v>7</v>
      </c>
    </row>
    <row r="7" spans="1:7" ht="20.25" customHeight="1">
      <c r="A7" s="70" t="s">
        <v>79</v>
      </c>
      <c r="B7" s="70" t="str">
        <f>"        "&amp;"一般公共服务支出"</f>
        <v>一般公共服务支出</v>
      </c>
      <c r="C7" s="27">
        <v>3059414.93</v>
      </c>
      <c r="D7" s="27">
        <v>3059414.93</v>
      </c>
      <c r="E7" s="27">
        <v>2244186.0699999998</v>
      </c>
      <c r="F7" s="27">
        <v>508123.36</v>
      </c>
      <c r="G7" s="27">
        <v>307105.5</v>
      </c>
    </row>
    <row r="8" spans="1:7" ht="20.25" customHeight="1">
      <c r="A8" s="76" t="s">
        <v>80</v>
      </c>
      <c r="B8" s="76" t="str">
        <f>"        "&amp;"政府办公厅（室）及相关机构事务"</f>
        <v>政府办公厅（室）及相关机构事务</v>
      </c>
      <c r="C8" s="27">
        <v>2915414.93</v>
      </c>
      <c r="D8" s="27">
        <v>2915414.93</v>
      </c>
      <c r="E8" s="27">
        <v>2100186.0699999998</v>
      </c>
      <c r="F8" s="27">
        <v>508123.36</v>
      </c>
      <c r="G8" s="27">
        <v>307105.5</v>
      </c>
    </row>
    <row r="9" spans="1:7" ht="20.25" customHeight="1">
      <c r="A9" s="77" t="s">
        <v>81</v>
      </c>
      <c r="B9" s="77" t="str">
        <f>"        "&amp;"行政运行"</f>
        <v>行政运行</v>
      </c>
      <c r="C9" s="27">
        <v>2815414.93</v>
      </c>
      <c r="D9" s="27">
        <v>2815414.93</v>
      </c>
      <c r="E9" s="27">
        <v>2100186.0699999998</v>
      </c>
      <c r="F9" s="27">
        <v>508123.36</v>
      </c>
      <c r="G9" s="27">
        <v>207105.5</v>
      </c>
    </row>
    <row r="10" spans="1:7" ht="20.25" customHeight="1">
      <c r="A10" s="77" t="s">
        <v>82</v>
      </c>
      <c r="B10" s="77" t="str">
        <f>"        "&amp;"其他政府办公厅（室）及相关机构事务支出"</f>
        <v>其他政府办公厅（室）及相关机构事务支出</v>
      </c>
      <c r="C10" s="27">
        <v>100000</v>
      </c>
      <c r="D10" s="27">
        <v>100000</v>
      </c>
      <c r="E10" s="27"/>
      <c r="F10" s="27"/>
      <c r="G10" s="27">
        <v>100000</v>
      </c>
    </row>
    <row r="11" spans="1:7" ht="20.25" customHeight="1">
      <c r="A11" s="76" t="s">
        <v>83</v>
      </c>
      <c r="B11" s="76" t="str">
        <f>"        "&amp;"其他一般公共服务支出"</f>
        <v>其他一般公共服务支出</v>
      </c>
      <c r="C11" s="27">
        <v>144000</v>
      </c>
      <c r="D11" s="27">
        <v>144000</v>
      </c>
      <c r="E11" s="27">
        <v>144000</v>
      </c>
      <c r="F11" s="27"/>
      <c r="G11" s="27"/>
    </row>
    <row r="12" spans="1:7" ht="20.25" customHeight="1">
      <c r="A12" s="77" t="s">
        <v>84</v>
      </c>
      <c r="B12" s="77" t="str">
        <f>"        "&amp;"其他一般公共服务支出"</f>
        <v>其他一般公共服务支出</v>
      </c>
      <c r="C12" s="27">
        <v>144000</v>
      </c>
      <c r="D12" s="27">
        <v>144000</v>
      </c>
      <c r="E12" s="27">
        <v>144000</v>
      </c>
      <c r="F12" s="27"/>
      <c r="G12" s="27"/>
    </row>
    <row r="13" spans="1:7" ht="20.25" customHeight="1">
      <c r="A13" s="70" t="s">
        <v>85</v>
      </c>
      <c r="B13" s="70" t="str">
        <f>"        "&amp;"社会保障和就业支出"</f>
        <v>社会保障和就业支出</v>
      </c>
      <c r="C13" s="27">
        <v>532106.07999999996</v>
      </c>
      <c r="D13" s="27">
        <v>532106.07999999996</v>
      </c>
      <c r="E13" s="27">
        <v>527906.07999999996</v>
      </c>
      <c r="F13" s="27">
        <v>4200</v>
      </c>
      <c r="G13" s="27"/>
    </row>
    <row r="14" spans="1:7" ht="20.25" customHeight="1">
      <c r="A14" s="76" t="s">
        <v>86</v>
      </c>
      <c r="B14" s="76" t="str">
        <f>"        "&amp;"行政事业单位养老支出"</f>
        <v>行政事业单位养老支出</v>
      </c>
      <c r="C14" s="27">
        <v>532106.07999999996</v>
      </c>
      <c r="D14" s="27">
        <v>532106.07999999996</v>
      </c>
      <c r="E14" s="27">
        <v>527906.07999999996</v>
      </c>
      <c r="F14" s="27">
        <v>4200</v>
      </c>
      <c r="G14" s="27"/>
    </row>
    <row r="15" spans="1:7" ht="20.25" customHeight="1">
      <c r="A15" s="77" t="s">
        <v>87</v>
      </c>
      <c r="B15" s="77" t="str">
        <f>"        "&amp;"行政单位离退休"</f>
        <v>行政单位离退休</v>
      </c>
      <c r="C15" s="27">
        <v>222600</v>
      </c>
      <c r="D15" s="27">
        <v>222600</v>
      </c>
      <c r="E15" s="27">
        <v>218400</v>
      </c>
      <c r="F15" s="27">
        <v>4200</v>
      </c>
      <c r="G15" s="27"/>
    </row>
    <row r="16" spans="1:7" ht="20.25" customHeight="1">
      <c r="A16" s="77" t="s">
        <v>88</v>
      </c>
      <c r="B16" s="77" t="str">
        <f>"        "&amp;"机关事业单位基本养老保险缴费支出"</f>
        <v>机关事业单位基本养老保险缴费支出</v>
      </c>
      <c r="C16" s="27">
        <v>309506.08</v>
      </c>
      <c r="D16" s="27">
        <v>309506.08</v>
      </c>
      <c r="E16" s="27">
        <v>309506.08</v>
      </c>
      <c r="F16" s="27"/>
      <c r="G16" s="27"/>
    </row>
    <row r="17" spans="1:7" ht="20.25" customHeight="1">
      <c r="A17" s="70" t="s">
        <v>89</v>
      </c>
      <c r="B17" s="70" t="str">
        <f>"        "&amp;"卫生健康支出"</f>
        <v>卫生健康支出</v>
      </c>
      <c r="C17" s="27">
        <v>281395.42</v>
      </c>
      <c r="D17" s="27">
        <v>281395.42</v>
      </c>
      <c r="E17" s="27">
        <v>281395.42</v>
      </c>
      <c r="F17" s="27"/>
      <c r="G17" s="27"/>
    </row>
    <row r="18" spans="1:7" ht="20.25" customHeight="1">
      <c r="A18" s="76" t="s">
        <v>90</v>
      </c>
      <c r="B18" s="76" t="str">
        <f>"        "&amp;"行政事业单位医疗"</f>
        <v>行政事业单位医疗</v>
      </c>
      <c r="C18" s="27">
        <v>281395.42</v>
      </c>
      <c r="D18" s="27">
        <v>281395.42</v>
      </c>
      <c r="E18" s="27">
        <v>281395.42</v>
      </c>
      <c r="F18" s="27"/>
      <c r="G18" s="27"/>
    </row>
    <row r="19" spans="1:7" ht="20.25" customHeight="1">
      <c r="A19" s="77" t="s">
        <v>91</v>
      </c>
      <c r="B19" s="77" t="str">
        <f>"        "&amp;"行政单位医疗"</f>
        <v>行政单位医疗</v>
      </c>
      <c r="C19" s="27">
        <v>160556.28</v>
      </c>
      <c r="D19" s="27">
        <v>160556.28</v>
      </c>
      <c r="E19" s="27">
        <v>160556.28</v>
      </c>
      <c r="F19" s="27"/>
      <c r="G19" s="27"/>
    </row>
    <row r="20" spans="1:7" ht="20.25" customHeight="1">
      <c r="A20" s="77" t="s">
        <v>93</v>
      </c>
      <c r="B20" s="77" t="str">
        <f>"        "&amp;"公务员医疗补助"</f>
        <v>公务员医疗补助</v>
      </c>
      <c r="C20" s="27">
        <v>105684.05</v>
      </c>
      <c r="D20" s="27">
        <v>105684.05</v>
      </c>
      <c r="E20" s="27">
        <v>105684.05</v>
      </c>
      <c r="F20" s="27"/>
      <c r="G20" s="27"/>
    </row>
    <row r="21" spans="1:7" ht="20.25" customHeight="1">
      <c r="A21" s="77" t="s">
        <v>94</v>
      </c>
      <c r="B21" s="77" t="str">
        <f>"        "&amp;"其他行政事业单位医疗支出"</f>
        <v>其他行政事业单位医疗支出</v>
      </c>
      <c r="C21" s="27">
        <v>15155.09</v>
      </c>
      <c r="D21" s="27">
        <v>15155.09</v>
      </c>
      <c r="E21" s="27">
        <v>15155.09</v>
      </c>
      <c r="F21" s="27"/>
      <c r="G21" s="27"/>
    </row>
    <row r="22" spans="1:7" ht="20.25" customHeight="1">
      <c r="A22" s="70" t="s">
        <v>95</v>
      </c>
      <c r="B22" s="70" t="str">
        <f>"        "&amp;"住房保障支出"</f>
        <v>住房保障支出</v>
      </c>
      <c r="C22" s="27">
        <v>282900</v>
      </c>
      <c r="D22" s="27">
        <v>282900</v>
      </c>
      <c r="E22" s="27">
        <v>282900</v>
      </c>
      <c r="F22" s="27"/>
      <c r="G22" s="27"/>
    </row>
    <row r="23" spans="1:7" ht="20.25" customHeight="1">
      <c r="A23" s="76" t="s">
        <v>96</v>
      </c>
      <c r="B23" s="76" t="str">
        <f>"        "&amp;"住房改革支出"</f>
        <v>住房改革支出</v>
      </c>
      <c r="C23" s="27">
        <v>282900</v>
      </c>
      <c r="D23" s="27">
        <v>282900</v>
      </c>
      <c r="E23" s="27">
        <v>282900</v>
      </c>
      <c r="F23" s="27"/>
      <c r="G23" s="27"/>
    </row>
    <row r="24" spans="1:7" ht="20.25" customHeight="1">
      <c r="A24" s="77" t="s">
        <v>97</v>
      </c>
      <c r="B24" s="77" t="str">
        <f>"        "&amp;"住房公积金"</f>
        <v>住房公积金</v>
      </c>
      <c r="C24" s="27">
        <v>267684</v>
      </c>
      <c r="D24" s="27">
        <v>267684</v>
      </c>
      <c r="E24" s="27">
        <v>267684</v>
      </c>
      <c r="F24" s="27"/>
      <c r="G24" s="27"/>
    </row>
    <row r="25" spans="1:7" ht="20.25" customHeight="1">
      <c r="A25" s="77" t="s">
        <v>98</v>
      </c>
      <c r="B25" s="77" t="str">
        <f>"        "&amp;"购房补贴"</f>
        <v>购房补贴</v>
      </c>
      <c r="C25" s="27">
        <v>15216</v>
      </c>
      <c r="D25" s="27">
        <v>15216</v>
      </c>
      <c r="E25" s="27">
        <v>15216</v>
      </c>
      <c r="F25" s="27"/>
      <c r="G25" s="27"/>
    </row>
    <row r="26" spans="1:7" ht="20.25" customHeight="1">
      <c r="A26" s="91" t="s">
        <v>30</v>
      </c>
      <c r="B26" s="89"/>
      <c r="C26" s="73">
        <v>4155816.43</v>
      </c>
      <c r="D26" s="73">
        <v>4155816.43</v>
      </c>
      <c r="E26" s="73">
        <v>3336387.57</v>
      </c>
      <c r="F26" s="73">
        <v>512323.36</v>
      </c>
      <c r="G26" s="73">
        <v>307105.5</v>
      </c>
    </row>
  </sheetData>
  <mergeCells count="8">
    <mergeCell ref="A26:B26"/>
    <mergeCell ref="C4:C5"/>
    <mergeCell ref="G4:G5"/>
    <mergeCell ref="A1:G1"/>
    <mergeCell ref="A2:G2"/>
    <mergeCell ref="A3:F3"/>
    <mergeCell ref="A4:B4"/>
    <mergeCell ref="D4:F4"/>
  </mergeCells>
  <phoneticPr fontId="22" type="noConversion"/>
  <pageMargins left="0.75" right="0.75" top="1" bottom="1" header="0.5" footer="0.5"/>
  <pageSetup scale="84" pageOrder="overThenDown"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7"/>
  <sheetViews>
    <sheetView showZeros="0" workbookViewId="0">
      <selection sqref="A1:F1"/>
    </sheetView>
  </sheetViews>
  <sheetFormatPr defaultColWidth="8.875" defaultRowHeight="15" customHeight="1"/>
  <cols>
    <col min="1" max="6" width="25.125" customWidth="1"/>
  </cols>
  <sheetData>
    <row r="1" spans="1:6" ht="15" customHeight="1">
      <c r="A1" s="86" t="s">
        <v>114</v>
      </c>
      <c r="B1" s="86"/>
      <c r="C1" s="86"/>
      <c r="D1" s="86"/>
      <c r="E1" s="86"/>
      <c r="F1" s="86"/>
    </row>
    <row r="2" spans="1:6" ht="28.5" customHeight="1">
      <c r="A2" s="93" t="s">
        <v>115</v>
      </c>
      <c r="B2" s="93"/>
      <c r="C2" s="93"/>
      <c r="D2" s="93"/>
      <c r="E2" s="93"/>
      <c r="F2" s="93"/>
    </row>
    <row r="3" spans="1:6" ht="20.25" customHeight="1">
      <c r="A3" s="89" t="str">
        <f>"单位名称："&amp;"玉溪市人民政府外事办公室"</f>
        <v>单位名称：玉溪市人民政府外事办公室</v>
      </c>
      <c r="B3" s="89"/>
      <c r="C3" s="89"/>
      <c r="D3" s="89"/>
      <c r="E3" s="89"/>
      <c r="F3" s="69" t="s">
        <v>2</v>
      </c>
    </row>
    <row r="4" spans="1:6" ht="20.25" customHeight="1">
      <c r="A4" s="90" t="s">
        <v>116</v>
      </c>
      <c r="B4" s="90" t="s">
        <v>117</v>
      </c>
      <c r="C4" s="90" t="s">
        <v>118</v>
      </c>
      <c r="D4" s="90"/>
      <c r="E4" s="90"/>
      <c r="F4" s="71"/>
    </row>
    <row r="5" spans="1:6" ht="35.25" customHeight="1">
      <c r="A5" s="90"/>
      <c r="B5" s="90"/>
      <c r="C5" s="71" t="s">
        <v>32</v>
      </c>
      <c r="D5" s="71" t="s">
        <v>119</v>
      </c>
      <c r="E5" s="71" t="s">
        <v>120</v>
      </c>
      <c r="F5" s="71" t="s">
        <v>121</v>
      </c>
    </row>
    <row r="6" spans="1:6" ht="20.25" customHeight="1">
      <c r="A6" s="74" t="s">
        <v>44</v>
      </c>
      <c r="B6" s="74">
        <v>2</v>
      </c>
      <c r="C6" s="74">
        <v>3</v>
      </c>
      <c r="D6" s="74">
        <v>4</v>
      </c>
      <c r="E6" s="74">
        <v>5</v>
      </c>
      <c r="F6" s="74">
        <v>6</v>
      </c>
    </row>
    <row r="7" spans="1:6" ht="20.25" customHeight="1">
      <c r="A7" s="27">
        <v>56000</v>
      </c>
      <c r="B7" s="27"/>
      <c r="C7" s="27">
        <v>26000</v>
      </c>
      <c r="D7" s="27"/>
      <c r="E7" s="73">
        <v>26000</v>
      </c>
      <c r="F7" s="27">
        <v>30000</v>
      </c>
    </row>
  </sheetData>
  <mergeCells count="6">
    <mergeCell ref="A1:F1"/>
    <mergeCell ref="A2:F2"/>
    <mergeCell ref="A3:E3"/>
    <mergeCell ref="C4:E4"/>
    <mergeCell ref="A4:A5"/>
    <mergeCell ref="B4:B5"/>
  </mergeCells>
  <phoneticPr fontId="22" type="noConversion"/>
  <pageMargins left="0.75" right="0.75" top="1" bottom="1" header="0.5" footer="0.5"/>
  <pageSetup scale="82" pageOrder="overThenDown" orientation="landscape"/>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W49"/>
  <sheetViews>
    <sheetView showZeros="0" workbookViewId="0">
      <selection sqref="A1:W1"/>
    </sheetView>
  </sheetViews>
  <sheetFormatPr defaultColWidth="8.875" defaultRowHeight="15" customHeight="1"/>
  <cols>
    <col min="1" max="1" width="27.25" customWidth="1"/>
    <col min="2" max="2" width="20.875" customWidth="1"/>
    <col min="3" max="3" width="22.75" customWidth="1"/>
    <col min="4" max="4" width="11.125" customWidth="1"/>
    <col min="5" max="5" width="22.75" customWidth="1"/>
    <col min="6" max="6" width="11.125" customWidth="1"/>
    <col min="7" max="7" width="22.75" customWidth="1"/>
    <col min="8" max="8" width="16.25" customWidth="1"/>
    <col min="9" max="9" width="16.375" customWidth="1"/>
    <col min="10" max="13" width="16.25" customWidth="1"/>
    <col min="14" max="16" width="16.375" customWidth="1"/>
    <col min="17" max="22" width="16.25" customWidth="1"/>
    <col min="23" max="23" width="16.375" customWidth="1"/>
  </cols>
  <sheetData>
    <row r="1" spans="1:23" ht="15" customHeight="1">
      <c r="A1" s="86" t="s">
        <v>122</v>
      </c>
      <c r="B1" s="86"/>
      <c r="C1" s="86"/>
      <c r="D1" s="86"/>
      <c r="E1" s="86"/>
      <c r="F1" s="86"/>
      <c r="G1" s="86"/>
      <c r="H1" s="86"/>
      <c r="I1" s="86"/>
      <c r="J1" s="86"/>
      <c r="K1" s="86"/>
      <c r="L1" s="86"/>
      <c r="M1" s="86"/>
      <c r="N1" s="86"/>
      <c r="O1" s="86"/>
      <c r="P1" s="86"/>
      <c r="Q1" s="86"/>
      <c r="R1" s="86"/>
      <c r="S1" s="86"/>
      <c r="T1" s="86"/>
      <c r="U1" s="86"/>
      <c r="V1" s="86"/>
      <c r="W1" s="86"/>
    </row>
    <row r="2" spans="1:23" ht="28.5" customHeight="1">
      <c r="A2" s="93" t="s">
        <v>123</v>
      </c>
      <c r="B2" s="93"/>
      <c r="C2" s="93" t="s">
        <v>124</v>
      </c>
      <c r="D2" s="93"/>
      <c r="E2" s="93"/>
      <c r="F2" s="93"/>
      <c r="G2" s="93"/>
      <c r="H2" s="93"/>
      <c r="I2" s="93"/>
      <c r="J2" s="93"/>
      <c r="K2" s="93"/>
      <c r="L2" s="93"/>
      <c r="M2" s="93"/>
      <c r="N2" s="93"/>
      <c r="O2" s="93"/>
      <c r="P2" s="93"/>
      <c r="Q2" s="93"/>
      <c r="R2" s="93"/>
      <c r="S2" s="93"/>
      <c r="T2" s="93"/>
      <c r="U2" s="93"/>
      <c r="V2" s="93"/>
      <c r="W2" s="93"/>
    </row>
    <row r="3" spans="1:23" ht="19.5" customHeight="1">
      <c r="A3" s="89" t="str">
        <f>"单位名称："&amp;"玉溪市人民政府外事办公室"</f>
        <v>单位名称：玉溪市人民政府外事办公室</v>
      </c>
      <c r="B3" s="89"/>
      <c r="C3" s="89"/>
      <c r="D3" s="89"/>
      <c r="E3" s="89"/>
      <c r="F3" s="89"/>
      <c r="G3" s="89"/>
      <c r="H3" s="89"/>
      <c r="I3" s="89"/>
      <c r="J3" s="89"/>
      <c r="K3" s="89"/>
      <c r="L3" s="89"/>
      <c r="M3" s="89"/>
      <c r="N3" s="89"/>
      <c r="O3" s="89"/>
      <c r="P3" s="89"/>
      <c r="Q3" s="89"/>
      <c r="R3" s="86"/>
      <c r="S3" s="86"/>
      <c r="T3" s="86"/>
      <c r="U3" s="86"/>
      <c r="V3" s="86"/>
      <c r="W3" s="69" t="s">
        <v>2</v>
      </c>
    </row>
    <row r="4" spans="1:23" ht="19.5" customHeight="1">
      <c r="A4" s="90" t="s">
        <v>125</v>
      </c>
      <c r="B4" s="90" t="s">
        <v>126</v>
      </c>
      <c r="C4" s="90" t="s">
        <v>127</v>
      </c>
      <c r="D4" s="90" t="s">
        <v>128</v>
      </c>
      <c r="E4" s="90" t="s">
        <v>129</v>
      </c>
      <c r="F4" s="90" t="s">
        <v>130</v>
      </c>
      <c r="G4" s="90" t="s">
        <v>131</v>
      </c>
      <c r="H4" s="90" t="s">
        <v>132</v>
      </c>
      <c r="I4" s="90"/>
      <c r="J4" s="90"/>
      <c r="K4" s="90"/>
      <c r="L4" s="90"/>
      <c r="M4" s="90"/>
      <c r="N4" s="90"/>
      <c r="O4" s="90"/>
      <c r="P4" s="90"/>
      <c r="Q4" s="90"/>
      <c r="R4" s="90"/>
      <c r="S4" s="90"/>
      <c r="T4" s="90"/>
      <c r="U4" s="90"/>
      <c r="V4" s="90"/>
      <c r="W4" s="90"/>
    </row>
    <row r="5" spans="1:23" ht="19.5" customHeight="1">
      <c r="A5" s="90"/>
      <c r="B5" s="90"/>
      <c r="C5" s="90"/>
      <c r="D5" s="90"/>
      <c r="E5" s="90"/>
      <c r="F5" s="90"/>
      <c r="G5" s="90"/>
      <c r="H5" s="90" t="s">
        <v>30</v>
      </c>
      <c r="I5" s="90" t="s">
        <v>33</v>
      </c>
      <c r="J5" s="90"/>
      <c r="K5" s="90"/>
      <c r="L5" s="90"/>
      <c r="M5" s="90"/>
      <c r="N5" s="90" t="s">
        <v>133</v>
      </c>
      <c r="O5" s="90"/>
      <c r="P5" s="90"/>
      <c r="Q5" s="90" t="s">
        <v>36</v>
      </c>
      <c r="R5" s="90" t="s">
        <v>71</v>
      </c>
      <c r="S5" s="90"/>
      <c r="T5" s="90"/>
      <c r="U5" s="90"/>
      <c r="V5" s="90"/>
      <c r="W5" s="90"/>
    </row>
    <row r="6" spans="1:23" ht="41.25" customHeight="1">
      <c r="A6" s="90"/>
      <c r="B6" s="90"/>
      <c r="C6" s="90"/>
      <c r="D6" s="90"/>
      <c r="E6" s="90"/>
      <c r="F6" s="90"/>
      <c r="G6" s="90"/>
      <c r="H6" s="90"/>
      <c r="I6" s="71" t="s">
        <v>134</v>
      </c>
      <c r="J6" s="71" t="s">
        <v>135</v>
      </c>
      <c r="K6" s="71" t="s">
        <v>136</v>
      </c>
      <c r="L6" s="71" t="s">
        <v>137</v>
      </c>
      <c r="M6" s="71" t="s">
        <v>138</v>
      </c>
      <c r="N6" s="71" t="s">
        <v>33</v>
      </c>
      <c r="O6" s="71" t="s">
        <v>34</v>
      </c>
      <c r="P6" s="71" t="s">
        <v>35</v>
      </c>
      <c r="Q6" s="90"/>
      <c r="R6" s="71" t="s">
        <v>32</v>
      </c>
      <c r="S6" s="71" t="s">
        <v>39</v>
      </c>
      <c r="T6" s="71" t="s">
        <v>139</v>
      </c>
      <c r="U6" s="71" t="s">
        <v>41</v>
      </c>
      <c r="V6" s="71" t="s">
        <v>42</v>
      </c>
      <c r="W6" s="71" t="s">
        <v>43</v>
      </c>
    </row>
    <row r="7" spans="1:23" ht="20.25" customHeight="1">
      <c r="A7" s="72" t="s">
        <v>44</v>
      </c>
      <c r="B7" s="72" t="s">
        <v>45</v>
      </c>
      <c r="C7" s="72" t="s">
        <v>46</v>
      </c>
      <c r="D7" s="72" t="s">
        <v>47</v>
      </c>
      <c r="E7" s="72" t="s">
        <v>48</v>
      </c>
      <c r="F7" s="72" t="s">
        <v>49</v>
      </c>
      <c r="G7" s="72" t="s">
        <v>50</v>
      </c>
      <c r="H7" s="72" t="s">
        <v>51</v>
      </c>
      <c r="I7" s="72" t="s">
        <v>52</v>
      </c>
      <c r="J7" s="72" t="s">
        <v>53</v>
      </c>
      <c r="K7" s="72" t="s">
        <v>54</v>
      </c>
      <c r="L7" s="72" t="s">
        <v>55</v>
      </c>
      <c r="M7" s="72" t="s">
        <v>56</v>
      </c>
      <c r="N7" s="72" t="s">
        <v>57</v>
      </c>
      <c r="O7" s="72" t="s">
        <v>58</v>
      </c>
      <c r="P7" s="72" t="s">
        <v>59</v>
      </c>
      <c r="Q7" s="72" t="s">
        <v>60</v>
      </c>
      <c r="R7" s="72" t="s">
        <v>61</v>
      </c>
      <c r="S7" s="72" t="s">
        <v>62</v>
      </c>
      <c r="T7" s="72" t="s">
        <v>140</v>
      </c>
      <c r="U7" s="72" t="s">
        <v>141</v>
      </c>
      <c r="V7" s="72" t="s">
        <v>142</v>
      </c>
      <c r="W7" s="72" t="s">
        <v>143</v>
      </c>
    </row>
    <row r="8" spans="1:23" ht="20.25" customHeight="1">
      <c r="A8" t="s">
        <v>64</v>
      </c>
      <c r="C8" s="70"/>
      <c r="D8" s="70"/>
      <c r="E8" s="70"/>
      <c r="G8" s="70"/>
      <c r="H8" s="73">
        <v>3938910.93</v>
      </c>
      <c r="I8" s="27">
        <v>3848710.93</v>
      </c>
      <c r="J8" s="27">
        <v>1401423.14</v>
      </c>
      <c r="K8" s="27"/>
      <c r="L8" s="27">
        <v>2447287.79</v>
      </c>
      <c r="M8" s="27"/>
      <c r="N8" s="27"/>
      <c r="O8" s="27"/>
      <c r="P8" s="27"/>
      <c r="Q8" s="27"/>
      <c r="R8" s="27">
        <v>90200</v>
      </c>
      <c r="S8" s="27"/>
      <c r="T8" s="27"/>
      <c r="U8" s="27">
        <v>90000</v>
      </c>
      <c r="V8" s="27"/>
      <c r="W8" s="27">
        <v>200</v>
      </c>
    </row>
    <row r="9" spans="1:23" ht="20.25" customHeight="1">
      <c r="A9" t="s">
        <v>64</v>
      </c>
      <c r="B9" s="70"/>
      <c r="C9" s="70"/>
      <c r="D9" s="70"/>
      <c r="E9" s="70"/>
      <c r="F9" s="70"/>
      <c r="G9" s="70"/>
      <c r="H9" s="73">
        <v>3938910.93</v>
      </c>
      <c r="I9" s="27">
        <v>3848710.93</v>
      </c>
      <c r="J9" s="27">
        <v>1401423.14</v>
      </c>
      <c r="K9" s="27"/>
      <c r="L9" s="27">
        <v>2447287.79</v>
      </c>
      <c r="M9" s="27"/>
      <c r="N9" s="27"/>
      <c r="O9" s="27"/>
      <c r="P9" s="27"/>
      <c r="Q9" s="27"/>
      <c r="R9" s="27">
        <v>90200</v>
      </c>
      <c r="S9" s="27"/>
      <c r="T9" s="27"/>
      <c r="U9" s="27">
        <v>90000</v>
      </c>
      <c r="V9" s="27"/>
      <c r="W9" s="27">
        <v>200</v>
      </c>
    </row>
    <row r="10" spans="1:23" ht="20.25" customHeight="1">
      <c r="A10" s="70" t="str">
        <f t="shared" ref="A10:A48" si="0">"       "&amp;"玉溪市人民政府外事办公室"</f>
        <v>玉溪市人民政府外事办公室</v>
      </c>
      <c r="B10" s="70" t="s">
        <v>144</v>
      </c>
      <c r="C10" s="70" t="s">
        <v>145</v>
      </c>
      <c r="D10" s="70" t="s">
        <v>81</v>
      </c>
      <c r="E10" s="70" t="s">
        <v>146</v>
      </c>
      <c r="F10" s="70" t="s">
        <v>147</v>
      </c>
      <c r="G10" s="70" t="s">
        <v>148</v>
      </c>
      <c r="H10" s="73">
        <v>670620</v>
      </c>
      <c r="I10" s="27">
        <v>670620</v>
      </c>
      <c r="J10" s="27">
        <v>293396.25</v>
      </c>
      <c r="K10" s="70"/>
      <c r="L10" s="27">
        <v>377223.75</v>
      </c>
      <c r="M10" s="70"/>
      <c r="N10" s="27"/>
      <c r="O10" s="27"/>
      <c r="P10" s="70"/>
      <c r="Q10" s="27"/>
      <c r="R10" s="27"/>
      <c r="S10" s="27"/>
      <c r="T10" s="27"/>
      <c r="U10" s="27"/>
      <c r="V10" s="27"/>
      <c r="W10" s="27"/>
    </row>
    <row r="11" spans="1:23" ht="20.25" customHeight="1">
      <c r="A11" s="70" t="str">
        <f t="shared" si="0"/>
        <v>玉溪市人民政府外事办公室</v>
      </c>
      <c r="B11" s="70" t="s">
        <v>144</v>
      </c>
      <c r="C11" s="70" t="s">
        <v>145</v>
      </c>
      <c r="D11" s="70" t="s">
        <v>81</v>
      </c>
      <c r="E11" s="70" t="s">
        <v>146</v>
      </c>
      <c r="F11" s="70" t="s">
        <v>149</v>
      </c>
      <c r="G11" s="70" t="s">
        <v>150</v>
      </c>
      <c r="H11" s="73">
        <v>883332</v>
      </c>
      <c r="I11" s="27">
        <v>883332</v>
      </c>
      <c r="J11" s="27">
        <v>386457.75</v>
      </c>
      <c r="K11" s="70"/>
      <c r="L11" s="27">
        <v>496874.25</v>
      </c>
      <c r="M11" s="70"/>
      <c r="N11" s="27"/>
      <c r="O11" s="27"/>
      <c r="P11" s="70"/>
      <c r="Q11" s="27"/>
      <c r="R11" s="27"/>
      <c r="S11" s="27"/>
      <c r="T11" s="27"/>
      <c r="U11" s="27"/>
      <c r="V11" s="27"/>
      <c r="W11" s="27"/>
    </row>
    <row r="12" spans="1:23" ht="20.25" customHeight="1">
      <c r="A12" s="70" t="str">
        <f t="shared" si="0"/>
        <v>玉溪市人民政府外事办公室</v>
      </c>
      <c r="B12" s="70" t="s">
        <v>144</v>
      </c>
      <c r="C12" s="70" t="s">
        <v>145</v>
      </c>
      <c r="D12" s="70" t="s">
        <v>98</v>
      </c>
      <c r="E12" s="70" t="s">
        <v>151</v>
      </c>
      <c r="F12" s="70" t="s">
        <v>149</v>
      </c>
      <c r="G12" s="70" t="s">
        <v>150</v>
      </c>
      <c r="H12" s="73">
        <v>15216</v>
      </c>
      <c r="I12" s="27">
        <v>15216</v>
      </c>
      <c r="J12" s="27"/>
      <c r="K12" s="70"/>
      <c r="L12" s="27">
        <v>15216</v>
      </c>
      <c r="M12" s="70"/>
      <c r="N12" s="27"/>
      <c r="O12" s="27"/>
      <c r="P12" s="70"/>
      <c r="Q12" s="27"/>
      <c r="R12" s="27"/>
      <c r="S12" s="27"/>
      <c r="T12" s="27"/>
      <c r="U12" s="27"/>
      <c r="V12" s="27"/>
      <c r="W12" s="27"/>
    </row>
    <row r="13" spans="1:23" ht="20.25" customHeight="1">
      <c r="A13" s="70" t="str">
        <f t="shared" si="0"/>
        <v>玉溪市人民政府外事办公室</v>
      </c>
      <c r="B13" s="70" t="s">
        <v>152</v>
      </c>
      <c r="C13" s="70" t="s">
        <v>153</v>
      </c>
      <c r="D13" s="70" t="s">
        <v>81</v>
      </c>
      <c r="E13" s="70" t="s">
        <v>146</v>
      </c>
      <c r="F13" s="70" t="s">
        <v>154</v>
      </c>
      <c r="G13" s="70" t="s">
        <v>155</v>
      </c>
      <c r="H13" s="73">
        <v>697.07</v>
      </c>
      <c r="I13" s="27">
        <v>697.07</v>
      </c>
      <c r="J13" s="27">
        <v>174.27</v>
      </c>
      <c r="K13" s="70"/>
      <c r="L13" s="27">
        <v>522.79999999999995</v>
      </c>
      <c r="M13" s="70"/>
      <c r="N13" s="27"/>
      <c r="O13" s="27"/>
      <c r="P13" s="70"/>
      <c r="Q13" s="27"/>
      <c r="R13" s="27"/>
      <c r="S13" s="27"/>
      <c r="T13" s="27"/>
      <c r="U13" s="27"/>
      <c r="V13" s="27"/>
      <c r="W13" s="27"/>
    </row>
    <row r="14" spans="1:23" ht="20.25" customHeight="1">
      <c r="A14" s="70" t="str">
        <f t="shared" si="0"/>
        <v>玉溪市人民政府外事办公室</v>
      </c>
      <c r="B14" s="70" t="s">
        <v>152</v>
      </c>
      <c r="C14" s="70" t="s">
        <v>153</v>
      </c>
      <c r="D14" s="70" t="s">
        <v>88</v>
      </c>
      <c r="E14" s="70" t="s">
        <v>156</v>
      </c>
      <c r="F14" s="70" t="s">
        <v>157</v>
      </c>
      <c r="G14" s="70" t="s">
        <v>158</v>
      </c>
      <c r="H14" s="73">
        <v>309506.08</v>
      </c>
      <c r="I14" s="27">
        <v>309506.08</v>
      </c>
      <c r="J14" s="27">
        <v>77376.52</v>
      </c>
      <c r="K14" s="70"/>
      <c r="L14" s="27">
        <v>232129.56</v>
      </c>
      <c r="M14" s="70"/>
      <c r="N14" s="27"/>
      <c r="O14" s="27"/>
      <c r="P14" s="70"/>
      <c r="Q14" s="27"/>
      <c r="R14" s="27"/>
      <c r="S14" s="27"/>
      <c r="T14" s="27"/>
      <c r="U14" s="27"/>
      <c r="V14" s="27"/>
      <c r="W14" s="27"/>
    </row>
    <row r="15" spans="1:23" ht="20.25" customHeight="1">
      <c r="A15" s="70" t="str">
        <f t="shared" si="0"/>
        <v>玉溪市人民政府外事办公室</v>
      </c>
      <c r="B15" s="70" t="s">
        <v>152</v>
      </c>
      <c r="C15" s="70" t="s">
        <v>153</v>
      </c>
      <c r="D15" s="70" t="s">
        <v>91</v>
      </c>
      <c r="E15" s="70" t="s">
        <v>159</v>
      </c>
      <c r="F15" s="70" t="s">
        <v>160</v>
      </c>
      <c r="G15" s="70" t="s">
        <v>161</v>
      </c>
      <c r="H15" s="73">
        <v>160556.28</v>
      </c>
      <c r="I15" s="27">
        <v>160556.28</v>
      </c>
      <c r="J15" s="27">
        <v>40139.07</v>
      </c>
      <c r="K15" s="70"/>
      <c r="L15" s="27">
        <v>120417.21</v>
      </c>
      <c r="M15" s="70"/>
      <c r="N15" s="27"/>
      <c r="O15" s="27"/>
      <c r="P15" s="70"/>
      <c r="Q15" s="27"/>
      <c r="R15" s="27"/>
      <c r="S15" s="27"/>
      <c r="T15" s="27"/>
      <c r="U15" s="27"/>
      <c r="V15" s="27"/>
      <c r="W15" s="27"/>
    </row>
    <row r="16" spans="1:23" ht="20.25" customHeight="1">
      <c r="A16" s="70" t="str">
        <f t="shared" si="0"/>
        <v>玉溪市人民政府外事办公室</v>
      </c>
      <c r="B16" s="70" t="s">
        <v>152</v>
      </c>
      <c r="C16" s="70" t="s">
        <v>153</v>
      </c>
      <c r="D16" s="70" t="s">
        <v>93</v>
      </c>
      <c r="E16" s="70" t="s">
        <v>162</v>
      </c>
      <c r="F16" s="70" t="s">
        <v>163</v>
      </c>
      <c r="G16" s="70" t="s">
        <v>164</v>
      </c>
      <c r="H16" s="73">
        <v>105684.05</v>
      </c>
      <c r="I16" s="27">
        <v>105684.05</v>
      </c>
      <c r="J16" s="27">
        <v>26421.01</v>
      </c>
      <c r="K16" s="70"/>
      <c r="L16" s="27">
        <v>79263.039999999994</v>
      </c>
      <c r="M16" s="70"/>
      <c r="N16" s="27"/>
      <c r="O16" s="27"/>
      <c r="P16" s="70"/>
      <c r="Q16" s="27"/>
      <c r="R16" s="27"/>
      <c r="S16" s="27"/>
      <c r="T16" s="27"/>
      <c r="U16" s="27"/>
      <c r="V16" s="27"/>
      <c r="W16" s="27"/>
    </row>
    <row r="17" spans="1:23" ht="20.25" customHeight="1">
      <c r="A17" s="70" t="str">
        <f t="shared" si="0"/>
        <v>玉溪市人民政府外事办公室</v>
      </c>
      <c r="B17" s="70" t="s">
        <v>152</v>
      </c>
      <c r="C17" s="70" t="s">
        <v>153</v>
      </c>
      <c r="D17" s="70" t="s">
        <v>94</v>
      </c>
      <c r="E17" s="70" t="s">
        <v>165</v>
      </c>
      <c r="F17" s="70" t="s">
        <v>154</v>
      </c>
      <c r="G17" s="70" t="s">
        <v>155</v>
      </c>
      <c r="H17" s="73">
        <v>15155.09</v>
      </c>
      <c r="I17" s="27">
        <v>15155.09</v>
      </c>
      <c r="J17" s="27">
        <v>9206.77</v>
      </c>
      <c r="K17" s="70"/>
      <c r="L17" s="27">
        <v>5948.32</v>
      </c>
      <c r="M17" s="70"/>
      <c r="N17" s="27"/>
      <c r="O17" s="27"/>
      <c r="P17" s="70"/>
      <c r="Q17" s="27"/>
      <c r="R17" s="27"/>
      <c r="S17" s="27"/>
      <c r="T17" s="27"/>
      <c r="U17" s="27"/>
      <c r="V17" s="27"/>
      <c r="W17" s="27"/>
    </row>
    <row r="18" spans="1:23" ht="20.25" customHeight="1">
      <c r="A18" s="70" t="str">
        <f t="shared" si="0"/>
        <v>玉溪市人民政府外事办公室</v>
      </c>
      <c r="B18" s="70" t="s">
        <v>166</v>
      </c>
      <c r="C18" s="70" t="s">
        <v>167</v>
      </c>
      <c r="D18" s="70" t="s">
        <v>97</v>
      </c>
      <c r="E18" s="70" t="s">
        <v>167</v>
      </c>
      <c r="F18" s="70" t="s">
        <v>168</v>
      </c>
      <c r="G18" s="70" t="s">
        <v>167</v>
      </c>
      <c r="H18" s="73">
        <v>267684</v>
      </c>
      <c r="I18" s="27">
        <v>267684</v>
      </c>
      <c r="J18" s="27">
        <v>66921</v>
      </c>
      <c r="K18" s="70"/>
      <c r="L18" s="27">
        <v>200763</v>
      </c>
      <c r="M18" s="70"/>
      <c r="N18" s="27"/>
      <c r="O18" s="27"/>
      <c r="P18" s="70"/>
      <c r="Q18" s="27"/>
      <c r="R18" s="27"/>
      <c r="S18" s="27"/>
      <c r="T18" s="27"/>
      <c r="U18" s="27"/>
      <c r="V18" s="27"/>
      <c r="W18" s="27"/>
    </row>
    <row r="19" spans="1:23" ht="20.25" customHeight="1">
      <c r="A19" s="70" t="str">
        <f t="shared" si="0"/>
        <v>玉溪市人民政府外事办公室</v>
      </c>
      <c r="B19" s="70" t="s">
        <v>169</v>
      </c>
      <c r="C19" s="70" t="s">
        <v>170</v>
      </c>
      <c r="D19" s="70" t="s">
        <v>87</v>
      </c>
      <c r="E19" s="70" t="s">
        <v>171</v>
      </c>
      <c r="F19" s="70" t="s">
        <v>172</v>
      </c>
      <c r="G19" s="70" t="s">
        <v>173</v>
      </c>
      <c r="H19" s="73">
        <v>218400</v>
      </c>
      <c r="I19" s="27">
        <v>218400</v>
      </c>
      <c r="J19" s="27">
        <v>218400</v>
      </c>
      <c r="K19" s="70"/>
      <c r="L19" s="27"/>
      <c r="M19" s="70"/>
      <c r="N19" s="27"/>
      <c r="O19" s="27"/>
      <c r="P19" s="70"/>
      <c r="Q19" s="27"/>
      <c r="R19" s="27"/>
      <c r="S19" s="27"/>
      <c r="T19" s="27"/>
      <c r="U19" s="27"/>
      <c r="V19" s="27"/>
      <c r="W19" s="27"/>
    </row>
    <row r="20" spans="1:23" ht="20.25" customHeight="1">
      <c r="A20" s="70" t="str">
        <f t="shared" si="0"/>
        <v>玉溪市人民政府外事办公室</v>
      </c>
      <c r="B20" s="70" t="s">
        <v>174</v>
      </c>
      <c r="C20" s="70" t="s">
        <v>175</v>
      </c>
      <c r="D20" s="70" t="s">
        <v>81</v>
      </c>
      <c r="E20" s="70" t="s">
        <v>146</v>
      </c>
      <c r="F20" s="70" t="s">
        <v>176</v>
      </c>
      <c r="G20" s="70" t="s">
        <v>177</v>
      </c>
      <c r="H20" s="73">
        <v>489652</v>
      </c>
      <c r="I20" s="27">
        <v>489652</v>
      </c>
      <c r="J20" s="27">
        <v>142070.25</v>
      </c>
      <c r="K20" s="70"/>
      <c r="L20" s="27">
        <v>347581.75</v>
      </c>
      <c r="M20" s="70"/>
      <c r="N20" s="27"/>
      <c r="O20" s="27"/>
      <c r="P20" s="70"/>
      <c r="Q20" s="27"/>
      <c r="R20" s="27"/>
      <c r="S20" s="27"/>
      <c r="T20" s="27"/>
      <c r="U20" s="27"/>
      <c r="V20" s="27"/>
      <c r="W20" s="27"/>
    </row>
    <row r="21" spans="1:23" ht="20.25" customHeight="1">
      <c r="A21" s="70" t="str">
        <f t="shared" si="0"/>
        <v>玉溪市人民政府外事办公室</v>
      </c>
      <c r="B21" s="70" t="s">
        <v>178</v>
      </c>
      <c r="C21" s="70" t="s">
        <v>179</v>
      </c>
      <c r="D21" s="70" t="s">
        <v>81</v>
      </c>
      <c r="E21" s="70" t="s">
        <v>146</v>
      </c>
      <c r="F21" s="70" t="s">
        <v>180</v>
      </c>
      <c r="G21" s="70" t="s">
        <v>181</v>
      </c>
      <c r="H21" s="73">
        <v>13100</v>
      </c>
      <c r="I21" s="27">
        <v>13100</v>
      </c>
      <c r="J21" s="27"/>
      <c r="K21" s="70"/>
      <c r="L21" s="27">
        <v>13100</v>
      </c>
      <c r="M21" s="70"/>
      <c r="N21" s="27"/>
      <c r="O21" s="27"/>
      <c r="P21" s="70"/>
      <c r="Q21" s="27"/>
      <c r="R21" s="27"/>
      <c r="S21" s="27"/>
      <c r="T21" s="27"/>
      <c r="U21" s="27"/>
      <c r="V21" s="27"/>
      <c r="W21" s="27"/>
    </row>
    <row r="22" spans="1:23" ht="20.25" customHeight="1">
      <c r="A22" s="70" t="str">
        <f t="shared" si="0"/>
        <v>玉溪市人民政府外事办公室</v>
      </c>
      <c r="B22" s="70" t="s">
        <v>182</v>
      </c>
      <c r="C22" s="70" t="s">
        <v>183</v>
      </c>
      <c r="D22" s="70" t="s">
        <v>81</v>
      </c>
      <c r="E22" s="70" t="s">
        <v>146</v>
      </c>
      <c r="F22" s="70" t="s">
        <v>184</v>
      </c>
      <c r="G22" s="70" t="s">
        <v>185</v>
      </c>
      <c r="H22" s="73">
        <v>146400</v>
      </c>
      <c r="I22" s="27">
        <v>146400</v>
      </c>
      <c r="J22" s="27">
        <v>64050</v>
      </c>
      <c r="K22" s="70"/>
      <c r="L22" s="27">
        <v>82350</v>
      </c>
      <c r="M22" s="70"/>
      <c r="N22" s="27"/>
      <c r="O22" s="27"/>
      <c r="P22" s="70"/>
      <c r="Q22" s="27"/>
      <c r="R22" s="27"/>
      <c r="S22" s="27"/>
      <c r="T22" s="27"/>
      <c r="U22" s="27"/>
      <c r="V22" s="27"/>
      <c r="W22" s="27"/>
    </row>
    <row r="23" spans="1:23" ht="20.25" customHeight="1">
      <c r="A23" s="70" t="str">
        <f t="shared" si="0"/>
        <v>玉溪市人民政府外事办公室</v>
      </c>
      <c r="B23" s="70" t="s">
        <v>186</v>
      </c>
      <c r="C23" s="70" t="s">
        <v>187</v>
      </c>
      <c r="D23" s="70" t="s">
        <v>81</v>
      </c>
      <c r="E23" s="70" t="s">
        <v>146</v>
      </c>
      <c r="F23" s="70" t="s">
        <v>188</v>
      </c>
      <c r="G23" s="70" t="s">
        <v>187</v>
      </c>
      <c r="H23" s="73">
        <v>31383.360000000001</v>
      </c>
      <c r="I23" s="27">
        <v>31383.360000000001</v>
      </c>
      <c r="J23" s="27"/>
      <c r="K23" s="70"/>
      <c r="L23" s="27">
        <v>31383.360000000001</v>
      </c>
      <c r="M23" s="70"/>
      <c r="N23" s="27"/>
      <c r="O23" s="27"/>
      <c r="P23" s="70"/>
      <c r="Q23" s="27"/>
      <c r="R23" s="27"/>
      <c r="S23" s="27"/>
      <c r="T23" s="27"/>
      <c r="U23" s="27"/>
      <c r="V23" s="27"/>
      <c r="W23" s="27"/>
    </row>
    <row r="24" spans="1:23" ht="20.25" customHeight="1">
      <c r="A24" s="70" t="str">
        <f t="shared" si="0"/>
        <v>玉溪市人民政府外事办公室</v>
      </c>
      <c r="B24" s="70" t="s">
        <v>189</v>
      </c>
      <c r="C24" s="70" t="s">
        <v>190</v>
      </c>
      <c r="D24" s="70" t="s">
        <v>81</v>
      </c>
      <c r="E24" s="70" t="s">
        <v>146</v>
      </c>
      <c r="F24" s="70" t="s">
        <v>191</v>
      </c>
      <c r="G24" s="70" t="s">
        <v>192</v>
      </c>
      <c r="H24" s="73">
        <v>49900</v>
      </c>
      <c r="I24" s="27">
        <v>49900</v>
      </c>
      <c r="J24" s="27">
        <v>7825.25</v>
      </c>
      <c r="K24" s="70"/>
      <c r="L24" s="27">
        <v>42074.75</v>
      </c>
      <c r="M24" s="70"/>
      <c r="N24" s="27"/>
      <c r="O24" s="27"/>
      <c r="P24" s="70"/>
      <c r="Q24" s="27"/>
      <c r="R24" s="27"/>
      <c r="S24" s="27"/>
      <c r="T24" s="27"/>
      <c r="U24" s="27"/>
      <c r="V24" s="27"/>
      <c r="W24" s="27"/>
    </row>
    <row r="25" spans="1:23" ht="20.25" customHeight="1">
      <c r="A25" s="70" t="str">
        <f t="shared" si="0"/>
        <v>玉溪市人民政府外事办公室</v>
      </c>
      <c r="B25" s="70" t="s">
        <v>189</v>
      </c>
      <c r="C25" s="70" t="s">
        <v>190</v>
      </c>
      <c r="D25" s="70" t="s">
        <v>81</v>
      </c>
      <c r="E25" s="70" t="s">
        <v>146</v>
      </c>
      <c r="F25" s="70" t="s">
        <v>193</v>
      </c>
      <c r="G25" s="70" t="s">
        <v>194</v>
      </c>
      <c r="H25" s="73">
        <v>6000</v>
      </c>
      <c r="I25" s="27">
        <v>6000</v>
      </c>
      <c r="J25" s="27"/>
      <c r="K25" s="70"/>
      <c r="L25" s="27">
        <v>6000</v>
      </c>
      <c r="M25" s="70"/>
      <c r="N25" s="27"/>
      <c r="O25" s="27"/>
      <c r="P25" s="70"/>
      <c r="Q25" s="27"/>
      <c r="R25" s="27"/>
      <c r="S25" s="27"/>
      <c r="T25" s="27"/>
      <c r="U25" s="27"/>
      <c r="V25" s="27"/>
      <c r="W25" s="27"/>
    </row>
    <row r="26" spans="1:23" ht="20.25" customHeight="1">
      <c r="A26" s="70" t="str">
        <f t="shared" si="0"/>
        <v>玉溪市人民政府外事办公室</v>
      </c>
      <c r="B26" s="70" t="s">
        <v>189</v>
      </c>
      <c r="C26" s="70" t="s">
        <v>190</v>
      </c>
      <c r="D26" s="70" t="s">
        <v>81</v>
      </c>
      <c r="E26" s="70" t="s">
        <v>146</v>
      </c>
      <c r="F26" s="70" t="s">
        <v>195</v>
      </c>
      <c r="G26" s="70" t="s">
        <v>196</v>
      </c>
      <c r="H26" s="73">
        <v>2500</v>
      </c>
      <c r="I26" s="27">
        <v>2500</v>
      </c>
      <c r="J26" s="27">
        <v>625</v>
      </c>
      <c r="K26" s="70"/>
      <c r="L26" s="27">
        <v>1875</v>
      </c>
      <c r="M26" s="70"/>
      <c r="N26" s="27"/>
      <c r="O26" s="27"/>
      <c r="P26" s="70"/>
      <c r="Q26" s="27"/>
      <c r="R26" s="27"/>
      <c r="S26" s="27"/>
      <c r="T26" s="27"/>
      <c r="U26" s="27"/>
      <c r="V26" s="27"/>
      <c r="W26" s="27"/>
    </row>
    <row r="27" spans="1:23" ht="20.25" customHeight="1">
      <c r="A27" s="70" t="str">
        <f t="shared" si="0"/>
        <v>玉溪市人民政府外事办公室</v>
      </c>
      <c r="B27" s="70" t="s">
        <v>189</v>
      </c>
      <c r="C27" s="70" t="s">
        <v>190</v>
      </c>
      <c r="D27" s="70" t="s">
        <v>81</v>
      </c>
      <c r="E27" s="70" t="s">
        <v>146</v>
      </c>
      <c r="F27" s="70" t="s">
        <v>197</v>
      </c>
      <c r="G27" s="70" t="s">
        <v>198</v>
      </c>
      <c r="H27" s="73">
        <v>12500</v>
      </c>
      <c r="I27" s="27">
        <v>12500</v>
      </c>
      <c r="J27" s="27">
        <v>3125</v>
      </c>
      <c r="K27" s="70"/>
      <c r="L27" s="27">
        <v>9375</v>
      </c>
      <c r="M27" s="70"/>
      <c r="N27" s="27"/>
      <c r="O27" s="27"/>
      <c r="P27" s="70"/>
      <c r="Q27" s="27"/>
      <c r="R27" s="27"/>
      <c r="S27" s="27"/>
      <c r="T27" s="27"/>
      <c r="U27" s="27"/>
      <c r="V27" s="27"/>
      <c r="W27" s="27"/>
    </row>
    <row r="28" spans="1:23" ht="20.25" customHeight="1">
      <c r="A28" s="70" t="str">
        <f t="shared" si="0"/>
        <v>玉溪市人民政府外事办公室</v>
      </c>
      <c r="B28" s="70" t="s">
        <v>189</v>
      </c>
      <c r="C28" s="70" t="s">
        <v>190</v>
      </c>
      <c r="D28" s="70" t="s">
        <v>81</v>
      </c>
      <c r="E28" s="70" t="s">
        <v>146</v>
      </c>
      <c r="F28" s="70" t="s">
        <v>199</v>
      </c>
      <c r="G28" s="70" t="s">
        <v>200</v>
      </c>
      <c r="H28" s="73">
        <v>4000</v>
      </c>
      <c r="I28" s="27">
        <v>4000</v>
      </c>
      <c r="J28" s="27">
        <v>1000</v>
      </c>
      <c r="K28" s="70"/>
      <c r="L28" s="27">
        <v>3000</v>
      </c>
      <c r="M28" s="70"/>
      <c r="N28" s="27"/>
      <c r="O28" s="27"/>
      <c r="P28" s="70"/>
      <c r="Q28" s="27"/>
      <c r="R28" s="27"/>
      <c r="S28" s="27"/>
      <c r="T28" s="27"/>
      <c r="U28" s="27"/>
      <c r="V28" s="27"/>
      <c r="W28" s="27"/>
    </row>
    <row r="29" spans="1:23" ht="20.25" customHeight="1">
      <c r="A29" s="70" t="str">
        <f t="shared" si="0"/>
        <v>玉溪市人民政府外事办公室</v>
      </c>
      <c r="B29" s="70" t="s">
        <v>189</v>
      </c>
      <c r="C29" s="70" t="s">
        <v>190</v>
      </c>
      <c r="D29" s="70" t="s">
        <v>81</v>
      </c>
      <c r="E29" s="70" t="s">
        <v>146</v>
      </c>
      <c r="F29" s="70" t="s">
        <v>201</v>
      </c>
      <c r="G29" s="70" t="s">
        <v>202</v>
      </c>
      <c r="H29" s="73">
        <v>40000</v>
      </c>
      <c r="I29" s="27">
        <v>40000</v>
      </c>
      <c r="J29" s="27">
        <v>10000</v>
      </c>
      <c r="K29" s="70"/>
      <c r="L29" s="27">
        <v>30000</v>
      </c>
      <c r="M29" s="70"/>
      <c r="N29" s="27"/>
      <c r="O29" s="27"/>
      <c r="P29" s="70"/>
      <c r="Q29" s="27"/>
      <c r="R29" s="27"/>
      <c r="S29" s="27"/>
      <c r="T29" s="27"/>
      <c r="U29" s="27"/>
      <c r="V29" s="27"/>
      <c r="W29" s="27"/>
    </row>
    <row r="30" spans="1:23" ht="20.25" customHeight="1">
      <c r="A30" s="70" t="str">
        <f t="shared" si="0"/>
        <v>玉溪市人民政府外事办公室</v>
      </c>
      <c r="B30" s="70" t="s">
        <v>189</v>
      </c>
      <c r="C30" s="70" t="s">
        <v>190</v>
      </c>
      <c r="D30" s="70" t="s">
        <v>81</v>
      </c>
      <c r="E30" s="70" t="s">
        <v>146</v>
      </c>
      <c r="F30" s="70" t="s">
        <v>203</v>
      </c>
      <c r="G30" s="70" t="s">
        <v>204</v>
      </c>
      <c r="H30" s="73">
        <v>10000</v>
      </c>
      <c r="I30" s="27">
        <v>10000</v>
      </c>
      <c r="J30" s="27"/>
      <c r="K30" s="70"/>
      <c r="L30" s="27">
        <v>10000</v>
      </c>
      <c r="M30" s="70"/>
      <c r="N30" s="27"/>
      <c r="O30" s="27"/>
      <c r="P30" s="70"/>
      <c r="Q30" s="27"/>
      <c r="R30" s="27"/>
      <c r="S30" s="27"/>
      <c r="T30" s="27"/>
      <c r="U30" s="27"/>
      <c r="V30" s="27"/>
      <c r="W30" s="27"/>
    </row>
    <row r="31" spans="1:23" ht="20.25" customHeight="1">
      <c r="A31" s="70" t="str">
        <f t="shared" si="0"/>
        <v>玉溪市人民政府外事办公室</v>
      </c>
      <c r="B31" s="70" t="s">
        <v>189</v>
      </c>
      <c r="C31" s="70" t="s">
        <v>190</v>
      </c>
      <c r="D31" s="70" t="s">
        <v>81</v>
      </c>
      <c r="E31" s="70" t="s">
        <v>146</v>
      </c>
      <c r="F31" s="70" t="s">
        <v>205</v>
      </c>
      <c r="G31" s="70" t="s">
        <v>206</v>
      </c>
      <c r="H31" s="73">
        <v>14000</v>
      </c>
      <c r="I31" s="27">
        <v>14000</v>
      </c>
      <c r="J31" s="27">
        <v>3500</v>
      </c>
      <c r="K31" s="70"/>
      <c r="L31" s="27">
        <v>10500</v>
      </c>
      <c r="M31" s="70"/>
      <c r="N31" s="27"/>
      <c r="O31" s="27"/>
      <c r="P31" s="70"/>
      <c r="Q31" s="27"/>
      <c r="R31" s="27"/>
      <c r="S31" s="27"/>
      <c r="T31" s="27"/>
      <c r="U31" s="27"/>
      <c r="V31" s="27"/>
      <c r="W31" s="27"/>
    </row>
    <row r="32" spans="1:23" ht="20.25" customHeight="1">
      <c r="A32" s="70" t="str">
        <f t="shared" si="0"/>
        <v>玉溪市人民政府外事办公室</v>
      </c>
      <c r="B32" s="70" t="s">
        <v>189</v>
      </c>
      <c r="C32" s="70" t="s">
        <v>190</v>
      </c>
      <c r="D32" s="70" t="s">
        <v>81</v>
      </c>
      <c r="E32" s="70" t="s">
        <v>146</v>
      </c>
      <c r="F32" s="70" t="s">
        <v>184</v>
      </c>
      <c r="G32" s="70" t="s">
        <v>185</v>
      </c>
      <c r="H32" s="73">
        <v>14640</v>
      </c>
      <c r="I32" s="27">
        <v>14640</v>
      </c>
      <c r="J32" s="27">
        <v>3660</v>
      </c>
      <c r="K32" s="70"/>
      <c r="L32" s="27">
        <v>10980</v>
      </c>
      <c r="M32" s="70"/>
      <c r="N32" s="27"/>
      <c r="O32" s="27"/>
      <c r="P32" s="70"/>
      <c r="Q32" s="27"/>
      <c r="R32" s="27"/>
      <c r="S32" s="27"/>
      <c r="T32" s="27"/>
      <c r="U32" s="27"/>
      <c r="V32" s="27"/>
      <c r="W32" s="27"/>
    </row>
    <row r="33" spans="1:23" ht="20.25" customHeight="1">
      <c r="A33" s="70" t="str">
        <f t="shared" si="0"/>
        <v>玉溪市人民政府外事办公室</v>
      </c>
      <c r="B33" s="70" t="s">
        <v>189</v>
      </c>
      <c r="C33" s="70" t="s">
        <v>190</v>
      </c>
      <c r="D33" s="70" t="s">
        <v>81</v>
      </c>
      <c r="E33" s="70" t="s">
        <v>146</v>
      </c>
      <c r="F33" s="70" t="s">
        <v>207</v>
      </c>
      <c r="G33" s="70" t="s">
        <v>208</v>
      </c>
      <c r="H33" s="73">
        <v>500</v>
      </c>
      <c r="I33" s="27">
        <v>500</v>
      </c>
      <c r="J33" s="27">
        <v>125</v>
      </c>
      <c r="K33" s="70"/>
      <c r="L33" s="27">
        <v>375</v>
      </c>
      <c r="M33" s="70"/>
      <c r="N33" s="27"/>
      <c r="O33" s="27"/>
      <c r="P33" s="70"/>
      <c r="Q33" s="27"/>
      <c r="R33" s="27"/>
      <c r="S33" s="27"/>
      <c r="T33" s="27"/>
      <c r="U33" s="27"/>
      <c r="V33" s="27"/>
      <c r="W33" s="27"/>
    </row>
    <row r="34" spans="1:23" ht="20.25" customHeight="1">
      <c r="A34" s="70" t="str">
        <f t="shared" si="0"/>
        <v>玉溪市人民政府外事办公室</v>
      </c>
      <c r="B34" s="70" t="s">
        <v>189</v>
      </c>
      <c r="C34" s="70" t="s">
        <v>190</v>
      </c>
      <c r="D34" s="70" t="s">
        <v>81</v>
      </c>
      <c r="E34" s="70" t="s">
        <v>146</v>
      </c>
      <c r="F34" s="70" t="s">
        <v>209</v>
      </c>
      <c r="G34" s="70" t="s">
        <v>210</v>
      </c>
      <c r="H34" s="73">
        <v>60000</v>
      </c>
      <c r="I34" s="27">
        <v>60000</v>
      </c>
      <c r="J34" s="27">
        <v>6750</v>
      </c>
      <c r="K34" s="70"/>
      <c r="L34" s="27">
        <v>53250</v>
      </c>
      <c r="M34" s="70"/>
      <c r="N34" s="27"/>
      <c r="O34" s="27"/>
      <c r="P34" s="70"/>
      <c r="Q34" s="27"/>
      <c r="R34" s="27"/>
      <c r="S34" s="27"/>
      <c r="T34" s="27"/>
      <c r="U34" s="27"/>
      <c r="V34" s="27"/>
      <c r="W34" s="27"/>
    </row>
    <row r="35" spans="1:23" ht="20.25" customHeight="1">
      <c r="A35" s="70" t="str">
        <f t="shared" si="0"/>
        <v>玉溪市人民政府外事办公室</v>
      </c>
      <c r="B35" s="70" t="s">
        <v>189</v>
      </c>
      <c r="C35" s="70" t="s">
        <v>190</v>
      </c>
      <c r="D35" s="70" t="s">
        <v>81</v>
      </c>
      <c r="E35" s="70" t="s">
        <v>146</v>
      </c>
      <c r="F35" s="70" t="s">
        <v>211</v>
      </c>
      <c r="G35" s="70" t="s">
        <v>212</v>
      </c>
      <c r="H35" s="73">
        <v>2200</v>
      </c>
      <c r="I35" s="27">
        <v>2200</v>
      </c>
      <c r="J35" s="27"/>
      <c r="K35" s="70"/>
      <c r="L35" s="27">
        <v>2200</v>
      </c>
      <c r="M35" s="70"/>
      <c r="N35" s="27"/>
      <c r="O35" s="27"/>
      <c r="P35" s="70"/>
      <c r="Q35" s="27"/>
      <c r="R35" s="27"/>
      <c r="S35" s="27"/>
      <c r="T35" s="27"/>
      <c r="U35" s="27"/>
      <c r="V35" s="27"/>
      <c r="W35" s="27"/>
    </row>
    <row r="36" spans="1:23" ht="20.25" customHeight="1">
      <c r="A36" s="70" t="str">
        <f t="shared" si="0"/>
        <v>玉溪市人民政府外事办公室</v>
      </c>
      <c r="B36" s="70" t="s">
        <v>189</v>
      </c>
      <c r="C36" s="70" t="s">
        <v>190</v>
      </c>
      <c r="D36" s="70" t="s">
        <v>87</v>
      </c>
      <c r="E36" s="70" t="s">
        <v>171</v>
      </c>
      <c r="F36" s="70" t="s">
        <v>209</v>
      </c>
      <c r="G36" s="70" t="s">
        <v>210</v>
      </c>
      <c r="H36" s="73">
        <v>4200</v>
      </c>
      <c r="I36" s="27">
        <v>4200</v>
      </c>
      <c r="J36" s="27">
        <v>4200</v>
      </c>
      <c r="K36" s="70"/>
      <c r="L36" s="27"/>
      <c r="M36" s="70"/>
      <c r="N36" s="27"/>
      <c r="O36" s="27"/>
      <c r="P36" s="70"/>
      <c r="Q36" s="27"/>
      <c r="R36" s="27"/>
      <c r="S36" s="27"/>
      <c r="T36" s="27"/>
      <c r="U36" s="27"/>
      <c r="V36" s="27"/>
      <c r="W36" s="27"/>
    </row>
    <row r="37" spans="1:23" ht="20.25" customHeight="1">
      <c r="A37" s="70" t="str">
        <f t="shared" si="0"/>
        <v>玉溪市人民政府外事办公室</v>
      </c>
      <c r="B37" s="70" t="s">
        <v>213</v>
      </c>
      <c r="C37" s="70" t="s">
        <v>214</v>
      </c>
      <c r="D37" s="70" t="s">
        <v>81</v>
      </c>
      <c r="E37" s="70" t="s">
        <v>146</v>
      </c>
      <c r="F37" s="70" t="s">
        <v>176</v>
      </c>
      <c r="G37" s="70" t="s">
        <v>177</v>
      </c>
      <c r="H37" s="73">
        <v>55885</v>
      </c>
      <c r="I37" s="27">
        <v>55885</v>
      </c>
      <c r="J37" s="27"/>
      <c r="K37" s="70"/>
      <c r="L37" s="27">
        <v>55885</v>
      </c>
      <c r="M37" s="70"/>
      <c r="N37" s="27"/>
      <c r="O37" s="27"/>
      <c r="P37" s="70"/>
      <c r="Q37" s="27"/>
      <c r="R37" s="27"/>
      <c r="S37" s="27"/>
      <c r="T37" s="27"/>
      <c r="U37" s="27"/>
      <c r="V37" s="27"/>
      <c r="W37" s="27"/>
    </row>
    <row r="38" spans="1:23" ht="20.25" customHeight="1">
      <c r="A38" s="70" t="str">
        <f t="shared" si="0"/>
        <v>玉溪市人民政府外事办公室</v>
      </c>
      <c r="B38" s="70" t="s">
        <v>215</v>
      </c>
      <c r="C38" s="70" t="s">
        <v>216</v>
      </c>
      <c r="D38" s="70" t="s">
        <v>81</v>
      </c>
      <c r="E38" s="70" t="s">
        <v>146</v>
      </c>
      <c r="F38" s="70" t="s">
        <v>180</v>
      </c>
      <c r="G38" s="70" t="s">
        <v>181</v>
      </c>
      <c r="H38" s="73">
        <v>12900</v>
      </c>
      <c r="I38" s="27">
        <v>12900</v>
      </c>
      <c r="J38" s="27"/>
      <c r="K38" s="70"/>
      <c r="L38" s="27">
        <v>12900</v>
      </c>
      <c r="M38" s="70"/>
      <c r="N38" s="27"/>
      <c r="O38" s="27"/>
      <c r="P38" s="70"/>
      <c r="Q38" s="27"/>
      <c r="R38" s="27"/>
      <c r="S38" s="27"/>
      <c r="T38" s="27"/>
      <c r="U38" s="27"/>
      <c r="V38" s="27"/>
      <c r="W38" s="27"/>
    </row>
    <row r="39" spans="1:23" ht="20.25" customHeight="1">
      <c r="A39" s="70" t="str">
        <f t="shared" si="0"/>
        <v>玉溪市人民政府外事办公室</v>
      </c>
      <c r="B39" s="70" t="s">
        <v>217</v>
      </c>
      <c r="C39" s="70" t="s">
        <v>218</v>
      </c>
      <c r="D39" s="70" t="s">
        <v>81</v>
      </c>
      <c r="E39" s="70" t="s">
        <v>146</v>
      </c>
      <c r="F39" s="70" t="s">
        <v>219</v>
      </c>
      <c r="G39" s="70" t="s">
        <v>121</v>
      </c>
      <c r="H39" s="73">
        <v>30000</v>
      </c>
      <c r="I39" s="27">
        <v>30000</v>
      </c>
      <c r="J39" s="27"/>
      <c r="K39" s="70"/>
      <c r="L39" s="27">
        <v>30000</v>
      </c>
      <c r="M39" s="70"/>
      <c r="N39" s="27"/>
      <c r="O39" s="27"/>
      <c r="P39" s="70"/>
      <c r="Q39" s="27"/>
      <c r="R39" s="27"/>
      <c r="S39" s="27"/>
      <c r="T39" s="27"/>
      <c r="U39" s="27"/>
      <c r="V39" s="27"/>
      <c r="W39" s="27"/>
    </row>
    <row r="40" spans="1:23" ht="20.25" customHeight="1">
      <c r="A40" s="70" t="str">
        <f t="shared" si="0"/>
        <v>玉溪市人民政府外事办公室</v>
      </c>
      <c r="B40" s="70" t="s">
        <v>220</v>
      </c>
      <c r="C40" s="70" t="s">
        <v>221</v>
      </c>
      <c r="D40" s="70" t="s">
        <v>81</v>
      </c>
      <c r="E40" s="70" t="s">
        <v>146</v>
      </c>
      <c r="F40" s="70" t="s">
        <v>203</v>
      </c>
      <c r="G40" s="70" t="s">
        <v>204</v>
      </c>
      <c r="H40" s="73">
        <v>90000</v>
      </c>
      <c r="I40" s="27"/>
      <c r="J40" s="27"/>
      <c r="K40" s="70"/>
      <c r="L40" s="27"/>
      <c r="M40" s="70"/>
      <c r="N40" s="27"/>
      <c r="O40" s="27"/>
      <c r="P40" s="70"/>
      <c r="Q40" s="27"/>
      <c r="R40" s="27">
        <v>90000</v>
      </c>
      <c r="S40" s="27"/>
      <c r="T40" s="27"/>
      <c r="U40" s="27">
        <v>90000</v>
      </c>
      <c r="V40" s="27"/>
      <c r="W40" s="27"/>
    </row>
    <row r="41" spans="1:23" ht="20.25" customHeight="1">
      <c r="A41" s="70" t="str">
        <f t="shared" si="0"/>
        <v>玉溪市人民政府外事办公室</v>
      </c>
      <c r="B41" s="70" t="s">
        <v>222</v>
      </c>
      <c r="C41" s="70" t="s">
        <v>223</v>
      </c>
      <c r="D41" s="70" t="s">
        <v>81</v>
      </c>
      <c r="E41" s="70" t="s">
        <v>146</v>
      </c>
      <c r="F41" s="70" t="s">
        <v>209</v>
      </c>
      <c r="G41" s="70" t="s">
        <v>210</v>
      </c>
      <c r="H41" s="73">
        <v>200</v>
      </c>
      <c r="I41" s="27"/>
      <c r="J41" s="27"/>
      <c r="K41" s="70"/>
      <c r="L41" s="27"/>
      <c r="M41" s="70"/>
      <c r="N41" s="27"/>
      <c r="O41" s="27"/>
      <c r="P41" s="70"/>
      <c r="Q41" s="27"/>
      <c r="R41" s="27">
        <v>200</v>
      </c>
      <c r="S41" s="27"/>
      <c r="T41" s="27"/>
      <c r="U41" s="27"/>
      <c r="V41" s="27"/>
      <c r="W41" s="27">
        <v>200</v>
      </c>
    </row>
    <row r="42" spans="1:23" ht="20.25" customHeight="1">
      <c r="A42" s="70" t="str">
        <f t="shared" si="0"/>
        <v>玉溪市人民政府外事办公室</v>
      </c>
      <c r="B42" s="70" t="s">
        <v>224</v>
      </c>
      <c r="C42" s="70" t="s">
        <v>225</v>
      </c>
      <c r="D42" s="70" t="s">
        <v>81</v>
      </c>
      <c r="E42" s="70" t="s">
        <v>146</v>
      </c>
      <c r="F42" s="70" t="s">
        <v>191</v>
      </c>
      <c r="G42" s="70" t="s">
        <v>192</v>
      </c>
      <c r="H42" s="73">
        <v>21800</v>
      </c>
      <c r="I42" s="27">
        <v>21800</v>
      </c>
      <c r="J42" s="27"/>
      <c r="K42" s="70"/>
      <c r="L42" s="27">
        <v>21800</v>
      </c>
      <c r="M42" s="70"/>
      <c r="N42" s="27"/>
      <c r="O42" s="27"/>
      <c r="P42" s="70"/>
      <c r="Q42" s="27"/>
      <c r="R42" s="27"/>
      <c r="S42" s="27"/>
      <c r="T42" s="27"/>
      <c r="U42" s="27"/>
      <c r="V42" s="27"/>
      <c r="W42" s="27"/>
    </row>
    <row r="43" spans="1:23" ht="20.25" customHeight="1">
      <c r="A43" s="70" t="str">
        <f t="shared" si="0"/>
        <v>玉溪市人民政府外事办公室</v>
      </c>
      <c r="B43" s="70" t="s">
        <v>224</v>
      </c>
      <c r="C43" s="70" t="s">
        <v>225</v>
      </c>
      <c r="D43" s="70" t="s">
        <v>81</v>
      </c>
      <c r="E43" s="70" t="s">
        <v>146</v>
      </c>
      <c r="F43" s="70" t="s">
        <v>226</v>
      </c>
      <c r="G43" s="70" t="s">
        <v>227</v>
      </c>
      <c r="H43" s="73">
        <v>400</v>
      </c>
      <c r="I43" s="27">
        <v>400</v>
      </c>
      <c r="J43" s="27"/>
      <c r="K43" s="70"/>
      <c r="L43" s="27">
        <v>400</v>
      </c>
      <c r="M43" s="70"/>
      <c r="N43" s="27"/>
      <c r="O43" s="27"/>
      <c r="P43" s="70"/>
      <c r="Q43" s="27"/>
      <c r="R43" s="27"/>
      <c r="S43" s="27"/>
      <c r="T43" s="27"/>
      <c r="U43" s="27"/>
      <c r="V43" s="27"/>
      <c r="W43" s="27"/>
    </row>
    <row r="44" spans="1:23" ht="20.25" customHeight="1">
      <c r="A44" s="70" t="str">
        <f t="shared" si="0"/>
        <v>玉溪市人民政府外事办公室</v>
      </c>
      <c r="B44" s="70" t="s">
        <v>224</v>
      </c>
      <c r="C44" s="70" t="s">
        <v>225</v>
      </c>
      <c r="D44" s="70" t="s">
        <v>81</v>
      </c>
      <c r="E44" s="70" t="s">
        <v>146</v>
      </c>
      <c r="F44" s="70" t="s">
        <v>199</v>
      </c>
      <c r="G44" s="70" t="s">
        <v>200</v>
      </c>
      <c r="H44" s="73">
        <v>6000</v>
      </c>
      <c r="I44" s="27">
        <v>6000</v>
      </c>
      <c r="J44" s="27"/>
      <c r="K44" s="70"/>
      <c r="L44" s="27">
        <v>6000</v>
      </c>
      <c r="M44" s="70"/>
      <c r="N44" s="27"/>
      <c r="O44" s="27"/>
      <c r="P44" s="70"/>
      <c r="Q44" s="27"/>
      <c r="R44" s="27"/>
      <c r="S44" s="27"/>
      <c r="T44" s="27"/>
      <c r="U44" s="27"/>
      <c r="V44" s="27"/>
      <c r="W44" s="27"/>
    </row>
    <row r="45" spans="1:23" ht="20.25" customHeight="1">
      <c r="A45" s="70" t="str">
        <f t="shared" si="0"/>
        <v>玉溪市人民政府外事办公室</v>
      </c>
      <c r="B45" s="70" t="s">
        <v>224</v>
      </c>
      <c r="C45" s="70" t="s">
        <v>225</v>
      </c>
      <c r="D45" s="70" t="s">
        <v>81</v>
      </c>
      <c r="E45" s="70" t="s">
        <v>146</v>
      </c>
      <c r="F45" s="70" t="s">
        <v>201</v>
      </c>
      <c r="G45" s="70" t="s">
        <v>202</v>
      </c>
      <c r="H45" s="73">
        <v>9000</v>
      </c>
      <c r="I45" s="27">
        <v>9000</v>
      </c>
      <c r="J45" s="27"/>
      <c r="K45" s="70"/>
      <c r="L45" s="27">
        <v>9000</v>
      </c>
      <c r="M45" s="70"/>
      <c r="N45" s="27"/>
      <c r="O45" s="27"/>
      <c r="P45" s="70"/>
      <c r="Q45" s="27"/>
      <c r="R45" s="27"/>
      <c r="S45" s="27"/>
      <c r="T45" s="27"/>
      <c r="U45" s="27"/>
      <c r="V45" s="27"/>
      <c r="W45" s="27"/>
    </row>
    <row r="46" spans="1:23" ht="20.25" customHeight="1">
      <c r="A46" s="70" t="str">
        <f t="shared" si="0"/>
        <v>玉溪市人民政府外事办公室</v>
      </c>
      <c r="B46" s="70" t="s">
        <v>224</v>
      </c>
      <c r="C46" s="70" t="s">
        <v>225</v>
      </c>
      <c r="D46" s="70" t="s">
        <v>81</v>
      </c>
      <c r="E46" s="70" t="s">
        <v>146</v>
      </c>
      <c r="F46" s="70" t="s">
        <v>203</v>
      </c>
      <c r="G46" s="70" t="s">
        <v>204</v>
      </c>
      <c r="H46" s="73">
        <v>19100</v>
      </c>
      <c r="I46" s="27">
        <v>19100</v>
      </c>
      <c r="J46" s="27"/>
      <c r="K46" s="70"/>
      <c r="L46" s="27">
        <v>19100</v>
      </c>
      <c r="M46" s="70"/>
      <c r="N46" s="27"/>
      <c r="O46" s="27"/>
      <c r="P46" s="70"/>
      <c r="Q46" s="27"/>
      <c r="R46" s="27"/>
      <c r="S46" s="27"/>
      <c r="T46" s="27"/>
      <c r="U46" s="27"/>
      <c r="V46" s="27"/>
      <c r="W46" s="27"/>
    </row>
    <row r="47" spans="1:23" ht="20.25" customHeight="1">
      <c r="A47" s="70" t="str">
        <f t="shared" si="0"/>
        <v>玉溪市人民政府外事办公室</v>
      </c>
      <c r="B47" s="70" t="s">
        <v>224</v>
      </c>
      <c r="C47" s="70" t="s">
        <v>225</v>
      </c>
      <c r="D47" s="70" t="s">
        <v>81</v>
      </c>
      <c r="E47" s="70" t="s">
        <v>146</v>
      </c>
      <c r="F47" s="70" t="s">
        <v>209</v>
      </c>
      <c r="G47" s="70" t="s">
        <v>210</v>
      </c>
      <c r="H47" s="73">
        <v>1800</v>
      </c>
      <c r="I47" s="27">
        <v>1800</v>
      </c>
      <c r="J47" s="27"/>
      <c r="K47" s="70"/>
      <c r="L47" s="27">
        <v>1800</v>
      </c>
      <c r="M47" s="70"/>
      <c r="N47" s="27"/>
      <c r="O47" s="27"/>
      <c r="P47" s="70"/>
      <c r="Q47" s="27"/>
      <c r="R47" s="27"/>
      <c r="S47" s="27"/>
      <c r="T47" s="27"/>
      <c r="U47" s="27"/>
      <c r="V47" s="27"/>
      <c r="W47" s="27"/>
    </row>
    <row r="48" spans="1:23" ht="20.25" customHeight="1">
      <c r="A48" s="70" t="str">
        <f t="shared" si="0"/>
        <v>玉溪市人民政府外事办公室</v>
      </c>
      <c r="B48" s="70" t="s">
        <v>228</v>
      </c>
      <c r="C48" s="70" t="s">
        <v>229</v>
      </c>
      <c r="D48" s="70" t="s">
        <v>84</v>
      </c>
      <c r="E48" s="70" t="s">
        <v>230</v>
      </c>
      <c r="F48" s="70" t="s">
        <v>231</v>
      </c>
      <c r="G48" s="70" t="s">
        <v>175</v>
      </c>
      <c r="H48" s="73">
        <v>144000</v>
      </c>
      <c r="I48" s="27">
        <v>144000</v>
      </c>
      <c r="J48" s="27">
        <v>36000</v>
      </c>
      <c r="K48" s="70"/>
      <c r="L48" s="27">
        <v>108000</v>
      </c>
      <c r="M48" s="70"/>
      <c r="N48" s="27"/>
      <c r="O48" s="27"/>
      <c r="P48" s="70"/>
      <c r="Q48" s="27"/>
      <c r="R48" s="27"/>
      <c r="S48" s="27"/>
      <c r="T48" s="27"/>
      <c r="U48" s="27"/>
      <c r="V48" s="27"/>
      <c r="W48" s="27"/>
    </row>
    <row r="49" spans="1:23" ht="20.25" customHeight="1">
      <c r="A49" s="91" t="s">
        <v>30</v>
      </c>
      <c r="B49" s="91"/>
      <c r="C49" s="91"/>
      <c r="D49" s="91"/>
      <c r="E49" s="91"/>
      <c r="F49" s="91"/>
      <c r="G49" s="91"/>
      <c r="H49" s="27">
        <v>3938910.93</v>
      </c>
      <c r="I49" s="27">
        <v>3848710.93</v>
      </c>
      <c r="J49" s="27">
        <v>1401423.14</v>
      </c>
      <c r="K49" s="27"/>
      <c r="L49" s="27">
        <v>2447287.79</v>
      </c>
      <c r="M49" s="27"/>
      <c r="N49" s="27"/>
      <c r="O49" s="27"/>
      <c r="P49" s="27"/>
      <c r="Q49" s="27"/>
      <c r="R49" s="27">
        <v>90200</v>
      </c>
      <c r="S49" s="27"/>
      <c r="T49" s="27"/>
      <c r="U49" s="27">
        <v>90000</v>
      </c>
      <c r="V49" s="27"/>
      <c r="W49" s="27">
        <v>200</v>
      </c>
    </row>
  </sheetData>
  <mergeCells count="17">
    <mergeCell ref="A1:W1"/>
    <mergeCell ref="A2:W2"/>
    <mergeCell ref="A3:V3"/>
    <mergeCell ref="H4:W4"/>
    <mergeCell ref="I5:M5"/>
    <mergeCell ref="N5:P5"/>
    <mergeCell ref="R5:W5"/>
    <mergeCell ref="H5:H6"/>
    <mergeCell ref="Q5:Q6"/>
    <mergeCell ref="A49:G49"/>
    <mergeCell ref="A4:A6"/>
    <mergeCell ref="B4:B6"/>
    <mergeCell ref="C4:C6"/>
    <mergeCell ref="D4:D6"/>
    <mergeCell ref="E4:E6"/>
    <mergeCell ref="F4:F6"/>
    <mergeCell ref="G4:G6"/>
  </mergeCells>
  <phoneticPr fontId="22" type="noConversion"/>
  <pageMargins left="0.75" right="0.75" top="1" bottom="1" header="0.5" footer="0.5"/>
  <pageSetup scale="30" pageOrder="overThenDown" orientation="landscape"/>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20"/>
  <sheetViews>
    <sheetView showZeros="0" topLeftCell="F1" workbookViewId="0"/>
  </sheetViews>
  <sheetFormatPr defaultColWidth="9.125" defaultRowHeight="14.25" customHeight="1"/>
  <cols>
    <col min="1" max="1" width="14.625" customWidth="1"/>
    <col min="2" max="2" width="21" customWidth="1"/>
    <col min="3" max="3" width="31.375" customWidth="1"/>
    <col min="4" max="4" width="23.875" customWidth="1"/>
    <col min="5" max="5" width="15.625" customWidth="1"/>
    <col min="6" max="6" width="19.75" customWidth="1"/>
    <col min="7" max="7" width="14.875" customWidth="1"/>
    <col min="8" max="8" width="19.75" customWidth="1"/>
    <col min="9" max="16" width="14.125" customWidth="1"/>
    <col min="17" max="17" width="13.625" customWidth="1"/>
    <col min="18" max="23" width="15.125" customWidth="1"/>
  </cols>
  <sheetData>
    <row r="1" spans="1:23" ht="13.5" customHeight="1">
      <c r="B1" s="58"/>
      <c r="E1" s="64"/>
      <c r="F1" s="64"/>
      <c r="G1" s="64"/>
      <c r="H1" s="64"/>
      <c r="K1" s="58"/>
      <c r="N1" s="58"/>
      <c r="O1" s="58"/>
      <c r="P1" s="58"/>
      <c r="U1" s="68"/>
      <c r="W1" s="59" t="s">
        <v>232</v>
      </c>
    </row>
    <row r="2" spans="1:23" ht="27.75" customHeight="1">
      <c r="A2" s="107" t="s">
        <v>233</v>
      </c>
      <c r="B2" s="107"/>
      <c r="C2" s="107"/>
      <c r="D2" s="107"/>
      <c r="E2" s="107"/>
      <c r="F2" s="107"/>
      <c r="G2" s="107"/>
      <c r="H2" s="107"/>
      <c r="I2" s="107"/>
      <c r="J2" s="107"/>
      <c r="K2" s="107"/>
      <c r="L2" s="107"/>
      <c r="M2" s="107"/>
      <c r="N2" s="107"/>
      <c r="O2" s="107"/>
      <c r="P2" s="107"/>
      <c r="Q2" s="107"/>
      <c r="R2" s="107"/>
      <c r="S2" s="107"/>
      <c r="T2" s="107"/>
      <c r="U2" s="107"/>
      <c r="V2" s="107"/>
      <c r="W2" s="107"/>
    </row>
    <row r="3" spans="1:23" ht="13.5" customHeight="1">
      <c r="A3" s="108" t="str">
        <f>"单位名称："&amp;"玉溪市人民政府外事办公室"</f>
        <v>单位名称：玉溪市人民政府外事办公室</v>
      </c>
      <c r="B3" s="109" t="str">
        <f>"单位名称："&amp;"玉溪市人民政府外事办公室"</f>
        <v>单位名称：玉溪市人民政府外事办公室</v>
      </c>
      <c r="C3" s="109"/>
      <c r="D3" s="109"/>
      <c r="E3" s="109"/>
      <c r="F3" s="109"/>
      <c r="G3" s="109"/>
      <c r="H3" s="109"/>
      <c r="I3" s="109"/>
      <c r="J3" s="1"/>
      <c r="K3" s="1"/>
      <c r="L3" s="1"/>
      <c r="M3" s="1"/>
      <c r="N3" s="1"/>
      <c r="O3" s="1"/>
      <c r="P3" s="1"/>
      <c r="Q3" s="1"/>
      <c r="U3" s="68"/>
      <c r="W3" s="60" t="s">
        <v>2</v>
      </c>
    </row>
    <row r="4" spans="1:23" ht="21.75" customHeight="1">
      <c r="A4" s="102" t="s">
        <v>234</v>
      </c>
      <c r="B4" s="102" t="s">
        <v>126</v>
      </c>
      <c r="C4" s="102" t="s">
        <v>127</v>
      </c>
      <c r="D4" s="102" t="s">
        <v>235</v>
      </c>
      <c r="E4" s="97" t="s">
        <v>128</v>
      </c>
      <c r="F4" s="97" t="s">
        <v>129</v>
      </c>
      <c r="G4" s="97" t="s">
        <v>130</v>
      </c>
      <c r="H4" s="97" t="s">
        <v>131</v>
      </c>
      <c r="I4" s="106" t="s">
        <v>30</v>
      </c>
      <c r="J4" s="106" t="s">
        <v>236</v>
      </c>
      <c r="K4" s="106"/>
      <c r="L4" s="106"/>
      <c r="M4" s="106"/>
      <c r="N4" s="106" t="s">
        <v>133</v>
      </c>
      <c r="O4" s="106"/>
      <c r="P4" s="106"/>
      <c r="Q4" s="97" t="s">
        <v>36</v>
      </c>
      <c r="R4" s="110" t="s">
        <v>237</v>
      </c>
      <c r="S4" s="111"/>
      <c r="T4" s="111"/>
      <c r="U4" s="111"/>
      <c r="V4" s="111"/>
      <c r="W4" s="112"/>
    </row>
    <row r="5" spans="1:23" ht="21.75" customHeight="1">
      <c r="A5" s="103"/>
      <c r="B5" s="103"/>
      <c r="C5" s="103"/>
      <c r="D5" s="103"/>
      <c r="E5" s="105"/>
      <c r="F5" s="105"/>
      <c r="G5" s="105"/>
      <c r="H5" s="105"/>
      <c r="I5" s="106"/>
      <c r="J5" s="96" t="s">
        <v>33</v>
      </c>
      <c r="K5" s="96"/>
      <c r="L5" s="96" t="s">
        <v>34</v>
      </c>
      <c r="M5" s="96" t="s">
        <v>35</v>
      </c>
      <c r="N5" s="97" t="s">
        <v>33</v>
      </c>
      <c r="O5" s="97" t="s">
        <v>34</v>
      </c>
      <c r="P5" s="97" t="s">
        <v>35</v>
      </c>
      <c r="Q5" s="105"/>
      <c r="R5" s="97" t="s">
        <v>32</v>
      </c>
      <c r="S5" s="97" t="s">
        <v>39</v>
      </c>
      <c r="T5" s="97" t="s">
        <v>139</v>
      </c>
      <c r="U5" s="97" t="s">
        <v>41</v>
      </c>
      <c r="V5" s="97" t="s">
        <v>42</v>
      </c>
      <c r="W5" s="97" t="s">
        <v>43</v>
      </c>
    </row>
    <row r="6" spans="1:23" ht="40.5" customHeight="1">
      <c r="A6" s="104"/>
      <c r="B6" s="104"/>
      <c r="C6" s="104"/>
      <c r="D6" s="104"/>
      <c r="E6" s="98"/>
      <c r="F6" s="98"/>
      <c r="G6" s="98"/>
      <c r="H6" s="98"/>
      <c r="I6" s="106"/>
      <c r="J6" s="67" t="s">
        <v>32</v>
      </c>
      <c r="K6" s="67" t="s">
        <v>238</v>
      </c>
      <c r="L6" s="96"/>
      <c r="M6" s="96"/>
      <c r="N6" s="98"/>
      <c r="O6" s="98"/>
      <c r="P6" s="98"/>
      <c r="Q6" s="98"/>
      <c r="R6" s="98"/>
      <c r="S6" s="98"/>
      <c r="T6" s="98"/>
      <c r="U6" s="113"/>
      <c r="V6" s="98"/>
      <c r="W6" s="98"/>
    </row>
    <row r="7" spans="1:23" ht="15" customHeight="1">
      <c r="A7" s="65">
        <v>1</v>
      </c>
      <c r="B7" s="65">
        <v>2</v>
      </c>
      <c r="C7" s="65">
        <v>3</v>
      </c>
      <c r="D7" s="65">
        <v>4</v>
      </c>
      <c r="E7" s="65">
        <v>5</v>
      </c>
      <c r="F7" s="65">
        <v>6</v>
      </c>
      <c r="G7" s="65">
        <v>7</v>
      </c>
      <c r="H7" s="65">
        <v>8</v>
      </c>
      <c r="I7" s="65">
        <v>9</v>
      </c>
      <c r="J7" s="65">
        <v>10</v>
      </c>
      <c r="K7" s="65">
        <v>11</v>
      </c>
      <c r="L7" s="65">
        <v>12</v>
      </c>
      <c r="M7" s="65">
        <v>13</v>
      </c>
      <c r="N7" s="65">
        <v>14</v>
      </c>
      <c r="O7" s="65">
        <v>15</v>
      </c>
      <c r="P7" s="65">
        <v>16</v>
      </c>
      <c r="Q7" s="65">
        <v>17</v>
      </c>
      <c r="R7" s="65">
        <v>18</v>
      </c>
      <c r="S7" s="65">
        <v>19</v>
      </c>
      <c r="T7" s="65">
        <v>20</v>
      </c>
      <c r="U7" s="65">
        <v>21</v>
      </c>
      <c r="V7" s="65">
        <v>22</v>
      </c>
      <c r="W7" s="65">
        <v>23</v>
      </c>
    </row>
    <row r="8" spans="1:23" ht="32.85" customHeight="1">
      <c r="A8" s="10"/>
      <c r="B8" s="66"/>
      <c r="C8" s="10" t="s">
        <v>239</v>
      </c>
      <c r="D8" s="10"/>
      <c r="E8" s="10"/>
      <c r="F8" s="10"/>
      <c r="G8" s="10"/>
      <c r="H8" s="10"/>
      <c r="I8" s="18">
        <v>37105.5</v>
      </c>
      <c r="J8" s="18"/>
      <c r="K8" s="18"/>
      <c r="L8" s="18"/>
      <c r="M8" s="18"/>
      <c r="N8" s="18">
        <v>37105.5</v>
      </c>
      <c r="O8" s="18"/>
      <c r="P8" s="18"/>
      <c r="Q8" s="18"/>
      <c r="R8" s="18"/>
      <c r="S8" s="18"/>
      <c r="T8" s="18"/>
      <c r="U8" s="18"/>
      <c r="V8" s="18"/>
      <c r="W8" s="18"/>
    </row>
    <row r="9" spans="1:23" ht="32.85" customHeight="1">
      <c r="A9" s="10" t="s">
        <v>240</v>
      </c>
      <c r="B9" s="66" t="s">
        <v>241</v>
      </c>
      <c r="C9" s="10" t="s">
        <v>239</v>
      </c>
      <c r="D9" s="10" t="s">
        <v>64</v>
      </c>
      <c r="E9" s="10" t="s">
        <v>81</v>
      </c>
      <c r="F9" s="10" t="s">
        <v>146</v>
      </c>
      <c r="G9" s="10" t="s">
        <v>242</v>
      </c>
      <c r="H9" s="10" t="s">
        <v>243</v>
      </c>
      <c r="I9" s="18">
        <v>37105.5</v>
      </c>
      <c r="J9" s="18"/>
      <c r="K9" s="18"/>
      <c r="L9" s="18"/>
      <c r="M9" s="18"/>
      <c r="N9" s="18">
        <v>37105.5</v>
      </c>
      <c r="O9" s="18"/>
      <c r="P9" s="18"/>
      <c r="Q9" s="18"/>
      <c r="R9" s="18"/>
      <c r="S9" s="18"/>
      <c r="T9" s="18"/>
      <c r="U9" s="18"/>
      <c r="V9" s="18"/>
      <c r="W9" s="18"/>
    </row>
    <row r="10" spans="1:23" ht="32.85" customHeight="1">
      <c r="A10" s="10"/>
      <c r="B10" s="10"/>
      <c r="C10" s="10" t="s">
        <v>244</v>
      </c>
      <c r="D10" s="10"/>
      <c r="E10" s="10"/>
      <c r="F10" s="10"/>
      <c r="G10" s="10"/>
      <c r="H10" s="10"/>
      <c r="I10" s="18">
        <v>100000</v>
      </c>
      <c r="J10" s="18"/>
      <c r="K10" s="18"/>
      <c r="L10" s="18"/>
      <c r="M10" s="18"/>
      <c r="N10" s="18">
        <v>100000</v>
      </c>
      <c r="O10" s="18"/>
      <c r="P10" s="18"/>
      <c r="Q10" s="18"/>
      <c r="R10" s="18"/>
      <c r="S10" s="18"/>
      <c r="T10" s="18"/>
      <c r="U10" s="18"/>
      <c r="V10" s="18"/>
      <c r="W10" s="18"/>
    </row>
    <row r="11" spans="1:23" ht="32.85" customHeight="1">
      <c r="A11" s="10" t="s">
        <v>240</v>
      </c>
      <c r="B11" s="66" t="s">
        <v>245</v>
      </c>
      <c r="C11" s="10" t="s">
        <v>244</v>
      </c>
      <c r="D11" s="10" t="s">
        <v>64</v>
      </c>
      <c r="E11" s="10" t="s">
        <v>82</v>
      </c>
      <c r="F11" s="10" t="s">
        <v>246</v>
      </c>
      <c r="G11" s="10" t="s">
        <v>203</v>
      </c>
      <c r="H11" s="10" t="s">
        <v>204</v>
      </c>
      <c r="I11" s="18">
        <v>100000</v>
      </c>
      <c r="J11" s="18"/>
      <c r="K11" s="18"/>
      <c r="L11" s="18"/>
      <c r="M11" s="18"/>
      <c r="N11" s="18">
        <v>100000</v>
      </c>
      <c r="O11" s="18"/>
      <c r="P11" s="18"/>
      <c r="Q11" s="18"/>
      <c r="R11" s="18"/>
      <c r="S11" s="18"/>
      <c r="T11" s="18"/>
      <c r="U11" s="18"/>
      <c r="V11" s="18"/>
      <c r="W11" s="18"/>
    </row>
    <row r="12" spans="1:23" ht="32.85" customHeight="1">
      <c r="A12" s="10"/>
      <c r="B12" s="10"/>
      <c r="C12" s="10" t="s">
        <v>247</v>
      </c>
      <c r="D12" s="10"/>
      <c r="E12" s="10"/>
      <c r="F12" s="10"/>
      <c r="G12" s="10"/>
      <c r="H12" s="10"/>
      <c r="I12" s="18">
        <v>65000</v>
      </c>
      <c r="J12" s="18">
        <v>65000</v>
      </c>
      <c r="K12" s="18">
        <v>65000</v>
      </c>
      <c r="L12" s="18"/>
      <c r="M12" s="18"/>
      <c r="N12" s="18"/>
      <c r="O12" s="18"/>
      <c r="P12" s="18"/>
      <c r="Q12" s="18"/>
      <c r="R12" s="18"/>
      <c r="S12" s="18"/>
      <c r="T12" s="18"/>
      <c r="U12" s="18"/>
      <c r="V12" s="18"/>
      <c r="W12" s="18"/>
    </row>
    <row r="13" spans="1:23" ht="32.85" customHeight="1">
      <c r="A13" s="10" t="s">
        <v>240</v>
      </c>
      <c r="B13" s="66" t="s">
        <v>248</v>
      </c>
      <c r="C13" s="10" t="s">
        <v>247</v>
      </c>
      <c r="D13" s="10" t="s">
        <v>64</v>
      </c>
      <c r="E13" s="10" t="s">
        <v>81</v>
      </c>
      <c r="F13" s="10" t="s">
        <v>146</v>
      </c>
      <c r="G13" s="10" t="s">
        <v>203</v>
      </c>
      <c r="H13" s="10" t="s">
        <v>204</v>
      </c>
      <c r="I13" s="18">
        <v>65000</v>
      </c>
      <c r="J13" s="18">
        <v>65000</v>
      </c>
      <c r="K13" s="18">
        <v>65000</v>
      </c>
      <c r="L13" s="18"/>
      <c r="M13" s="18"/>
      <c r="N13" s="18"/>
      <c r="O13" s="18"/>
      <c r="P13" s="18"/>
      <c r="Q13" s="18"/>
      <c r="R13" s="18"/>
      <c r="S13" s="18"/>
      <c r="T13" s="18"/>
      <c r="U13" s="18"/>
      <c r="V13" s="18"/>
      <c r="W13" s="18"/>
    </row>
    <row r="14" spans="1:23" ht="32.85" customHeight="1">
      <c r="A14" s="10"/>
      <c r="B14" s="10"/>
      <c r="C14" s="10" t="s">
        <v>249</v>
      </c>
      <c r="D14" s="10"/>
      <c r="E14" s="10"/>
      <c r="F14" s="10"/>
      <c r="G14" s="10"/>
      <c r="H14" s="10"/>
      <c r="I14" s="18">
        <v>50000</v>
      </c>
      <c r="J14" s="18">
        <v>50000</v>
      </c>
      <c r="K14" s="18">
        <v>50000</v>
      </c>
      <c r="L14" s="18"/>
      <c r="M14" s="18"/>
      <c r="N14" s="18"/>
      <c r="O14" s="18"/>
      <c r="P14" s="18"/>
      <c r="Q14" s="18"/>
      <c r="R14" s="18"/>
      <c r="S14" s="18"/>
      <c r="T14" s="18"/>
      <c r="U14" s="18"/>
      <c r="V14" s="18"/>
      <c r="W14" s="18"/>
    </row>
    <row r="15" spans="1:23" ht="32.85" customHeight="1">
      <c r="A15" s="10" t="s">
        <v>240</v>
      </c>
      <c r="B15" s="66" t="s">
        <v>250</v>
      </c>
      <c r="C15" s="10" t="s">
        <v>249</v>
      </c>
      <c r="D15" s="10" t="s">
        <v>64</v>
      </c>
      <c r="E15" s="10" t="s">
        <v>81</v>
      </c>
      <c r="F15" s="10" t="s">
        <v>146</v>
      </c>
      <c r="G15" s="10" t="s">
        <v>203</v>
      </c>
      <c r="H15" s="10" t="s">
        <v>204</v>
      </c>
      <c r="I15" s="18">
        <v>50000</v>
      </c>
      <c r="J15" s="18">
        <v>50000</v>
      </c>
      <c r="K15" s="18">
        <v>50000</v>
      </c>
      <c r="L15" s="18"/>
      <c r="M15" s="18"/>
      <c r="N15" s="18"/>
      <c r="O15" s="18"/>
      <c r="P15" s="18"/>
      <c r="Q15" s="18"/>
      <c r="R15" s="18"/>
      <c r="S15" s="18"/>
      <c r="T15" s="18"/>
      <c r="U15" s="18"/>
      <c r="V15" s="18"/>
      <c r="W15" s="18"/>
    </row>
    <row r="16" spans="1:23" ht="32.85" customHeight="1">
      <c r="A16" s="10"/>
      <c r="B16" s="10"/>
      <c r="C16" s="10" t="s">
        <v>251</v>
      </c>
      <c r="D16" s="10"/>
      <c r="E16" s="10"/>
      <c r="F16" s="10"/>
      <c r="G16" s="10"/>
      <c r="H16" s="10"/>
      <c r="I16" s="18">
        <v>20000</v>
      </c>
      <c r="J16" s="18">
        <v>20000</v>
      </c>
      <c r="K16" s="18">
        <v>20000</v>
      </c>
      <c r="L16" s="18"/>
      <c r="M16" s="18"/>
      <c r="N16" s="18"/>
      <c r="O16" s="18"/>
      <c r="P16" s="18"/>
      <c r="Q16" s="18"/>
      <c r="R16" s="18"/>
      <c r="S16" s="18"/>
      <c r="T16" s="18"/>
      <c r="U16" s="18"/>
      <c r="V16" s="18"/>
      <c r="W16" s="18"/>
    </row>
    <row r="17" spans="1:23" ht="32.85" customHeight="1">
      <c r="A17" s="10" t="s">
        <v>240</v>
      </c>
      <c r="B17" s="66" t="s">
        <v>252</v>
      </c>
      <c r="C17" s="10" t="s">
        <v>251</v>
      </c>
      <c r="D17" s="10" t="s">
        <v>64</v>
      </c>
      <c r="E17" s="10" t="s">
        <v>81</v>
      </c>
      <c r="F17" s="10" t="s">
        <v>146</v>
      </c>
      <c r="G17" s="10" t="s">
        <v>203</v>
      </c>
      <c r="H17" s="10" t="s">
        <v>204</v>
      </c>
      <c r="I17" s="18">
        <v>20000</v>
      </c>
      <c r="J17" s="18">
        <v>20000</v>
      </c>
      <c r="K17" s="18">
        <v>20000</v>
      </c>
      <c r="L17" s="18"/>
      <c r="M17" s="18"/>
      <c r="N17" s="18"/>
      <c r="O17" s="18"/>
      <c r="P17" s="18"/>
      <c r="Q17" s="18"/>
      <c r="R17" s="18"/>
      <c r="S17" s="18"/>
      <c r="T17" s="18"/>
      <c r="U17" s="18"/>
      <c r="V17" s="18"/>
      <c r="W17" s="18"/>
    </row>
    <row r="18" spans="1:23" ht="32.85" customHeight="1">
      <c r="A18" s="10"/>
      <c r="B18" s="10"/>
      <c r="C18" s="10" t="s">
        <v>253</v>
      </c>
      <c r="D18" s="10"/>
      <c r="E18" s="10"/>
      <c r="F18" s="10"/>
      <c r="G18" s="10"/>
      <c r="H18" s="10"/>
      <c r="I18" s="18">
        <v>35000</v>
      </c>
      <c r="J18" s="18">
        <v>35000</v>
      </c>
      <c r="K18" s="18">
        <v>35000</v>
      </c>
      <c r="L18" s="18"/>
      <c r="M18" s="18"/>
      <c r="N18" s="18"/>
      <c r="O18" s="18"/>
      <c r="P18" s="18"/>
      <c r="Q18" s="18"/>
      <c r="R18" s="18"/>
      <c r="S18" s="18"/>
      <c r="T18" s="18"/>
      <c r="U18" s="18"/>
      <c r="V18" s="18"/>
      <c r="W18" s="18"/>
    </row>
    <row r="19" spans="1:23" ht="32.85" customHeight="1">
      <c r="A19" s="10" t="s">
        <v>240</v>
      </c>
      <c r="B19" s="66" t="s">
        <v>254</v>
      </c>
      <c r="C19" s="10" t="s">
        <v>253</v>
      </c>
      <c r="D19" s="10" t="s">
        <v>64</v>
      </c>
      <c r="E19" s="10" t="s">
        <v>81</v>
      </c>
      <c r="F19" s="10" t="s">
        <v>146</v>
      </c>
      <c r="G19" s="10" t="s">
        <v>255</v>
      </c>
      <c r="H19" s="10" t="s">
        <v>256</v>
      </c>
      <c r="I19" s="18">
        <v>35000</v>
      </c>
      <c r="J19" s="18">
        <v>35000</v>
      </c>
      <c r="K19" s="18">
        <v>35000</v>
      </c>
      <c r="L19" s="18"/>
      <c r="M19" s="18"/>
      <c r="N19" s="18"/>
      <c r="O19" s="18"/>
      <c r="P19" s="18"/>
      <c r="Q19" s="18"/>
      <c r="R19" s="18"/>
      <c r="S19" s="18"/>
      <c r="T19" s="18"/>
      <c r="U19" s="18"/>
      <c r="V19" s="18"/>
      <c r="W19" s="18"/>
    </row>
    <row r="20" spans="1:23" ht="18.75" customHeight="1">
      <c r="A20" s="99" t="s">
        <v>257</v>
      </c>
      <c r="B20" s="100"/>
      <c r="C20" s="100"/>
      <c r="D20" s="100"/>
      <c r="E20" s="100"/>
      <c r="F20" s="100"/>
      <c r="G20" s="100"/>
      <c r="H20" s="101"/>
      <c r="I20" s="18">
        <v>307105.5</v>
      </c>
      <c r="J20" s="18">
        <v>170000</v>
      </c>
      <c r="K20" s="18">
        <v>170000</v>
      </c>
      <c r="L20" s="18"/>
      <c r="M20" s="18"/>
      <c r="N20" s="18">
        <v>137105.5</v>
      </c>
      <c r="O20" s="18"/>
      <c r="P20" s="18"/>
      <c r="Q20" s="18"/>
      <c r="R20" s="18"/>
      <c r="S20" s="18"/>
      <c r="T20" s="18"/>
      <c r="U20" s="18"/>
      <c r="V20" s="18"/>
      <c r="W20" s="18"/>
    </row>
  </sheetData>
  <mergeCells count="28">
    <mergeCell ref="A2:W2"/>
    <mergeCell ref="A3:I3"/>
    <mergeCell ref="J4:M4"/>
    <mergeCell ref="N4:P4"/>
    <mergeCell ref="R4:W4"/>
    <mergeCell ref="Q4:Q6"/>
    <mergeCell ref="R5:R6"/>
    <mergeCell ref="S5:S6"/>
    <mergeCell ref="T5:T6"/>
    <mergeCell ref="U5:U6"/>
    <mergeCell ref="V5:V6"/>
    <mergeCell ref="W5:W6"/>
    <mergeCell ref="J5:K5"/>
    <mergeCell ref="A20:H20"/>
    <mergeCell ref="A4:A6"/>
    <mergeCell ref="B4:B6"/>
    <mergeCell ref="C4:C6"/>
    <mergeCell ref="D4:D6"/>
    <mergeCell ref="E4:E6"/>
    <mergeCell ref="F4:F6"/>
    <mergeCell ref="G4:G6"/>
    <mergeCell ref="H4:H6"/>
    <mergeCell ref="I4:I6"/>
    <mergeCell ref="L5:L6"/>
    <mergeCell ref="M5:M6"/>
    <mergeCell ref="N5:N6"/>
    <mergeCell ref="O5:O6"/>
    <mergeCell ref="P5:P6"/>
  </mergeCells>
  <phoneticPr fontId="22" type="noConversion"/>
  <pageMargins left="0.75" right="0.75" top="1" bottom="1" header="0.5" footer="0.5"/>
  <pageSetup paperSize="9" scale="35" orientation="landscape"/>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29"/>
  <sheetViews>
    <sheetView showZeros="0" topLeftCell="A14" workbookViewId="0"/>
  </sheetViews>
  <sheetFormatPr defaultColWidth="9.125" defaultRowHeight="12" customHeight="1"/>
  <cols>
    <col min="1" max="1" width="34.25" customWidth="1"/>
    <col min="2" max="2" width="35.875" customWidth="1"/>
    <col min="3" max="3" width="17.125" customWidth="1"/>
    <col min="4" max="4" width="21" customWidth="1"/>
    <col min="5" max="5" width="44.75" customWidth="1"/>
    <col min="6" max="6" width="11.25" customWidth="1"/>
    <col min="7" max="7" width="10.375" customWidth="1"/>
    <col min="8" max="8" width="9.375" customWidth="1"/>
    <col min="9" max="9" width="13.375" customWidth="1"/>
    <col min="10" max="10" width="44.25" customWidth="1"/>
  </cols>
  <sheetData>
    <row r="1" spans="1:10" ht="12" customHeight="1">
      <c r="J1" s="63" t="s">
        <v>258</v>
      </c>
    </row>
    <row r="2" spans="1:10" ht="28.5" customHeight="1">
      <c r="A2" s="116" t="s">
        <v>259</v>
      </c>
      <c r="B2" s="107"/>
      <c r="C2" s="107"/>
      <c r="D2" s="107"/>
      <c r="E2" s="107"/>
      <c r="F2" s="117"/>
      <c r="G2" s="107"/>
      <c r="H2" s="117"/>
      <c r="I2" s="117"/>
      <c r="J2" s="107"/>
    </row>
    <row r="3" spans="1:10" ht="15" customHeight="1">
      <c r="A3" s="108" t="str">
        <f>"单位名称："&amp;"玉溪市人民政府外事办公室"</f>
        <v>单位名称：玉溪市人民政府外事办公室</v>
      </c>
      <c r="B3" s="118"/>
      <c r="C3" s="118"/>
      <c r="D3" s="118"/>
      <c r="E3" s="118"/>
      <c r="F3" s="118"/>
      <c r="G3" s="118"/>
      <c r="H3" s="118"/>
    </row>
    <row r="4" spans="1:10" ht="14.25" customHeight="1">
      <c r="A4" s="29" t="s">
        <v>260</v>
      </c>
      <c r="B4" s="29" t="s">
        <v>261</v>
      </c>
      <c r="C4" s="29" t="s">
        <v>262</v>
      </c>
      <c r="D4" s="29" t="s">
        <v>263</v>
      </c>
      <c r="E4" s="29" t="s">
        <v>264</v>
      </c>
      <c r="F4" s="21" t="s">
        <v>265</v>
      </c>
      <c r="G4" s="29" t="s">
        <v>266</v>
      </c>
      <c r="H4" s="21" t="s">
        <v>267</v>
      </c>
      <c r="I4" s="21" t="s">
        <v>268</v>
      </c>
      <c r="J4" s="29" t="s">
        <v>269</v>
      </c>
    </row>
    <row r="5" spans="1:10" ht="14.25" customHeight="1">
      <c r="A5" s="29">
        <v>1</v>
      </c>
      <c r="B5" s="29">
        <v>2</v>
      </c>
      <c r="C5" s="29">
        <v>3</v>
      </c>
      <c r="D5" s="29">
        <v>4</v>
      </c>
      <c r="E5" s="29">
        <v>5</v>
      </c>
      <c r="F5" s="21">
        <v>6</v>
      </c>
      <c r="G5" s="29">
        <v>7</v>
      </c>
      <c r="H5" s="21">
        <v>8</v>
      </c>
      <c r="I5" s="21">
        <v>9</v>
      </c>
      <c r="J5" s="29">
        <v>10</v>
      </c>
    </row>
    <row r="6" spans="1:10" ht="15" customHeight="1">
      <c r="A6" s="16" t="s">
        <v>64</v>
      </c>
      <c r="B6" s="30"/>
      <c r="C6" s="30"/>
      <c r="D6" s="30"/>
      <c r="E6" s="31"/>
      <c r="F6" s="32"/>
      <c r="G6" s="31"/>
      <c r="H6" s="32"/>
      <c r="I6" s="32"/>
      <c r="J6" s="31"/>
    </row>
    <row r="7" spans="1:10" ht="33.75" customHeight="1">
      <c r="A7" s="62" t="s">
        <v>64</v>
      </c>
      <c r="B7" s="17"/>
      <c r="C7" s="17"/>
      <c r="D7" s="17"/>
      <c r="E7" s="16"/>
      <c r="F7" s="17"/>
      <c r="G7" s="16"/>
      <c r="H7" s="17"/>
      <c r="I7" s="17"/>
      <c r="J7" s="16"/>
    </row>
    <row r="8" spans="1:10" ht="33.75" customHeight="1">
      <c r="A8" s="114" t="s">
        <v>253</v>
      </c>
      <c r="B8" s="115" t="s">
        <v>270</v>
      </c>
      <c r="C8" s="17" t="s">
        <v>271</v>
      </c>
      <c r="D8" s="17" t="s">
        <v>272</v>
      </c>
      <c r="E8" s="16" t="s">
        <v>273</v>
      </c>
      <c r="F8" s="17" t="s">
        <v>274</v>
      </c>
      <c r="G8" s="16" t="s">
        <v>275</v>
      </c>
      <c r="H8" s="17" t="s">
        <v>276</v>
      </c>
      <c r="I8" s="17" t="s">
        <v>277</v>
      </c>
      <c r="J8" s="16" t="s">
        <v>273</v>
      </c>
    </row>
    <row r="9" spans="1:10" ht="33.75" customHeight="1">
      <c r="A9" s="114" t="s">
        <v>253</v>
      </c>
      <c r="B9" s="115" t="s">
        <v>270</v>
      </c>
      <c r="C9" s="17" t="s">
        <v>271</v>
      </c>
      <c r="D9" s="17" t="s">
        <v>272</v>
      </c>
      <c r="E9" s="16" t="s">
        <v>278</v>
      </c>
      <c r="F9" s="17" t="s">
        <v>279</v>
      </c>
      <c r="G9" s="16" t="s">
        <v>45</v>
      </c>
      <c r="H9" s="17" t="s">
        <v>280</v>
      </c>
      <c r="I9" s="17" t="s">
        <v>277</v>
      </c>
      <c r="J9" s="16" t="s">
        <v>278</v>
      </c>
    </row>
    <row r="10" spans="1:10" ht="33.75" customHeight="1">
      <c r="A10" s="114" t="s">
        <v>253</v>
      </c>
      <c r="B10" s="115" t="s">
        <v>270</v>
      </c>
      <c r="C10" s="17" t="s">
        <v>271</v>
      </c>
      <c r="D10" s="17" t="s">
        <v>281</v>
      </c>
      <c r="E10" s="16" t="s">
        <v>282</v>
      </c>
      <c r="F10" s="17" t="s">
        <v>274</v>
      </c>
      <c r="G10" s="16" t="s">
        <v>283</v>
      </c>
      <c r="H10" s="17" t="s">
        <v>284</v>
      </c>
      <c r="I10" s="17" t="s">
        <v>277</v>
      </c>
      <c r="J10" s="16" t="s">
        <v>282</v>
      </c>
    </row>
    <row r="11" spans="1:10" ht="33.75" customHeight="1">
      <c r="A11" s="114" t="s">
        <v>253</v>
      </c>
      <c r="B11" s="115" t="s">
        <v>270</v>
      </c>
      <c r="C11" s="17" t="s">
        <v>271</v>
      </c>
      <c r="D11" s="17" t="s">
        <v>285</v>
      </c>
      <c r="E11" s="16" t="s">
        <v>286</v>
      </c>
      <c r="F11" s="17" t="s">
        <v>279</v>
      </c>
      <c r="G11" s="16" t="s">
        <v>49</v>
      </c>
      <c r="H11" s="17" t="s">
        <v>287</v>
      </c>
      <c r="I11" s="17" t="s">
        <v>277</v>
      </c>
      <c r="J11" s="16" t="s">
        <v>286</v>
      </c>
    </row>
    <row r="12" spans="1:10" ht="33.75" customHeight="1">
      <c r="A12" s="114" t="s">
        <v>253</v>
      </c>
      <c r="B12" s="115" t="s">
        <v>270</v>
      </c>
      <c r="C12" s="17" t="s">
        <v>288</v>
      </c>
      <c r="D12" s="17" t="s">
        <v>289</v>
      </c>
      <c r="E12" s="16" t="s">
        <v>290</v>
      </c>
      <c r="F12" s="17" t="s">
        <v>279</v>
      </c>
      <c r="G12" s="16" t="s">
        <v>291</v>
      </c>
      <c r="H12" s="17" t="s">
        <v>284</v>
      </c>
      <c r="I12" s="17" t="s">
        <v>277</v>
      </c>
      <c r="J12" s="16" t="s">
        <v>290</v>
      </c>
    </row>
    <row r="13" spans="1:10" ht="33.75" customHeight="1">
      <c r="A13" s="114" t="s">
        <v>253</v>
      </c>
      <c r="B13" s="115" t="s">
        <v>270</v>
      </c>
      <c r="C13" s="17" t="s">
        <v>292</v>
      </c>
      <c r="D13" s="17" t="s">
        <v>293</v>
      </c>
      <c r="E13" s="16" t="s">
        <v>294</v>
      </c>
      <c r="F13" s="17" t="s">
        <v>279</v>
      </c>
      <c r="G13" s="16" t="s">
        <v>291</v>
      </c>
      <c r="H13" s="17" t="s">
        <v>284</v>
      </c>
      <c r="I13" s="17" t="s">
        <v>277</v>
      </c>
      <c r="J13" s="16" t="s">
        <v>294</v>
      </c>
    </row>
    <row r="14" spans="1:10" ht="33.75" customHeight="1">
      <c r="A14" s="114" t="s">
        <v>247</v>
      </c>
      <c r="B14" s="115" t="s">
        <v>295</v>
      </c>
      <c r="C14" s="17" t="s">
        <v>271</v>
      </c>
      <c r="D14" s="17" t="s">
        <v>272</v>
      </c>
      <c r="E14" s="16" t="s">
        <v>296</v>
      </c>
      <c r="F14" s="17" t="s">
        <v>297</v>
      </c>
      <c r="G14" s="16" t="s">
        <v>140</v>
      </c>
      <c r="H14" s="17" t="s">
        <v>280</v>
      </c>
      <c r="I14" s="17" t="s">
        <v>277</v>
      </c>
      <c r="J14" s="16" t="s">
        <v>296</v>
      </c>
    </row>
    <row r="15" spans="1:10" ht="33.75" customHeight="1">
      <c r="A15" s="114" t="s">
        <v>247</v>
      </c>
      <c r="B15" s="115" t="s">
        <v>295</v>
      </c>
      <c r="C15" s="17" t="s">
        <v>271</v>
      </c>
      <c r="D15" s="17" t="s">
        <v>272</v>
      </c>
      <c r="E15" s="16" t="s">
        <v>298</v>
      </c>
      <c r="F15" s="17" t="s">
        <v>279</v>
      </c>
      <c r="G15" s="16" t="s">
        <v>45</v>
      </c>
      <c r="H15" s="17" t="s">
        <v>299</v>
      </c>
      <c r="I15" s="17" t="s">
        <v>277</v>
      </c>
      <c r="J15" s="16" t="s">
        <v>298</v>
      </c>
    </row>
    <row r="16" spans="1:10" ht="33.75" customHeight="1">
      <c r="A16" s="114" t="s">
        <v>247</v>
      </c>
      <c r="B16" s="115" t="s">
        <v>295</v>
      </c>
      <c r="C16" s="17" t="s">
        <v>288</v>
      </c>
      <c r="D16" s="17" t="s">
        <v>300</v>
      </c>
      <c r="E16" s="16" t="s">
        <v>301</v>
      </c>
      <c r="F16" s="17" t="s">
        <v>279</v>
      </c>
      <c r="G16" s="16" t="s">
        <v>53</v>
      </c>
      <c r="H16" s="17" t="s">
        <v>302</v>
      </c>
      <c r="I16" s="17" t="s">
        <v>277</v>
      </c>
      <c r="J16" s="16" t="s">
        <v>301</v>
      </c>
    </row>
    <row r="17" spans="1:10" ht="33.75" customHeight="1">
      <c r="A17" s="114" t="s">
        <v>247</v>
      </c>
      <c r="B17" s="115" t="s">
        <v>295</v>
      </c>
      <c r="C17" s="17" t="s">
        <v>288</v>
      </c>
      <c r="D17" s="17" t="s">
        <v>300</v>
      </c>
      <c r="E17" s="16" t="s">
        <v>303</v>
      </c>
      <c r="F17" s="17" t="s">
        <v>279</v>
      </c>
      <c r="G17" s="16" t="s">
        <v>275</v>
      </c>
      <c r="H17" s="17" t="s">
        <v>304</v>
      </c>
      <c r="I17" s="17" t="s">
        <v>277</v>
      </c>
      <c r="J17" s="16" t="s">
        <v>303</v>
      </c>
    </row>
    <row r="18" spans="1:10" ht="33.75" customHeight="1">
      <c r="A18" s="114" t="s">
        <v>247</v>
      </c>
      <c r="B18" s="115" t="s">
        <v>295</v>
      </c>
      <c r="C18" s="17" t="s">
        <v>292</v>
      </c>
      <c r="D18" s="17" t="s">
        <v>293</v>
      </c>
      <c r="E18" s="16" t="s">
        <v>305</v>
      </c>
      <c r="F18" s="17" t="s">
        <v>279</v>
      </c>
      <c r="G18" s="16" t="s">
        <v>306</v>
      </c>
      <c r="H18" s="17" t="s">
        <v>284</v>
      </c>
      <c r="I18" s="17" t="s">
        <v>277</v>
      </c>
      <c r="J18" s="16" t="s">
        <v>305</v>
      </c>
    </row>
    <row r="19" spans="1:10" ht="33.75" customHeight="1">
      <c r="A19" s="114" t="s">
        <v>251</v>
      </c>
      <c r="B19" s="115" t="s">
        <v>307</v>
      </c>
      <c r="C19" s="17" t="s">
        <v>271</v>
      </c>
      <c r="D19" s="17" t="s">
        <v>272</v>
      </c>
      <c r="E19" s="16" t="s">
        <v>308</v>
      </c>
      <c r="F19" s="17" t="s">
        <v>279</v>
      </c>
      <c r="G19" s="16" t="s">
        <v>309</v>
      </c>
      <c r="H19" s="17" t="s">
        <v>310</v>
      </c>
      <c r="I19" s="17" t="s">
        <v>277</v>
      </c>
      <c r="J19" s="16" t="s">
        <v>308</v>
      </c>
    </row>
    <row r="20" spans="1:10" ht="33.75" customHeight="1">
      <c r="A20" s="114" t="s">
        <v>251</v>
      </c>
      <c r="B20" s="115" t="s">
        <v>307</v>
      </c>
      <c r="C20" s="17" t="s">
        <v>271</v>
      </c>
      <c r="D20" s="17" t="s">
        <v>272</v>
      </c>
      <c r="E20" s="16" t="s">
        <v>311</v>
      </c>
      <c r="F20" s="17" t="s">
        <v>297</v>
      </c>
      <c r="G20" s="16" t="s">
        <v>275</v>
      </c>
      <c r="H20" s="17" t="s">
        <v>312</v>
      </c>
      <c r="I20" s="17" t="s">
        <v>277</v>
      </c>
      <c r="J20" s="16" t="s">
        <v>311</v>
      </c>
    </row>
    <row r="21" spans="1:10" ht="33.75" customHeight="1">
      <c r="A21" s="114" t="s">
        <v>251</v>
      </c>
      <c r="B21" s="115" t="s">
        <v>307</v>
      </c>
      <c r="C21" s="17" t="s">
        <v>271</v>
      </c>
      <c r="D21" s="17" t="s">
        <v>281</v>
      </c>
      <c r="E21" s="16" t="s">
        <v>313</v>
      </c>
      <c r="F21" s="17" t="s">
        <v>297</v>
      </c>
      <c r="G21" s="16" t="s">
        <v>275</v>
      </c>
      <c r="H21" s="17" t="s">
        <v>314</v>
      </c>
      <c r="I21" s="17" t="s">
        <v>277</v>
      </c>
      <c r="J21" s="16" t="s">
        <v>313</v>
      </c>
    </row>
    <row r="22" spans="1:10" ht="33.75" customHeight="1">
      <c r="A22" s="114" t="s">
        <v>251</v>
      </c>
      <c r="B22" s="115" t="s">
        <v>307</v>
      </c>
      <c r="C22" s="17" t="s">
        <v>271</v>
      </c>
      <c r="D22" s="17" t="s">
        <v>281</v>
      </c>
      <c r="E22" s="16" t="s">
        <v>315</v>
      </c>
      <c r="F22" s="17" t="s">
        <v>274</v>
      </c>
      <c r="G22" s="16" t="s">
        <v>316</v>
      </c>
      <c r="H22" s="17"/>
      <c r="I22" s="17" t="s">
        <v>317</v>
      </c>
      <c r="J22" s="16" t="s">
        <v>315</v>
      </c>
    </row>
    <row r="23" spans="1:10" ht="33.75" customHeight="1">
      <c r="A23" s="114" t="s">
        <v>251</v>
      </c>
      <c r="B23" s="115" t="s">
        <v>307</v>
      </c>
      <c r="C23" s="17" t="s">
        <v>288</v>
      </c>
      <c r="D23" s="17" t="s">
        <v>300</v>
      </c>
      <c r="E23" s="16" t="s">
        <v>318</v>
      </c>
      <c r="F23" s="17" t="s">
        <v>279</v>
      </c>
      <c r="G23" s="16" t="s">
        <v>319</v>
      </c>
      <c r="H23" s="17" t="s">
        <v>304</v>
      </c>
      <c r="I23" s="17" t="s">
        <v>277</v>
      </c>
      <c r="J23" s="16" t="s">
        <v>318</v>
      </c>
    </row>
    <row r="24" spans="1:10" ht="33.75" customHeight="1">
      <c r="A24" s="114" t="s">
        <v>251</v>
      </c>
      <c r="B24" s="115" t="s">
        <v>307</v>
      </c>
      <c r="C24" s="17" t="s">
        <v>292</v>
      </c>
      <c r="D24" s="17" t="s">
        <v>293</v>
      </c>
      <c r="E24" s="16" t="s">
        <v>320</v>
      </c>
      <c r="F24" s="17" t="s">
        <v>279</v>
      </c>
      <c r="G24" s="16" t="s">
        <v>306</v>
      </c>
      <c r="H24" s="17" t="s">
        <v>284</v>
      </c>
      <c r="I24" s="17" t="s">
        <v>277</v>
      </c>
      <c r="J24" s="16" t="s">
        <v>320</v>
      </c>
    </row>
    <row r="25" spans="1:10" ht="33.75" customHeight="1">
      <c r="A25" s="114" t="s">
        <v>249</v>
      </c>
      <c r="B25" s="115" t="s">
        <v>321</v>
      </c>
      <c r="C25" s="17" t="s">
        <v>271</v>
      </c>
      <c r="D25" s="17" t="s">
        <v>272</v>
      </c>
      <c r="E25" s="16" t="s">
        <v>322</v>
      </c>
      <c r="F25" s="17" t="s">
        <v>279</v>
      </c>
      <c r="G25" s="16" t="s">
        <v>46</v>
      </c>
      <c r="H25" s="17" t="s">
        <v>299</v>
      </c>
      <c r="I25" s="17" t="s">
        <v>277</v>
      </c>
      <c r="J25" s="16" t="s">
        <v>322</v>
      </c>
    </row>
    <row r="26" spans="1:10" ht="33.75" customHeight="1">
      <c r="A26" s="114" t="s">
        <v>249</v>
      </c>
      <c r="B26" s="115" t="s">
        <v>321</v>
      </c>
      <c r="C26" s="17" t="s">
        <v>271</v>
      </c>
      <c r="D26" s="17" t="s">
        <v>272</v>
      </c>
      <c r="E26" s="16" t="s">
        <v>323</v>
      </c>
      <c r="F26" s="17" t="s">
        <v>279</v>
      </c>
      <c r="G26" s="16" t="s">
        <v>48</v>
      </c>
      <c r="H26" s="17" t="s">
        <v>304</v>
      </c>
      <c r="I26" s="17" t="s">
        <v>277</v>
      </c>
      <c r="J26" s="16" t="s">
        <v>323</v>
      </c>
    </row>
    <row r="27" spans="1:10" ht="33.75" customHeight="1">
      <c r="A27" s="114" t="s">
        <v>249</v>
      </c>
      <c r="B27" s="115" t="s">
        <v>321</v>
      </c>
      <c r="C27" s="17" t="s">
        <v>271</v>
      </c>
      <c r="D27" s="17" t="s">
        <v>281</v>
      </c>
      <c r="E27" s="16" t="s">
        <v>324</v>
      </c>
      <c r="F27" s="17" t="s">
        <v>279</v>
      </c>
      <c r="G27" s="16" t="s">
        <v>306</v>
      </c>
      <c r="H27" s="17" t="s">
        <v>284</v>
      </c>
      <c r="I27" s="17" t="s">
        <v>277</v>
      </c>
      <c r="J27" s="16" t="s">
        <v>324</v>
      </c>
    </row>
    <row r="28" spans="1:10" ht="33.75" customHeight="1">
      <c r="A28" s="114" t="s">
        <v>249</v>
      </c>
      <c r="B28" s="115" t="s">
        <v>321</v>
      </c>
      <c r="C28" s="17" t="s">
        <v>288</v>
      </c>
      <c r="D28" s="17" t="s">
        <v>300</v>
      </c>
      <c r="E28" s="16" t="s">
        <v>325</v>
      </c>
      <c r="F28" s="17" t="s">
        <v>274</v>
      </c>
      <c r="G28" s="16" t="s">
        <v>326</v>
      </c>
      <c r="H28" s="17"/>
      <c r="I28" s="17" t="s">
        <v>317</v>
      </c>
      <c r="J28" s="16" t="s">
        <v>325</v>
      </c>
    </row>
    <row r="29" spans="1:10" ht="33.75" customHeight="1">
      <c r="A29" s="114" t="s">
        <v>249</v>
      </c>
      <c r="B29" s="115" t="s">
        <v>321</v>
      </c>
      <c r="C29" s="17" t="s">
        <v>292</v>
      </c>
      <c r="D29" s="17" t="s">
        <v>293</v>
      </c>
      <c r="E29" s="16" t="s">
        <v>327</v>
      </c>
      <c r="F29" s="17" t="s">
        <v>279</v>
      </c>
      <c r="G29" s="16" t="s">
        <v>306</v>
      </c>
      <c r="H29" s="17" t="s">
        <v>284</v>
      </c>
      <c r="I29" s="17" t="s">
        <v>277</v>
      </c>
      <c r="J29" s="16" t="s">
        <v>327</v>
      </c>
    </row>
  </sheetData>
  <mergeCells count="10">
    <mergeCell ref="A2:J2"/>
    <mergeCell ref="A3:H3"/>
    <mergeCell ref="A8:A13"/>
    <mergeCell ref="A14:A18"/>
    <mergeCell ref="A19:A24"/>
    <mergeCell ref="A25:A29"/>
    <mergeCell ref="B8:B13"/>
    <mergeCell ref="B14:B18"/>
    <mergeCell ref="B19:B24"/>
    <mergeCell ref="B25:B29"/>
  </mergeCells>
  <phoneticPr fontId="22" type="noConversion"/>
  <printOptions horizontalCentered="1"/>
  <pageMargins left="0.75138888888888899" right="0.75138888888888899" top="1" bottom="1" header="0.5" footer="0.5"/>
  <pageSetup paperSize="9" scale="5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中央转移支付补助项目支出预算表</vt:lpstr>
      <vt:lpstr>部门项目中期规划预算表12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2025-02-17T07:45:49Z</cp:lastPrinted>
  <dcterms:created xsi:type="dcterms:W3CDTF">2025-02-12T23:53:56Z</dcterms:created>
  <dcterms:modified xsi:type="dcterms:W3CDTF">2025-02-17T07:45:51Z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5A49C1A128534343A41982D36EFBA2CF_13</vt:lpwstr>
  </property>
  <property fmtid="{D5CDD505-2E9C-101B-9397-08002B2CF9AE}" pid="3" name="KSOProductBuildVer">
    <vt:lpwstr>2052-12.1.0.16250</vt:lpwstr>
  </property>
</Properties>
</file>