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Area" localSheetId="9">部门政府性基金预算支出预算表06!$A$1:$I$9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<sst xmlns="http://schemas.openxmlformats.org/spreadsheetml/2006/main" count="2314" uniqueCount="645">
  <si>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</si>
  <si>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</si>
  <si>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</si>
  <si>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</si>
  <si>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</si>
  <si>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</si>
  <si>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</si>
  <si>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</si>
  <si>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</si>
  <si>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</si>
  <si>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</si>
  <si>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</si>
  <si>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</si>
  <si>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</si>
  <si>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</si>
  <si>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</si>
  <si>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</si>
  <si>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</si>
  <si>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</si>
  <si>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</si>
  <si>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</si>
  <si>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</si>
  <si>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</si>
  <si>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</si>
  <si>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</si>
  <si>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</si>
  <si>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</si>
  <si>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</si>
  <si>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</si>
  <si>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</si>
  <si>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</si>
  <si>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</si>
  <si>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</si>
  <si>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</si>
  <si>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</si>
  <si>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</si>
  <si>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</si>
  <si>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</si>
  <si>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</si>
  <si>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</si>
  <si>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</si>
  <si>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</si>
  <si>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</si>
  <si>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</si>
  <si>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</si>
  <si>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</si>
  <si>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</si>
  <si>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</si>
  <si>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</si>
  <si>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</si>
  <si>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</si>
  <si>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</si>
  <si>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</si>
  <si>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</si>
  <si>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</si>
  <si>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</si>
  <si>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</si>
  <si>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</si>
  <si>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</si>
  <si>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</si>
  <si>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</si>
  <si>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</si>
  <si>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</si>
  <si>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344</t>
  </si>
  <si>
    <t>玉溪市检验检测认证院</t>
  </si>
  <si>
    <t>344001</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</si>
  <si>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</si>
  <si>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</si>
  <si>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</si>
  <si>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</si>
  <si>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</si>
  <si>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</si>
  <si>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</si>
  <si>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</si>
  <si>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</si>
  <si>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</si>
  <si>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</si>
  <si>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</si>
  <si>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</si>
  <si>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</si>
  <si>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20138</t>
  </si>
  <si>
    <t>2013805</t>
  </si>
  <si>
    <t>2013810</t>
  </si>
  <si>
    <t>2013812</t>
  </si>
  <si>
    <t>2013815</t>
  </si>
  <si>
    <t>2013816</t>
  </si>
  <si>
    <t>2013850</t>
  </si>
  <si>
    <t>2013899</t>
  </si>
  <si>
    <t>208</t>
  </si>
  <si>
    <t>20805</t>
  </si>
  <si>
    <t>2080502</t>
  </si>
  <si>
    <t>2080505</t>
  </si>
  <si>
    <t>2080506</t>
  </si>
  <si>
    <t>210</t>
  </si>
  <si>
    <t>21011</t>
  </si>
  <si>
    <t>2101101</t>
  </si>
  <si>
    <t>2101102</t>
  </si>
  <si>
    <t>2101103</t>
  </si>
  <si>
    <t>2101199</t>
  </si>
  <si>
    <t>213</t>
  </si>
  <si>
    <t>21301</t>
  </si>
  <si>
    <t>2130109</t>
  </si>
  <si>
    <t>221</t>
  </si>
  <si>
    <t>22102</t>
  </si>
  <si>
    <t>2210201</t>
  </si>
  <si>
    <t>2210203</t>
  </si>
  <si>
    <t>222</t>
  </si>
  <si>
    <t>22201</t>
  </si>
  <si>
    <t>2220199</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</si>
  <si>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</si>
  <si>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</si>
  <si>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</si>
  <si>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</si>
  <si>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</si>
  <si>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</si>
  <si>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</si>
  <si>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</si>
  <si>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</si>
  <si>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</si>
  <si>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</si>
  <si>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</si>
  <si>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</si>
  <si>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</si>
  <si>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</si>
  <si>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</si>
  <si>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</si>
  <si>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</si>
  <si>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</si>
  <si>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</si>
  <si>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</si>
  <si>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</si>
  <si>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</si>
  <si>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</si>
  <si>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</si>
  <si>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</si>
  <si>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</si>
  <si>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</si>
  <si>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</si>
  <si>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</si>
  <si>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</si>
  <si>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</si>
  <si>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</si>
  <si>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</si>
  <si>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</si>
  <si>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</si>
  <si>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</si>
  <si>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</si>
  <si>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</si>
  <si>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</si>
  <si>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</si>
  <si>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</si>
  <si>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</si>
  <si>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</si>
  <si>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</si>
  <si>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530400241100002989199</t>
  </si>
  <si>
    <t>奖励性绩效工资（工资部分）经费</t>
  </si>
  <si>
    <t>事业运行</t>
  </si>
  <si>
    <t>30107</t>
  </si>
  <si>
    <t>绩效工资</t>
  </si>
  <si>
    <t>530400241100002989214</t>
  </si>
  <si>
    <t>奖励性绩效工资（高于部分）经费</t>
  </si>
  <si>
    <t>530400241100002992136</t>
  </si>
  <si>
    <t>编外临聘人员经费</t>
  </si>
  <si>
    <t>质量基础</t>
  </si>
  <si>
    <t>30199</t>
  </si>
  <si>
    <t>其他工资福利支出</t>
  </si>
  <si>
    <t>530400241100003040029</t>
  </si>
  <si>
    <t>工作业务经费</t>
  </si>
  <si>
    <t>30213</t>
  </si>
  <si>
    <t>维修（护）费</t>
  </si>
  <si>
    <t>30215</t>
  </si>
  <si>
    <t>会议费</t>
  </si>
  <si>
    <t>30231</t>
  </si>
  <si>
    <t>公务用车运行维护费</t>
  </si>
  <si>
    <t>30239</t>
  </si>
  <si>
    <t>其他交通费用</t>
  </si>
  <si>
    <t>530400251100003552967</t>
  </si>
  <si>
    <t>职业年金记实经费</t>
  </si>
  <si>
    <t>机关事业单位职业年金缴费支出</t>
  </si>
  <si>
    <t>30109</t>
  </si>
  <si>
    <t>职业年金缴费</t>
  </si>
  <si>
    <t>530400251100003553938</t>
  </si>
  <si>
    <t>事业人员工资支出</t>
  </si>
  <si>
    <t>30101</t>
  </si>
  <si>
    <t>基本工资</t>
  </si>
  <si>
    <t>30102</t>
  </si>
  <si>
    <t>津贴补贴</t>
  </si>
  <si>
    <t>购房补贴</t>
  </si>
  <si>
    <t>530400251100003553939</t>
  </si>
  <si>
    <t>对个人和家庭的补助</t>
  </si>
  <si>
    <t>事业单位离退休</t>
  </si>
  <si>
    <t>30305</t>
  </si>
  <si>
    <t>生活补助</t>
  </si>
  <si>
    <t>530400251100003553940</t>
  </si>
  <si>
    <t>公车购置及运维费</t>
  </si>
  <si>
    <t>530400251100003553941</t>
  </si>
  <si>
    <t>一般公用经费</t>
  </si>
  <si>
    <t>30201</t>
  </si>
  <si>
    <t>办公费</t>
  </si>
  <si>
    <t>30205</t>
  </si>
  <si>
    <t>水费</t>
  </si>
  <si>
    <t>30206</t>
  </si>
  <si>
    <t>电费</t>
  </si>
  <si>
    <t>30207</t>
  </si>
  <si>
    <t>邮电费</t>
  </si>
  <si>
    <t>30211</t>
  </si>
  <si>
    <t>差旅费</t>
  </si>
  <si>
    <t>30229</t>
  </si>
  <si>
    <t>福利费</t>
  </si>
  <si>
    <t>30299</t>
  </si>
  <si>
    <t>其他商品和服务支出</t>
  </si>
  <si>
    <t>530400251100003553954</t>
  </si>
  <si>
    <t>社会保障缴费</t>
  </si>
  <si>
    <t>30112</t>
  </si>
  <si>
    <t>其他社会保障缴费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</si>
  <si>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</si>
  <si>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</si>
  <si>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</si>
  <si>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</si>
  <si>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</si>
  <si>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</si>
  <si>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</si>
  <si>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</si>
  <si>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</si>
  <si>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</si>
  <si>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530400251100003553955</t>
  </si>
  <si>
    <t>住房公积金</t>
  </si>
  <si>
    <t>30113</t>
  </si>
  <si>
    <t>530400251100003553956</t>
  </si>
  <si>
    <t>工会经费</t>
  </si>
  <si>
    <t>30228</t>
  </si>
  <si>
    <t>530400251100003559110</t>
  </si>
  <si>
    <t>编外临聘人员ZYZJ经费</t>
  </si>
  <si>
    <t>530400251100003570467</t>
  </si>
  <si>
    <t>市直退休医疗照顾人员医疗费用补助资金</t>
  </si>
  <si>
    <t>30307</t>
  </si>
  <si>
    <t>医疗费补助</t>
  </si>
  <si>
    <t>530400251100003578693</t>
  </si>
  <si>
    <t>经营收入安排的人员支出奖励绩效工资增资金</t>
  </si>
  <si>
    <t>530400251100003590917</t>
  </si>
  <si>
    <t>30217</t>
  </si>
  <si>
    <t>530400251100003841468</t>
  </si>
  <si>
    <t>物业管理费</t>
  </si>
  <si>
    <t>30209</t>
  </si>
  <si>
    <t>530400251100003841469</t>
  </si>
  <si>
    <t>租赁费</t>
  </si>
  <si>
    <t>30214</t>
  </si>
  <si>
    <t>预算05-1表</t>
  </si>
  <si>
    <t>2025年部门项目支出预算表</t>
  </si>
  <si>
    <t>项目分类</t>
  </si>
  <si>
    <t>项目单位</t>
  </si>
  <si>
    <t>本年拨款</t>
  </si>
  <si>
    <t>单位资金</t>
  </si>
  <si>
    <t>其中：本次下达</t>
  </si>
  <si>
    <t>药品及化妆品检验经费</t>
  </si>
  <si>
    <t>事业发展类</t>
  </si>
  <si>
    <t>530400241100002992060</t>
  </si>
  <si>
    <t>药品事务</t>
  </si>
  <si>
    <t>30218</t>
  </si>
  <si>
    <t>专用材料费</t>
  </si>
  <si>
    <t>30227</t>
  </si>
  <si>
    <t>委托业务费</t>
  </si>
  <si>
    <t>2024年（食品）省级食品安全监管专经费</t>
  </si>
  <si>
    <t>530400241100002992477</t>
  </si>
  <si>
    <t>食品安全监管</t>
  </si>
  <si>
    <t>31003</t>
  </si>
  <si>
    <t>专用设备购置</t>
  </si>
  <si>
    <t>强检计量器具经费</t>
  </si>
  <si>
    <t>530400241100002992479</t>
  </si>
  <si>
    <t>质量安全监管</t>
  </si>
  <si>
    <t>中央食品药品监管补助经费</t>
  </si>
  <si>
    <t>530400241100002992491</t>
  </si>
  <si>
    <t>其他市场监督管理事务</t>
  </si>
  <si>
    <t>工业产品监督抽检经费</t>
  </si>
  <si>
    <t>530400241100002992493</t>
  </si>
  <si>
    <t>市场秩序执法</t>
  </si>
  <si>
    <t>食品安全监督抽检专项经费</t>
  </si>
  <si>
    <t>530400241100002992971</t>
  </si>
  <si>
    <t>检验检测保障及能力提升经费</t>
  </si>
  <si>
    <t>530400241100002992972</t>
  </si>
  <si>
    <t>30216</t>
  </si>
  <si>
    <t>培训费</t>
  </si>
  <si>
    <t>30226</t>
  </si>
  <si>
    <t>劳务费</t>
  </si>
  <si>
    <t>31002</t>
  </si>
  <si>
    <t>办公设备购置</t>
  </si>
  <si>
    <t>定量包装商品净含量监督抽查经费</t>
  </si>
  <si>
    <t>民生类</t>
  </si>
  <si>
    <t>530400241100002992973</t>
  </si>
  <si>
    <t>非税收入成本性支出经费</t>
  </si>
  <si>
    <t>530400241100002993362</t>
  </si>
  <si>
    <t>2024年省级食品安全监督管专项补助资金</t>
  </si>
  <si>
    <t>530400241100002993363</t>
  </si>
  <si>
    <t>粮食质量安全监督检验专项资金</t>
  </si>
  <si>
    <t>专项业务类</t>
  </si>
  <si>
    <t>530400241100002995532</t>
  </si>
  <si>
    <t>其他粮油物资事务支出</t>
  </si>
  <si>
    <t>2024年省级（储备粮）食品安全监管专项补助经费</t>
  </si>
  <si>
    <t>530400241100002995559</t>
  </si>
  <si>
    <t>2024年省级长江禁渔与水生生物资源保护资金</t>
  </si>
  <si>
    <t>530400241100003011655</t>
  </si>
  <si>
    <t>农产品质量安全</t>
  </si>
  <si>
    <t>云财农〔2024〕25号红塔区2024年省级农产品质量安全监测资金</t>
  </si>
  <si>
    <t>530400241100003011721</t>
  </si>
  <si>
    <t>玉食安委办〔2024〕7号2024年省级食品安全监管专项补助农产品质量安全监测资金</t>
  </si>
  <si>
    <t>530400241100003012059</t>
  </si>
  <si>
    <t>云财农〔2024〕25号省级畜禽产品质量安全例行监测资金</t>
  </si>
  <si>
    <t>530400241100003012078</t>
  </si>
  <si>
    <t>市本级农产品质量安全监测经费</t>
  </si>
  <si>
    <t>530400241100003012090</t>
  </si>
  <si>
    <t>2025年中央药品监管补助经费</t>
  </si>
  <si>
    <t>530400251100003879450</t>
  </si>
  <si>
    <t>2025年省级食品安全监管专项补助资金</t>
  </si>
  <si>
    <t>530400251100003879596</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</si>
  <si>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</si>
  <si>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</si>
  <si>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</si>
  <si>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</si>
  <si>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</si>
  <si>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</si>
  <si>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</si>
  <si>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</si>
  <si>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</si>
  <si>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</si>
  <si>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</si>
  <si>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</si>
  <si>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</si>
  <si>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认真贯彻落实《中华人民共和国药品管理法》《化妆品监督管理条例》切实做好玉溪市2025年药品化妆品监督抽检工作，以发现风险、防控风险为主要目标，以问题多发的品种、场所以及近年来抽检不符合规定的产品为重点对象，提升抽检靶向性，提高问题发现率。 抽样应广泛覆盖不同的区域、场所和产品类别，与监督检查、风险监测、专项整治等工作有机结合，提升监管工作效能。
玉溪市检验检测认证院作为玉溪市市场监督管理部门指定的药品检验机构，根据每年市市场监督管理部门制定的药品抽验工作计划，承担依法实施药品质量监督检查所需的药品检验工作，并从抽验任务的安排、完成时间、完成批次、抽验类别比例、不合格批次、不合格项目、检验报告书和数据的传递等方面进行整理分类、汇总分析。根据市市场监督管理局计划批次，完成玉溪市辖区内药品监督检验160批次，完成化妆品检验30批次。</t>
  </si>
  <si>
    <t>产出指标</t>
  </si>
  <si>
    <t>数量指标</t>
  </si>
  <si>
    <t>抽检药品完成量</t>
  </si>
  <si>
    <t>&gt;=</t>
  </si>
  <si>
    <t>160</t>
  </si>
  <si>
    <t>批次</t>
  </si>
  <si>
    <t>定量指标</t>
  </si>
  <si>
    <t>完成药品检验量210批。</t>
  </si>
  <si>
    <t>抽检化妆品完成量</t>
  </si>
  <si>
    <t>化妆品检验30批。</t>
  </si>
  <si>
    <t>质量指标</t>
  </si>
  <si>
    <t>药品监督抽检完成率</t>
  </si>
  <si>
    <t>100</t>
  </si>
  <si>
    <t>%</t>
  </si>
  <si>
    <t>指标考核完成药品检验完成情况。药品160批。</t>
  </si>
  <si>
    <t>化妆品监督检验完成率</t>
  </si>
  <si>
    <t>指标考核完成化妆品检验完成情况。化妆品检验30批。</t>
  </si>
  <si>
    <t>时效指标</t>
  </si>
  <si>
    <t>任务完成时间</t>
  </si>
  <si>
    <t>&lt;=</t>
  </si>
  <si>
    <t>月</t>
  </si>
  <si>
    <t>指标考核项目完成时间，按工作方案，于11月前完成。</t>
  </si>
  <si>
    <t>成本指标</t>
  </si>
  <si>
    <t>经济成本指标</t>
  </si>
  <si>
    <t>1970</t>
  </si>
  <si>
    <t>元/个</t>
  </si>
  <si>
    <t>指标反映每个样品完成检验所需的费用，每批次不超过1970元。</t>
  </si>
  <si>
    <t>效益指标</t>
  </si>
  <si>
    <t>社会效益</t>
  </si>
  <si>
    <t>保障全市人民的用药安全</t>
  </si>
  <si>
    <t>=</t>
  </si>
  <si>
    <t>1.00</t>
  </si>
  <si>
    <t>年</t>
  </si>
  <si>
    <t>定性指标</t>
  </si>
  <si>
    <t>指标考核项目保障于全市药品安全情况。</t>
  </si>
  <si>
    <t>满意度指标</t>
  </si>
  <si>
    <t>服务对象满意度</t>
  </si>
  <si>
    <t>送检单位满意度查</t>
  </si>
  <si>
    <t>70</t>
  </si>
  <si>
    <t>指标考核项目实施的满意度，向送检单位发放问卷20份。</t>
  </si>
  <si>
    <t>2025年，对涉及民生的糕点、糖果、瓶桶装饮用水、茶叶、酱腌菜、挂面、蜜饯、饮料、食用油、大米、小麦粉、酒类等12行业20个批次定量包装商品样品组织实施定量包装商品净含量监督抽查。在实施检查中加强企业对定量包装商品进行不当的过度包装行为进行干预。及时掌握我市定量包装商品的量值准确情况，督促企业加强计量监管，保障产品的计量量值准确；可以保护消费者和生产者、销售者的合法权益，规范定量包装商品的计量监督管理；对生产不合格产品的企业进行整改、处罚等后处理工作，营造人民群众放心的消费环境和有序规范的市场竞争环境；在检查过程中对计量相关法律进行宣传，鼓励企业对定量包装商品进行计量保证能力自我声明，并在在生产的定量包装商品上使用全国统一的计量保证能力合格标志（以下简称C标志），提高企业品牌诚信度、知名度等。</t>
  </si>
  <si>
    <t>监督抽查定量包装商品批次</t>
  </si>
  <si>
    <t>反映监督抽查定量包装商品的批次。完成率=实际完成值/目标值*100%。</t>
  </si>
  <si>
    <t>2025年，对涉及民生的糕点、糖果、瓶桶装饮用水、茶叶、酱腌菜、挂面、蜜饯、饮料、食用油、大米、小麦粉、酒类等12行业20个批次定量包装商品样品组织实施定量包装商品净含量监督抽查。通过日常检验工作，收集定量包装商品净含量计量工作的信息，加强与生产企业、行业协会专家的沟通联系，关注舆情动态，收集企业生产安全风险信息。同时，在实施检查中加强企业对定量包装商品进行不当的过度包装行为进行干预。及时掌握我市定量包装商品的量值准确情况，督促企业加强计量监管，保障产品的计量量值准确；可以保护消费者和生产者、销售者的合法权益，规范定量包装商品的计量监督管理；对生产不合格产品的企业进行整改、处罚等后处理工作，营造人民群众放心的消费环境和有序规范的市场竞争环境；在检查过程中对计量相关法律进行宣传，鼓励企业对定量包装商品进行计量保证能力自我声明，并在在生产的定量包装商品上使用全国统一的计量保证能力合格标志（以下简称C标志），提高企业品牌诚信度、知名度等。</t>
  </si>
  <si>
    <t>监督抽查企业数量</t>
  </si>
  <si>
    <t>户</t>
  </si>
  <si>
    <t>反映监督检查企业数量。检查数=目标值-实际完成值。</t>
  </si>
  <si>
    <t>监督抽查行业数量</t>
  </si>
  <si>
    <t>个</t>
  </si>
  <si>
    <t>反映监督抽查行业数量。抽查数=目标值-实际完成值。</t>
  </si>
  <si>
    <t>12个行业监督抽查覆盖率</t>
  </si>
  <si>
    <t>反映定量包装商品监督抽查范围。抽查覆盖率=实际完成抽查覆盖面/计划覆盖面*100%。</t>
  </si>
  <si>
    <t>抽查检验报告出具率</t>
  </si>
  <si>
    <t>反映出具检验报告情况。完成率=实际完成值/目标值*100%。</t>
  </si>
  <si>
    <t>定量包装商品净含量合格率情况</t>
  </si>
  <si>
    <t>明显提高</t>
  </si>
  <si>
    <t>无</t>
  </si>
  <si>
    <t>反映定量包装商品净含量合格率改善情况。</t>
  </si>
  <si>
    <t>被抽检企业和社会公众满意度</t>
  </si>
  <si>
    <t>90</t>
  </si>
  <si>
    <t>反映消费者满意度。 满意度=满意人数/调查对象人数*100%。</t>
  </si>
  <si>
    <t>2025年，重点围绕玉溪市经济建设，开展检验检测业务，努力提升检验检测能力，为地方经济发展提供技术支撑。通过中心全体职工的共同努力，对玉溪市内的产品质量、特种设备、计量器具进行检验检测，为政府、社会客户提供客观、公正、科学、精准的检测数据和检验结论；确保产品、工程、服务和环境质量显著提升，质量对经济社会发展的贡献率明显提高，形成产业可持续发展的核心竞争力，质量发展成果惠及全体人民群众。</t>
  </si>
  <si>
    <t>出具检测报告数量</t>
  </si>
  <si>
    <t>47000</t>
  </si>
  <si>
    <t>份</t>
  </si>
  <si>
    <t>反映出具检测报告数量。完成率=实际完成值/目标值*100%。</t>
  </si>
  <si>
    <t>检验检测设备台（件)数</t>
  </si>
  <si>
    <t>43000</t>
  </si>
  <si>
    <t>台/套</t>
  </si>
  <si>
    <t>反映检验检测数量。完成率=实际完成值/目标值*100%。</t>
  </si>
  <si>
    <t>检测合格率</t>
  </si>
  <si>
    <t>反映检验检测报告质量的合格情况。合格率=检测报告质量合格数/检测报告数*100%。</t>
  </si>
  <si>
    <t>检验检测工作完成时间</t>
  </si>
  <si>
    <t>反映检验检测工作任务完成时限。</t>
  </si>
  <si>
    <t>检验检测能力提升，促进地方经济发展</t>
  </si>
  <si>
    <t>显著提升</t>
  </si>
  <si>
    <t>反映检验检测能力提升情况及成果。</t>
  </si>
  <si>
    <t>受检单位及社会公众满意度</t>
  </si>
  <si>
    <t>98</t>
  </si>
  <si>
    <t>反映受检单位满意程度。满意度＝满意问卷份数/有效问卷数*100%。</t>
  </si>
  <si>
    <t xml:space="preserve">2025年，按照800元/批次标准，安排预算资金40万元，在全市完成市本级农产品质量安全监督抽查（执法抽检）任务500批次，其中：种植类产品300批次、养殖类产品200批次。						
</t>
  </si>
  <si>
    <t>种植类产品监督抽查任务</t>
  </si>
  <si>
    <t>300</t>
  </si>
  <si>
    <t>完成300批次种植类产品监督抽查。</t>
  </si>
  <si>
    <t>养殖类产品监督抽查任务</t>
  </si>
  <si>
    <t>200</t>
  </si>
  <si>
    <t>完成200批次种植类产品监督抽查。</t>
  </si>
  <si>
    <t>监测结果分析报告</t>
  </si>
  <si>
    <t>项目结束后分析监测结果，上报年度全市农产品质量安全监测总结分析报告，内容包括：监测结果总体情况、监测基本情况、监测结果分析、对策措施和建议。</t>
  </si>
  <si>
    <t>样品检测参数执行率</t>
  </si>
  <si>
    <t>种植类样品检测33项农药残留参数，畜肉样品检测26项兽药残留参数，禽类样品检测18项兽药残留参数，水产品样品检测19项兽药残留参数。</t>
  </si>
  <si>
    <t>抽检监测结果系统APP录入率</t>
  </si>
  <si>
    <t>样品抽样时，须在抽样现场同步完整填写纸质版《抽样工作单》和在全国农产品监测抽样系统APP录入样品信息，不得缺项。</t>
  </si>
  <si>
    <t>监测结果交付及时率</t>
  </si>
  <si>
    <t>每批样品抽样结束，样品检测机构收齐该批样品后，25个天内完成样品检测并上报监测结果。如发生设备故障（提供修理证明及票据），根据修理时间延迟检测结果的上报时间。</t>
  </si>
  <si>
    <t>项目完成时间</t>
  </si>
  <si>
    <t>2025年10月30日前完成全部监测任务。</t>
  </si>
  <si>
    <t>重大农产品安全事故发生情况</t>
  </si>
  <si>
    <t>0</t>
  </si>
  <si>
    <t>起</t>
  </si>
  <si>
    <t>通过开展农产品质量安全监测，依法查处违规违法生产行为，不断提高农产品质量安全水平，努力确保区域内不发生重大食用农产品质量安全事故，坚决守住农产品质量安全底线。</t>
  </si>
  <si>
    <t>资金管理使用满意度</t>
  </si>
  <si>
    <t>80</t>
  </si>
  <si>
    <t>按时推进项目建设并按计划进度规范支出项目资金。</t>
  </si>
  <si>
    <t>上级部门考核满意度</t>
  </si>
  <si>
    <t>85</t>
  </si>
  <si>
    <t>按时、按量、按质完成样品抽检并按时上报监测结果汇总表及监测结果分析报告。</t>
  </si>
  <si>
    <t>项目受益对象满意度</t>
  </si>
  <si>
    <t>通过食品农产品安全监测、监管，不断提高城乡居民对食品农产品安全的满意度。</t>
  </si>
  <si>
    <t>高标准、高质量完成年度粮食质量监督检验115批次的检验监测任务：1.储备粮定检20批次；2.储备粮出入库（含域外来粮）质量监测65批次；3.放心粮油食品安全监管6批次；4.学校学生用粮安全监测6批次；5.军粮质量安全检查4批次；6.收获粮食质量调查6批次；7.收获粮食食品安全监测3批次；8.收获粮食品质测报5批次。</t>
  </si>
  <si>
    <t>军粮质量安全检查批次</t>
  </si>
  <si>
    <t>反映军粮质量安全检查批次情况。实行一批一检，计划4批次。</t>
  </si>
  <si>
    <t>储备粮出入库卫生监测批次</t>
  </si>
  <si>
    <t>65</t>
  </si>
  <si>
    <t>反映储备粮出入库卫生监测批次情况。检验批次按2024年储备粮出入库监测样品数量为依据。</t>
  </si>
  <si>
    <t>政策性储备粮定检批次</t>
  </si>
  <si>
    <t>反映政策性储备粮定检批次情况。批次以2024年储备粮检验数量为参考依据。</t>
  </si>
  <si>
    <t>收获粮食质量调查批次</t>
  </si>
  <si>
    <t>反映收获粮食质量调查批次情况。以稻谷为监测品种，每县区6个批次。</t>
  </si>
  <si>
    <t>收获粮食食品安全监测批次</t>
  </si>
  <si>
    <t>反映收获粮食食品安全监测批次情况。以稻谷为监测品种，每县区3个批次。</t>
  </si>
  <si>
    <t>放心粮油食品安全监管批次</t>
  </si>
  <si>
    <t>反映放心粮油食品安全监管批次情况。按每县区5批次扦样，9个县区6个批次。</t>
  </si>
  <si>
    <t>收获粮食品质测报批次</t>
  </si>
  <si>
    <t>反映收获粮食品质测报批次情况。以稻谷为监测品种，每县区5个批次。</t>
  </si>
  <si>
    <t>学校学生用粮安全监测批次</t>
  </si>
  <si>
    <t>反映学校学生用粮安全监测批次情况。对学校食堂用粮供应商按9个县区、1个市进行抽检，每县（市、区）抽4批次样品，计划年度6批次。</t>
  </si>
  <si>
    <t>出具检验报告</t>
  </si>
  <si>
    <t>反映群众对粮食检验监测出具检验报告的满意程度。</t>
  </si>
  <si>
    <t>检测结果准确率</t>
  </si>
  <si>
    <t>95</t>
  </si>
  <si>
    <t>反映群众对粮食检验监测结果的满意程度。</t>
  </si>
  <si>
    <t>政策性储备粮检验完成率</t>
  </si>
  <si>
    <t>反映政策性储备粮检验完成情况。</t>
  </si>
  <si>
    <t>授权检验检测项目保持率</t>
  </si>
  <si>
    <t>反映授权检验检测项目保持情况。</t>
  </si>
  <si>
    <t>群众投诉率</t>
  </si>
  <si>
    <t>反映群众对粮食检验监测工作投诉情况。</t>
  </si>
  <si>
    <t>根据《药品管理法》《药品管理法实施条例》》,药品抽验工作是法律赋予市场监管部门的法律职责，是加强药品及涉案产品质量监控的重要手段和措施之一。根据工作计划，玉溪市检验检测认证院药品检测中心2025年将承接省级安排药品检验任务210批次和相应的涉案产品检验。</t>
  </si>
  <si>
    <t>完成食品抽检任务</t>
  </si>
  <si>
    <t xml:space="preserve">完成食品抽检任务210批次。
</t>
  </si>
  <si>
    <t>检验工作质量完成</t>
  </si>
  <si>
    <t>次</t>
  </si>
  <si>
    <t xml:space="preserve">要求确保检验结果公正准确
</t>
  </si>
  <si>
    <t xml:space="preserve">指标考核项目完成时间，按工作方案，于12月前完成。
</t>
  </si>
  <si>
    <t>药品安全重大事故</t>
  </si>
  <si>
    <t xml:space="preserve">确保全年不发生重大食品安全事故。
</t>
  </si>
  <si>
    <t>送检机构满意度</t>
  </si>
  <si>
    <t xml:space="preserve">对送检验机构进行满意度调查。
</t>
  </si>
  <si>
    <t>根据《云南省财政厅关于下达2025年食品安全监管专项补助资金》（云财行【2024】286号）文件要求，该项目需完成省级安排食品检验2868批次。</t>
  </si>
  <si>
    <t>750</t>
  </si>
  <si>
    <t>完成食品抽检任务750批次。</t>
  </si>
  <si>
    <t>完成食用农产品检测数量</t>
  </si>
  <si>
    <t>2400</t>
  </si>
  <si>
    <t>完成食用农产品检测2400批次。</t>
  </si>
  <si>
    <t>指检验工作的质量</t>
  </si>
  <si>
    <t>要求确保检验结果公正准确</t>
  </si>
  <si>
    <t>抽检结果系统录入率</t>
  </si>
  <si>
    <t>完成全部抽检结果录入。</t>
  </si>
  <si>
    <t>检验任务完成时间</t>
  </si>
  <si>
    <t>12月前完成全部检验工作。</t>
  </si>
  <si>
    <t>食品安全重大事故</t>
  </si>
  <si>
    <t>确保全年不发生重大食品安全事故。</t>
  </si>
  <si>
    <t>对送检验机构进行满意度调查。</t>
  </si>
  <si>
    <t>根据《中华人民共和国产品质量法》相关规定， 2025年完成生产领域17类228个批次、流通领域13类87个批次产品质量监督抽查任务,对生产不合格产品进行的企业进行处理，保证我市产品质量安全,曝光质量违法行为，促进企业提升产品质量。抽检信息做到全公示,对不合格产品生产企业进行后处理，服务对象满意度达到90%，同时通过抽检及时发现问题、分析问题、解决问题，可以有针对性的对生产企业进行技术指导，进而积极培育优势产业、龙头企业，优化玉溪市的营商环境、消费环境，明年在抽检中重点关注落后产能企业、通过技术指导，了解企业需求，帮扶企业尽快完成产业转型升级，针对新兴产业重点扶持，加强技术指导，提升企业品牌形象，强化产品质量，尽早培育几家优势企业，增强其在国内、国际市场的竞争力，在监管的同时建立健全质量监测体系，开展高质量发展综合绩效评价，完善质量安全与质量发展监测指标，更好服务当地企业发展。</t>
  </si>
  <si>
    <t>生产领域抽查产品批次</t>
  </si>
  <si>
    <t>228</t>
  </si>
  <si>
    <t>反映抽查产品批次。 完成率=实际完成值/目标值*100%。</t>
  </si>
  <si>
    <t>流通领域抽查产品批次</t>
  </si>
  <si>
    <t>87</t>
  </si>
  <si>
    <t>反映抽查产品批次。完成率=实际完成值/目标值*100%。</t>
  </si>
  <si>
    <t>检测分析报告数量</t>
  </si>
  <si>
    <t xml:space="preserve">反映抽查产品批次。完成率=实际完成值/目标值*100%。
</t>
  </si>
  <si>
    <t>17类重点产品抽查覆盖率</t>
  </si>
  <si>
    <t>反映产品抽查范围。抽查覆盖率=实际完成抽查覆盖面/计划覆盖面*100%</t>
  </si>
  <si>
    <t>检验报告出具率</t>
  </si>
  <si>
    <t>反映出具检验报告份数。完成率=实际完成值/目标值*100%。</t>
  </si>
  <si>
    <t>检测结果交付及时率</t>
  </si>
  <si>
    <t xml:space="preserve">反映抽检结果公开情况，相关抽检结果依法全部公开。
</t>
  </si>
  <si>
    <t>抽检结果公开率</t>
  </si>
  <si>
    <t>反映抽检结果公开情况，相关抽检结果依法全部公开。</t>
  </si>
  <si>
    <t>被抽检企业对象和社会公众满意度</t>
  </si>
  <si>
    <t>反映问卷调查统计的被检企业和社会公众满意度。满意度＝满意问卷份数/有效问卷数*100%。</t>
  </si>
  <si>
    <t>2025年，依据《中华人民共和国食品安全法》、《中华人民共和国农产品质量安全法》等相关法律法规，实施食品安全抽检，及时发现安全问题，消除安全隐患，全面落实食品安全。全市计划安排安排食品850批次，食用农产品3000批次。通过实施食品安全抽检，及时发现安全问题，消除安全隐患，为玉溪市的食品安全监管工作提供技术支持，通过监督抽检使食品违法犯罪事件降低5个百分点，重点把控以往抽检过程中不合格的食品、农产品种类和风险指标，针对非法添加的农残、兽残、食品添加剂重点抽查和检验，针对重金属超标的品种重点分析原因和积极寻找解决方案，牢牢把控全市人民群众在生活、饮食方面的安全，更好服务经济社会发展大局。</t>
  </si>
  <si>
    <t>食品抽检</t>
  </si>
  <si>
    <t>850</t>
  </si>
  <si>
    <t>反映食品检验批次。 完成率=实际完成值/目标值*100%。</t>
  </si>
  <si>
    <t>2025年，依据《中华人民共和国食品安全法》、《中华人民共和国农产品质量安全法》等相关法律法规，实施食品安全抽检，及时发现安全问题，消除安全隐患，全面落实食品安全。全市计划安排安排食品850批次，食用农产品3000批次。通过实施食品安全抽检，及时发现安全问题，消除安全隐患，为玉溪市的食品安全监管工作提供技术支持，通过监督抽检使食品违法犯罪事件降低5个百分点，重点把控以往抽检过程中不合格的食品、农产品种类和风险指标，针对非法添加的农残、兽残、食品添加剂重点抽查和检验，针对重金属超标的品种重点分析原因和积极寻找解决方案，牢牢把控全市人民群众在生活、饮食方面的安全，更好服务经济社会发展大局。通过分析问题、解决问题，力争在食品、农产品加强抽检覆盖面、更加合理抽检布局的背景下，抽检产品的不合格率呈逐年下降趋势，力争不合格产品同比下降5%，在明年抽检中以更加科学抽检布局、更加规范抽检为首要任务，逐步完善抽检机制的同时，使各类食品、食用农产品的抽检不合格率年同比下降5%，进一步增强人民群众在食品消费方面的幸福感和安全感。</t>
  </si>
  <si>
    <t>食用农产品抽检</t>
  </si>
  <si>
    <t>3000</t>
  </si>
  <si>
    <t>反映食用农产品检验批次。完成率=实际完成值/目标值*100%。</t>
  </si>
  <si>
    <t>出具检测报告质量合格率</t>
  </si>
  <si>
    <t>反映出具检验报告的质量情况。合格率=检测报告质量合格数量/实际检测报告数量*100%</t>
  </si>
  <si>
    <t>出具检验报告及时性</t>
  </si>
  <si>
    <t>11月前完成检验工作。</t>
  </si>
  <si>
    <t>抽检结果信息公示率</t>
  </si>
  <si>
    <t>保障全市人民饮食安全，确保全年不发生食品安全事故。</t>
  </si>
  <si>
    <t>消费者对抽检结果满意度</t>
  </si>
  <si>
    <t>反映消费者满意度。满意度＝满意问卷份数/有效问卷数*100%。</t>
  </si>
  <si>
    <t>2025年，依据《特种设备安全法》、《特种设备安全监察条例》和特种设备安全技术规范等相关文件，对全市特种设备特别是对人身和财产安全有较大危险性的锅炉、压力容器（含气瓶）、压力管道、电梯、起重机械、客运索道、大型游乐设施、场（厂）内专用机动车辆，以及法律、行政法规规定适用本法的其他特种设备实施监督检验、定期检验。预计全年检验检测特种设备约14000台（件），完成检测人员技术培训70人，检验检测专用设备购置36台，检验检测工作完成率100%。通过对全市范围内申报检验的特种设备应检尽检，为特种设备安全监管提供了强有力的技术支撑，有效降低了发生重特大安全事故的风险，确保人民群众人身、财产安全和社会稳定，提高人民群众的社会满意度，为推动玉溪市高质量、跨越式发展作出重要贡献；为有效提高玉溪市特种设备检验检测工作提供经费支持，严格落实省政府抓好安全生产的工作部署，加强特种设备事故风险防控为经济社会发展营造安全稳定环境。</t>
  </si>
  <si>
    <t>特种设备检测人员技术取证培训数量</t>
  </si>
  <si>
    <t>人次</t>
  </si>
  <si>
    <t>反映特种设备检测人员培训次数。 完成率=实际完成值/目标值*100%。</t>
  </si>
  <si>
    <t>2024年，依据《特种设备安全法》、《特种设备安全监察条例》和特种设备安全技术规范等相关文件，对全市特种设备特别是对人身和财产安全有较大危险性的锅炉、压力容器（含气瓶）、压力管道、电梯、起重机械、客运索道、大型游乐设施、场（厂）内专用机动车辆，以及法律、行政法规规定适用本法的其他特种设备实施监督检验、定期检验。预计全年检验检测特种设备约14000台（件），完成检测人员技术培训70人，检验检测专用设备购置36台，检验检测工作完成率100%。通过对全市范围内申报检验的特种设备应检尽检，为特种设备安全监管提供了强有力的技术支撑，有效降低了发生重特大安全事故的风险，确保人民群众人身、财产安全和社会稳定，提高人民群众的社会满意度，为推动玉溪市高质量、跨越式发展作出重要贡献；为有效提高玉溪市特种设备检验检测工作提供经费支持，严格落实省政府抓好安全生产的工作部署，加强特种设备事故风险防控，牢固树立“隐患就是事故，事故就要处理”的风险意识，以防控较大及以上事故和系统性安全风险为重点，突出安全监管责任落实和行政执法，推动建立完善安全风险分级管控和隐患排查治理双重预防机制，加强源头治理、综合治理、精准治理，着力解决基础性、源头性问题，全面提升安全管控能力水平，推动特种设备安全形势持续稳定好转，为经济社会发展营造安全稳定环境。</t>
  </si>
  <si>
    <t>检验检测台（件）数</t>
  </si>
  <si>
    <t>14000</t>
  </si>
  <si>
    <t>反映检验检测特种设备的台（件）数。完成率=实际完成值/目标值*100%。</t>
  </si>
  <si>
    <t>检验检测的品种数量</t>
  </si>
  <si>
    <t>26</t>
  </si>
  <si>
    <t>项</t>
  </si>
  <si>
    <t>反映特种设备检验检测资质的品种数量。完成率=实际完成值/目标值*100%。</t>
  </si>
  <si>
    <t>检测报告质量合格率</t>
  </si>
  <si>
    <t>检验检测工作完成率</t>
  </si>
  <si>
    <t>反映检验检测工作完成情况。完成率=实际完成数计划完成数*100%</t>
  </si>
  <si>
    <t>特种设备检验检测工作完成时间</t>
  </si>
  <si>
    <t>反映工作目标完成时。</t>
  </si>
  <si>
    <t>降低发生重特大安全事故的风险</t>
  </si>
  <si>
    <t>有效降低</t>
  </si>
  <si>
    <t>反映通过开展特种设备检验检测工作，有效降低重特大安全事故的风险情况。</t>
  </si>
  <si>
    <t>可持续影响</t>
  </si>
  <si>
    <t>设备可持续使用年限</t>
  </si>
  <si>
    <t>反映购置设备可使用的年限。</t>
  </si>
  <si>
    <r>
      <rPr>
        <sz val="9"/>
        <color theme="1"/>
        <rFont val="宋体"/>
        <charset val="134"/>
      </rPr>
      <t xml:space="preserve">2025年，根据《中华人民共和国计量法》、《中华人民共和国计量法实施细则》、等法律法规规章有关强制检定计量器具管理规定，国家对关系公共利益的计量器具实行强制管理。加强对实行强制管理的计量器具目录中直接用于交易结算、安全防护、医疗卫生、生态环境监测的计量器具，实行强制计量检定。玉溪市检验检测认证院作为法定计量检定机构对强制计量器具实施免费检定，预计对建设工程、医疗、力学、流量、交通类计量器具20种共计68800台（件）开展强制检定。其中：衡器类5500台，流量类6000台，交通类600台，医学类28600台，压力类28100台。通过强化计量器具强制检定工作法制性，提高计量器具强制检定覆盖率，逐步解决应检未检、漏检等情况，使强制检定计量器具受检率稳步提升，降低企业成本，减轻企业和个人负担，保障国家计量单位制统一和量值准确可靠，优化营商环境，使国家政策更好惠及广大企业和民生，确保社会贸易公平和人民生命财产安全，促进实体经济发展，提高政府公信度等方面具有良好社会效益。      </t>
    </r>
    <r>
      <rPr>
        <sz val="9"/>
        <color theme="1"/>
        <rFont val="Arial"/>
        <charset val="134"/>
      </rPr>
      <t xml:space="preserve">	</t>
    </r>
    <r>
      <rPr>
        <sz val="9"/>
        <color theme="1"/>
        <rFont val="宋体"/>
        <charset val="134"/>
      </rPr>
      <t xml:space="preserve">
</t>
    </r>
  </si>
  <si>
    <t xml:space="preserve"> 计量强制检定数量 </t>
  </si>
  <si>
    <t>68800</t>
  </si>
  <si>
    <t>反映计量强制检定数量。完成率=实际完成值/目标值*100%。</t>
  </si>
  <si>
    <t xml:space="preserve">2025年，根据《中华人民共和国计量法》、《中华人民共和国计量法实施细则》、《中华人民共和国强制检定的工作计量器具检定管理办法》、《市场监管总局关于调整实施强制管理的计量器具目录的公告》（2020年第42号）等法律法规规章有关强制检定计量器具管理规定，国家对关系公共利益的计量器具实行强制管理。加强对实行强制管理的计量器具目录中直接用于交易结算、安全防护、医疗卫生、生态环境监测的计量器具，实行强制计量检定。玉溪市检验检测认证院作为法定计量检定机构对强制计量器具实施免费检定，预计对建设工程、医疗、力学、流量、交通类计量器具20种共计68800台（件）开展强制检定。其中：衡器类5500台，流量类6000台，交通类600台，医学类28600台，压力类28100台。通过强化计量器具强制检定工作法制性，提高计量器具强制检定覆盖率，逐步解决应检未检、漏检等情况，使强制检定计量器具受检率稳步提升，降低企业成本，减轻企业和个人负担，保障国家计量单位制统一和量值准确可靠，优化营商环境，使国家政策更好惠及广大企业和民生，确保社会贸易公平和人民生命财产安全，促进实体经济发展，提高政府公信度等方面具有良好社会效益。      	
</t>
  </si>
  <si>
    <t xml:space="preserve">计量强制检定的品种数量 </t>
  </si>
  <si>
    <t>种</t>
  </si>
  <si>
    <t>反映计量强制检定品种数量。完成率=实际完成值/目标值*100%。</t>
  </si>
  <si>
    <t>计量强制检定工作完成率</t>
  </si>
  <si>
    <t>反映计量强制检定工作完成情况。完成率=申请计量强制检定完成数/申请计量强制检定数量*100%</t>
  </si>
  <si>
    <t>反映计量强制检定合格情况。合格率=检测合格数量/实际检测数量*100%</t>
  </si>
  <si>
    <t>检定报告出具率</t>
  </si>
  <si>
    <t>反映检定报告出具情况。完成率=实际完成值/目标值*100%。</t>
  </si>
  <si>
    <t>计量强制检定工作完成时间</t>
  </si>
  <si>
    <t>反映计量强制检定完成时间。</t>
  </si>
  <si>
    <t>维护社会公平交易</t>
  </si>
  <si>
    <t>明显</t>
  </si>
  <si>
    <t>反映提高强制检定计量器具受检率，实现维护社会公平目标。</t>
  </si>
  <si>
    <t>被检企业和社会公众满意度</t>
  </si>
  <si>
    <t xml:space="preserve">85 </t>
  </si>
  <si>
    <t>预算06表</t>
  </si>
  <si>
    <t>2025年部门政府性基金预算支出预算表</t>
  </si>
  <si>
    <t>单位:元</t>
  </si>
  <si>
    <t>政府性基金预算支出</t>
  </si>
  <si>
    <t>空表说明：玉溪市检验检测认证院无政府基金预算支出，本表为空。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</si>
  <si>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</si>
  <si>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</si>
  <si>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</si>
  <si>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</si>
  <si>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</si>
  <si>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</si>
  <si>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</si>
  <si>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</si>
  <si>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</si>
  <si>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</si>
  <si>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</si>
  <si>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</si>
  <si>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车辆维修</t>
  </si>
  <si>
    <t>办公设备采购</t>
  </si>
  <si>
    <t>台</t>
  </si>
  <si>
    <t>车辆燃油</t>
  </si>
  <si>
    <t>车辆保险</t>
  </si>
  <si>
    <t>复印纸采购</t>
  </si>
  <si>
    <t>箱</t>
  </si>
  <si>
    <t>预算08表</t>
  </si>
  <si>
    <t>2025年部门政府购买服务预算表</t>
  </si>
  <si>
    <t>政府购买服务项目</t>
  </si>
  <si>
    <t>政府购买服务目录</t>
  </si>
  <si>
    <t>空表说明：玉溪市检验检测认证院无政府购买服务预算支出，本表为空。</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</si>
  <si>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</si>
  <si>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</si>
  <si>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</si>
  <si>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</si>
  <si>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</si>
  <si>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</si>
  <si>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</si>
  <si>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</si>
  <si>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</si>
  <si>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</si>
  <si>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</si>
  <si>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</si>
  <si>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</si>
  <si>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</si>
  <si>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</si>
  <si>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空表说明：玉溪市检验检测认证院无市对下转移支付，本表为空。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</si>
  <si>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</si>
  <si>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</si>
  <si>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</si>
  <si>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</si>
  <si>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</si>
  <si>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</si>
  <si>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</si>
  <si>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</si>
  <si>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</si>
  <si>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</si>
  <si>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</si>
  <si>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</si>
  <si>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A02010105 台式计算机</t>
  </si>
  <si>
    <t>台式电脑</t>
  </si>
  <si>
    <t>A02010108 便携式计算机</t>
  </si>
  <si>
    <t>笔记本电脑</t>
  </si>
  <si>
    <t>预算11表</t>
  </si>
  <si>
    <t>2025年上级补助项目支出预算表</t>
  </si>
  <si>
    <t>上级补助</t>
  </si>
  <si>
    <t>预算12表</t>
  </si>
  <si>
    <t>2025年部门项目支出中期规划预算表</t>
  </si>
  <si>
    <t>项目级次</t>
  </si>
  <si>
    <t>2025年</t>
  </si>
  <si>
    <t>2026年</t>
  </si>
  <si>
    <t>2027年</t>
  </si>
  <si>
    <t>313 事业发展类</t>
  </si>
  <si>
    <t>本级</t>
  </si>
  <si>
    <t>312 民生类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</si>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</sst>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rgb="FF800080"/>
      </top>
      <bottom style="thin">
        <color auto="1"/>
      </bottom>
      <diagonal/>
    </border>
    <border>
      <left style="thin">
        <color auto="1"/>
      </left>
      <right style="thin">
        <color auto="1"/>
      </right>
      <top style="thin">
        <color rgb="FF80008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2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5" applyNumberFormat="0" applyFill="0" applyAlignment="0" applyProtection="0">
      <alignment vertical="center"/>
    </xf>
    <xf numFmtId="0" fontId="29" fillId="0" borderId="25" applyNumberFormat="0" applyFill="0" applyAlignment="0" applyProtection="0">
      <alignment vertical="center"/>
    </xf>
    <xf numFmtId="0" fontId="30" fillId="0" borderId="26" applyNumberFormat="0" applyFill="0" applyAlignment="0" applyProtection="0">
      <alignment vertical="center"/>
    </xf>
    <xf numFmtId="0" fontId="30" fillId="0" borderId="0" applyNumberFormat="0" applyFill="0" applyBorder="0" applyAlignment="0" applyProtection="0">
      <alignment vertical="center"/>
    </xf>
    <xf numFmtId="0" fontId="31" fillId="3" borderId="27" applyNumberFormat="0" applyAlignment="0" applyProtection="0">
      <alignment vertical="center"/>
    </xf>
    <xf numFmtId="0" fontId="32" fillId="4" borderId="28" applyNumberFormat="0" applyAlignment="0" applyProtection="0">
      <alignment vertical="center"/>
    </xf>
    <xf numFmtId="0" fontId="33" fillId="4" borderId="27" applyNumberFormat="0" applyAlignment="0" applyProtection="0">
      <alignment vertical="center"/>
    </xf>
    <xf numFmtId="0" fontId="34" fillId="5" borderId="29" applyNumberFormat="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cellStyleXfs>
  <cellXfs count="184">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49" fontId="8" fillId="0" borderId="7" xfId="50" applyNumberFormat="1" applyFont="1" applyBorder="1" applyAlignment="1">
      <alignment horizontal="left" vertical="center" wrapText="1" indent="1"/>
    </xf>
    <xf numFmtId="0" fontId="4" fillId="0" borderId="0" xfId="0" applyFont="1" applyBorder="1" applyAlignment="1" applyProtection="1">
      <alignment horizontal="right" vertical="center"/>
      <protection locked="0"/>
    </xf>
    <xf numFmtId="49" fontId="8" fillId="0" borderId="7" xfId="50" applyNumberFormat="1" applyFont="1" applyBorder="1" applyAlignment="1">
      <alignment horizontal="left" vertical="center" wrapText="1"/>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5" fillId="0" borderId="14" xfId="50" applyNumberFormat="1" applyFont="1" applyBorder="1" applyAlignment="1">
      <alignment horizontal="center" vertical="center" wrapText="1"/>
    </xf>
    <xf numFmtId="49" fontId="15" fillId="0" borderId="15" xfId="50" applyNumberFormat="1" applyFont="1" applyBorder="1" applyAlignment="1">
      <alignment horizontal="center" vertical="center" wrapText="1"/>
    </xf>
    <xf numFmtId="49" fontId="15" fillId="0" borderId="16"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0" fontId="0" fillId="0" borderId="14" xfId="0" applyFont="1" applyBorder="1">
      <alignment vertical="top"/>
    </xf>
    <xf numFmtId="49" fontId="13" fillId="0" borderId="7" xfId="50" applyNumberFormat="1" applyFont="1" applyBorder="1">
      <alignment horizontal="left" vertical="center" wrapText="1"/>
    </xf>
    <xf numFmtId="176" fontId="13" fillId="0" borderId="7" xfId="50" applyNumberFormat="1" applyFont="1" applyBorder="1" applyAlignment="1">
      <alignment horizontal="right" vertical="center" wrapText="1"/>
    </xf>
    <xf numFmtId="0" fontId="0" fillId="0" borderId="16" xfId="0" applyFont="1" applyBorder="1">
      <alignment vertical="top"/>
    </xf>
    <xf numFmtId="49" fontId="13" fillId="0" borderId="4" xfId="50" applyNumberFormat="1" applyFont="1" applyBorder="1">
      <alignment horizontal="left" vertical="center" wrapText="1"/>
    </xf>
    <xf numFmtId="180" fontId="13" fillId="0" borderId="7" xfId="56" applyNumberFormat="1" applyFont="1" applyBorder="1" applyAlignment="1">
      <alignment horizontal="center" vertical="center" wrapText="1"/>
    </xf>
    <xf numFmtId="49" fontId="21" fillId="0" borderId="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2"/>
    </xf>
    <xf numFmtId="49" fontId="13" fillId="0" borderId="7" xfId="50" applyNumberFormat="1" applyFont="1" applyBorder="1" applyAlignment="1">
      <alignment horizontal="left" vertical="center" wrapText="1" indent="4"/>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14" xfId="0" applyNumberFormat="1" applyFont="1" applyBorder="1" applyAlignment="1">
      <alignment horizontal="center" vertical="center" wrapText="1"/>
    </xf>
    <xf numFmtId="49" fontId="15" fillId="0" borderId="16" xfId="0" applyNumberFormat="1" applyFont="1" applyBorder="1" applyAlignment="1">
      <alignment horizontal="center" vertical="center" wrapText="1"/>
    </xf>
    <xf numFmtId="49" fontId="22"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xf numFmtId="49" fontId="15" fillId="0" borderId="17" xfId="50" applyNumberFormat="1" applyFont="1" applyBorder="1" applyAlignment="1">
      <alignment horizontal="center" vertical="center" wrapText="1"/>
    </xf>
    <xf numFmtId="49" fontId="15" fillId="0" borderId="18" xfId="50" applyNumberFormat="1" applyFont="1" applyBorder="1" applyAlignment="1">
      <alignment horizontal="center" vertical="center" wrapText="1"/>
    </xf>
    <xf numFmtId="49" fontId="15" fillId="0" borderId="19" xfId="50" applyNumberFormat="1" applyFont="1" applyBorder="1" applyAlignment="1">
      <alignment horizontal="center" vertical="center" wrapText="1"/>
    </xf>
    <xf numFmtId="49" fontId="15" fillId="0" borderId="20" xfId="50" applyNumberFormat="1" applyFont="1" applyBorder="1" applyAlignment="1">
      <alignment horizontal="center" vertical="center" wrapText="1"/>
    </xf>
    <xf numFmtId="49" fontId="15" fillId="0" borderId="21" xfId="50" applyNumberFormat="1" applyFont="1" applyBorder="1" applyAlignment="1">
      <alignment horizontal="center" vertical="center" wrapText="1"/>
    </xf>
    <xf numFmtId="49" fontId="15" fillId="0" borderId="22" xfId="50" applyNumberFormat="1" applyFont="1" applyBorder="1" applyAlignment="1">
      <alignment horizontal="center" vertical="center" wrapText="1"/>
    </xf>
    <xf numFmtId="49" fontId="15" fillId="0" borderId="23" xfId="50" applyNumberFormat="1" applyFont="1" applyBorder="1" applyAlignment="1">
      <alignment horizontal="center" vertical="center" wrapText="1"/>
    </xf>
    <xf numFmtId="49" fontId="15" fillId="0" borderId="7" xfId="5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pane ySplit="1" topLeftCell="A2" activePane="bottomLeft" state="frozen"/>
      <selection/>
      <selection pane="bottomLeft" activeCell="G9" sqref="G9"/>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8" t="s">
        <v>0</v>
      </c>
      <c r="B1" s="166"/>
      <c r="C1" s="166"/>
      <c r="D1" s="166"/>
    </row>
    <row r="2" ht="28.5" customHeight="1" spans="1:4">
      <c r="A2" s="167" t="s">
        <v>1</v>
      </c>
      <c r="B2" s="167"/>
      <c r="C2" s="167"/>
      <c r="D2" s="167"/>
    </row>
    <row r="3" ht="18.75" customHeight="1" spans="1:4">
      <c r="A3" s="60" t="str">
        <f>"单位名称："&amp;"玉溪市检验检测认证院"</f>
        <v>单位名称：玉溪市检验检测认证院</v>
      </c>
      <c r="B3" s="60"/>
      <c r="C3" s="60"/>
      <c r="D3" s="58" t="s">
        <v>2</v>
      </c>
    </row>
    <row r="4" ht="18.75" customHeight="1" spans="1:4">
      <c r="A4" s="182" t="s">
        <v>3</v>
      </c>
      <c r="B4" s="182"/>
      <c r="C4" s="182" t="s">
        <v>4</v>
      </c>
      <c r="D4" s="182"/>
    </row>
    <row r="5" ht="18.75" customHeight="1" spans="1:4">
      <c r="A5" s="183" t="s">
        <v>5</v>
      </c>
      <c r="B5" s="183" t="s">
        <v>6</v>
      </c>
      <c r="C5" s="183" t="s">
        <v>7</v>
      </c>
      <c r="D5" s="183" t="s">
        <v>6</v>
      </c>
    </row>
    <row r="6" ht="18.75" customHeight="1" spans="1:4">
      <c r="A6" s="158" t="s">
        <v>8</v>
      </c>
      <c r="B6" s="173">
        <v>33376873.09</v>
      </c>
      <c r="C6" s="174" t="str">
        <f>"一"&amp;"、"&amp;"一般公共服务支出"</f>
        <v>一、一般公共服务支出</v>
      </c>
      <c r="D6" s="173">
        <v>39656424.86</v>
      </c>
    </row>
    <row r="7" ht="18.75" customHeight="1" spans="1:4">
      <c r="A7" s="158" t="s">
        <v>9</v>
      </c>
      <c r="B7" s="173"/>
      <c r="C7" s="174" t="str">
        <f>"二"&amp;"、"&amp;"社会保障和就业支出"</f>
        <v>二、社会保障和就业支出</v>
      </c>
      <c r="D7" s="173">
        <v>3647400</v>
      </c>
    </row>
    <row r="8" ht="18.75" customHeight="1" spans="1:4">
      <c r="A8" s="158" t="s">
        <v>10</v>
      </c>
      <c r="B8" s="173"/>
      <c r="C8" s="174" t="str">
        <f>"三"&amp;"、"&amp;"卫生健康支出"</f>
        <v>三、卫生健康支出</v>
      </c>
      <c r="D8" s="173">
        <v>1693306.25</v>
      </c>
    </row>
    <row r="9" ht="18.75" customHeight="1" spans="1:4">
      <c r="A9" s="158" t="s">
        <v>11</v>
      </c>
      <c r="B9" s="173"/>
      <c r="C9" s="174" t="str">
        <f>"四"&amp;"、"&amp;"农林水支出"</f>
        <v>四、农林水支出</v>
      </c>
      <c r="D9" s="173">
        <v>1575661.93</v>
      </c>
    </row>
    <row r="10" ht="18.75" customHeight="1" spans="1:4">
      <c r="A10" s="158" t="s">
        <v>12</v>
      </c>
      <c r="B10" s="173">
        <v>10000000</v>
      </c>
      <c r="C10" s="174" t="str">
        <f>"五"&amp;"、"&amp;"住房保障支出"</f>
        <v>五、住房保障支出</v>
      </c>
      <c r="D10" s="173">
        <v>1973232</v>
      </c>
    </row>
    <row r="11" ht="18.75" customHeight="1" spans="1:4">
      <c r="A11" s="158" t="s">
        <v>13</v>
      </c>
      <c r="B11" s="173"/>
      <c r="C11" s="174" t="str">
        <f>"六"&amp;"、"&amp;"粮油物资储备支出"</f>
        <v>六、粮油物资储备支出</v>
      </c>
      <c r="D11" s="173">
        <v>150000</v>
      </c>
    </row>
    <row r="12" ht="18.75" customHeight="1" spans="1:4">
      <c r="A12" s="158" t="s">
        <v>14</v>
      </c>
      <c r="B12" s="173">
        <v>10000000</v>
      </c>
      <c r="C12" s="158"/>
      <c r="D12" s="158"/>
    </row>
    <row r="13" ht="18.75" customHeight="1" spans="1:4">
      <c r="A13" s="158" t="s">
        <v>15</v>
      </c>
      <c r="B13" s="173"/>
      <c r="C13" s="158"/>
      <c r="D13" s="158"/>
    </row>
    <row r="14" ht="18.75" customHeight="1" spans="1:4">
      <c r="A14" s="158" t="s">
        <v>16</v>
      </c>
      <c r="B14" s="173"/>
      <c r="C14" s="158"/>
      <c r="D14" s="158"/>
    </row>
    <row r="15" ht="18.75" customHeight="1" spans="1:4">
      <c r="A15" s="158" t="s">
        <v>17</v>
      </c>
      <c r="B15" s="173"/>
      <c r="C15" s="158"/>
      <c r="D15" s="158"/>
    </row>
    <row r="16" ht="18.75" customHeight="1" spans="1:4">
      <c r="A16" s="175" t="s">
        <v>18</v>
      </c>
      <c r="B16" s="173">
        <v>43376873.09</v>
      </c>
      <c r="C16" s="175" t="s">
        <v>19</v>
      </c>
      <c r="D16" s="173">
        <v>48696025.04</v>
      </c>
    </row>
    <row r="17" ht="18.75" customHeight="1" spans="1:4">
      <c r="A17" s="170" t="s">
        <v>20</v>
      </c>
      <c r="B17" s="158"/>
      <c r="C17" s="170" t="s">
        <v>21</v>
      </c>
      <c r="D17" s="158"/>
    </row>
    <row r="18" ht="18.75" customHeight="1" spans="1:4">
      <c r="A18" s="63" t="s">
        <v>22</v>
      </c>
      <c r="B18" s="173">
        <v>3529990.61</v>
      </c>
      <c r="C18" s="63" t="s">
        <v>22</v>
      </c>
      <c r="D18" s="173"/>
    </row>
    <row r="19" ht="18.75" customHeight="1" spans="1:4">
      <c r="A19" s="63" t="s">
        <v>23</v>
      </c>
      <c r="B19" s="173">
        <v>1789161.34</v>
      </c>
      <c r="C19" s="63" t="s">
        <v>23</v>
      </c>
      <c r="D19" s="173"/>
    </row>
    <row r="20" ht="18.75" customHeight="1" spans="1:4">
      <c r="A20" s="175" t="s">
        <v>24</v>
      </c>
      <c r="B20" s="173">
        <v>48696025.04</v>
      </c>
      <c r="C20" s="175" t="s">
        <v>25</v>
      </c>
      <c r="D20" s="173">
        <v>48696025.04</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autoPageBreaks="0"/>
  </sheetPr>
  <dimension ref="A1:I9"/>
  <sheetViews>
    <sheetView showZeros="0" tabSelected="1" view="pageBreakPreview" zoomScaleNormal="100" workbookViewId="0">
      <pane ySplit="1" topLeftCell="A2" activePane="bottomLeft" state="frozen"/>
      <selection/>
      <selection pane="bottomLeft" activeCell="C21" sqref="C21"/>
    </sheetView>
  </sheetViews>
  <sheetFormatPr defaultColWidth="9.14166666666667" defaultRowHeight="14.25" customHeight="1"/>
  <cols>
    <col min="1" max="1" width="29.0333333333333" customWidth="1"/>
    <col min="2" max="2" width="28.6" customWidth="1"/>
    <col min="3" max="3" width="31.6" customWidth="1"/>
    <col min="4" max="6" width="33.45" customWidth="1"/>
  </cols>
  <sheetData>
    <row r="1" ht="15.75" customHeight="1" spans="2:6">
      <c r="B1" s="135"/>
      <c r="F1" s="136" t="s">
        <v>570</v>
      </c>
    </row>
    <row r="2" ht="28.5" customHeight="1" spans="1:6">
      <c r="A2" s="34" t="s">
        <v>571</v>
      </c>
      <c r="B2" s="34"/>
      <c r="C2" s="34"/>
      <c r="D2" s="34"/>
      <c r="E2" s="34"/>
      <c r="F2" s="34"/>
    </row>
    <row r="3" ht="15" customHeight="1" spans="1:6">
      <c r="A3" s="137" t="str">
        <f>"单位名称："&amp;"玉溪市检验检测认证院"</f>
        <v>单位名称：玉溪市检验检测认证院</v>
      </c>
      <c r="B3" s="138"/>
      <c r="C3" s="138"/>
      <c r="D3" s="77"/>
      <c r="E3" s="77"/>
      <c r="F3" s="139" t="s">
        <v>572</v>
      </c>
    </row>
    <row r="4" ht="18.75" customHeight="1" spans="1:6">
      <c r="A4" s="36" t="s">
        <v>135</v>
      </c>
      <c r="B4" s="36" t="s">
        <v>68</v>
      </c>
      <c r="C4" s="36" t="s">
        <v>69</v>
      </c>
      <c r="D4" s="37" t="s">
        <v>573</v>
      </c>
      <c r="E4" s="44"/>
      <c r="F4" s="44"/>
    </row>
    <row r="5" ht="30" customHeight="1" spans="1:6">
      <c r="A5" s="43"/>
      <c r="B5" s="43"/>
      <c r="C5" s="43"/>
      <c r="D5" s="37" t="s">
        <v>30</v>
      </c>
      <c r="E5" s="44" t="s">
        <v>72</v>
      </c>
      <c r="F5" s="44" t="s">
        <v>73</v>
      </c>
    </row>
    <row r="6" ht="16.5" customHeight="1" spans="1:6">
      <c r="A6" s="44">
        <v>1</v>
      </c>
      <c r="B6" s="44">
        <v>2</v>
      </c>
      <c r="C6" s="44">
        <v>3</v>
      </c>
      <c r="D6" s="44">
        <v>4</v>
      </c>
      <c r="E6" s="44">
        <v>5</v>
      </c>
      <c r="F6" s="44">
        <v>6</v>
      </c>
    </row>
    <row r="7" ht="20.25" customHeight="1" spans="1:6">
      <c r="A7" s="45"/>
      <c r="B7" s="45"/>
      <c r="C7" s="45"/>
      <c r="D7" s="25"/>
      <c r="E7" s="140"/>
      <c r="F7" s="140"/>
    </row>
    <row r="8" ht="17.25" customHeight="1" spans="1:6">
      <c r="A8" s="141" t="s">
        <v>314</v>
      </c>
      <c r="B8" s="142"/>
      <c r="C8" s="142" t="s">
        <v>314</v>
      </c>
      <c r="D8" s="140"/>
      <c r="E8" s="140"/>
      <c r="F8" s="140"/>
    </row>
    <row r="9" ht="15" customHeight="1" spans="1:9">
      <c r="A9" s="137" t="s">
        <v>574</v>
      </c>
      <c r="B9" s="138"/>
      <c r="C9" s="138"/>
      <c r="D9" s="77"/>
      <c r="E9" s="77"/>
      <c r="F9" s="137"/>
      <c r="G9" s="138"/>
      <c r="H9" s="138"/>
      <c r="I9" s="77"/>
    </row>
  </sheetData>
  <mergeCells count="9">
    <mergeCell ref="A2:F2"/>
    <mergeCell ref="A3:E3"/>
    <mergeCell ref="D4:F4"/>
    <mergeCell ref="A8:C8"/>
    <mergeCell ref="A9:E9"/>
    <mergeCell ref="F9:I9"/>
    <mergeCell ref="A4:A5"/>
    <mergeCell ref="B4:B5"/>
    <mergeCell ref="C4:C5"/>
  </mergeCells>
  <pageMargins left="0.75" right="0.75" top="1" bottom="1" header="0.5" footer="0.5"/>
  <pageSetup paperSize="9" scale="60" fitToWidth="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575</v>
      </c>
      <c r="B2" s="32"/>
      <c r="C2" s="32"/>
      <c r="D2" s="32"/>
      <c r="E2" s="32"/>
      <c r="F2" s="32"/>
      <c r="G2" s="32"/>
      <c r="H2" s="32"/>
      <c r="I2" s="32"/>
      <c r="J2" s="32"/>
      <c r="K2" s="32"/>
      <c r="L2" s="32"/>
      <c r="M2" s="32"/>
      <c r="N2" s="32"/>
      <c r="O2" s="51"/>
      <c r="P2" s="51"/>
      <c r="Q2" s="32"/>
    </row>
    <row r="3" ht="27.75" customHeight="1" spans="1:17">
      <c r="A3" s="75" t="s">
        <v>576</v>
      </c>
      <c r="B3" s="34"/>
      <c r="C3" s="34"/>
      <c r="D3" s="34"/>
      <c r="E3" s="34"/>
      <c r="F3" s="34"/>
      <c r="G3" s="34"/>
      <c r="H3" s="34"/>
      <c r="I3" s="34"/>
      <c r="J3" s="34"/>
      <c r="K3" s="104"/>
      <c r="L3" s="34"/>
      <c r="M3" s="34"/>
      <c r="N3" s="34"/>
      <c r="O3" s="104"/>
      <c r="P3" s="104"/>
      <c r="Q3" s="34"/>
    </row>
    <row r="4" ht="18.75" customHeight="1" spans="1:17">
      <c r="A4" s="113" t="str">
        <f>"单位名称："&amp;"玉溪市检验检测认证院"</f>
        <v>单位名称：玉溪市检验检测认证院</v>
      </c>
      <c r="B4" s="8"/>
      <c r="C4" s="8"/>
      <c r="D4" s="8"/>
      <c r="E4" s="8"/>
      <c r="F4" s="8"/>
      <c r="G4" s="8"/>
      <c r="H4" s="8"/>
      <c r="I4" s="8"/>
      <c r="J4" s="8"/>
      <c r="O4" s="81"/>
      <c r="P4" s="81"/>
      <c r="Q4" s="133" t="s">
        <v>2</v>
      </c>
    </row>
    <row r="5" ht="15.75" customHeight="1" spans="1:17">
      <c r="A5" s="36" t="s">
        <v>577</v>
      </c>
      <c r="B5" s="114" t="s">
        <v>578</v>
      </c>
      <c r="C5" s="114" t="s">
        <v>579</v>
      </c>
      <c r="D5" s="114" t="s">
        <v>580</v>
      </c>
      <c r="E5" s="114" t="s">
        <v>581</v>
      </c>
      <c r="F5" s="114" t="s">
        <v>582</v>
      </c>
      <c r="G5" s="115" t="s">
        <v>142</v>
      </c>
      <c r="H5" s="115"/>
      <c r="I5" s="115"/>
      <c r="J5" s="115"/>
      <c r="K5" s="125"/>
      <c r="L5" s="115"/>
      <c r="M5" s="115"/>
      <c r="N5" s="115"/>
      <c r="O5" s="126"/>
      <c r="P5" s="125"/>
      <c r="Q5" s="134"/>
    </row>
    <row r="6" ht="17.25" customHeight="1" spans="1:17">
      <c r="A6" s="39"/>
      <c r="B6" s="116"/>
      <c r="C6" s="116"/>
      <c r="D6" s="116"/>
      <c r="E6" s="116"/>
      <c r="F6" s="116"/>
      <c r="G6" s="116" t="s">
        <v>30</v>
      </c>
      <c r="H6" s="116" t="s">
        <v>33</v>
      </c>
      <c r="I6" s="116" t="s">
        <v>583</v>
      </c>
      <c r="J6" s="116" t="s">
        <v>584</v>
      </c>
      <c r="K6" s="127" t="s">
        <v>585</v>
      </c>
      <c r="L6" s="128" t="s">
        <v>586</v>
      </c>
      <c r="M6" s="128"/>
      <c r="N6" s="128"/>
      <c r="O6" s="129"/>
      <c r="P6" s="130"/>
      <c r="Q6" s="117"/>
    </row>
    <row r="7" ht="54" customHeight="1" spans="1:17">
      <c r="A7" s="42"/>
      <c r="B7" s="117"/>
      <c r="C7" s="117"/>
      <c r="D7" s="117"/>
      <c r="E7" s="117"/>
      <c r="F7" s="117"/>
      <c r="G7" s="117"/>
      <c r="H7" s="117" t="s">
        <v>32</v>
      </c>
      <c r="I7" s="117"/>
      <c r="J7" s="117"/>
      <c r="K7" s="131"/>
      <c r="L7" s="117" t="s">
        <v>32</v>
      </c>
      <c r="M7" s="117" t="s">
        <v>39</v>
      </c>
      <c r="N7" s="117" t="s">
        <v>149</v>
      </c>
      <c r="O7" s="132" t="s">
        <v>41</v>
      </c>
      <c r="P7" s="131" t="s">
        <v>42</v>
      </c>
      <c r="Q7" s="117" t="s">
        <v>43</v>
      </c>
    </row>
    <row r="8" ht="15" customHeight="1" spans="1:17">
      <c r="A8" s="43">
        <v>1</v>
      </c>
      <c r="B8" s="118">
        <v>2</v>
      </c>
      <c r="C8" s="118">
        <v>3</v>
      </c>
      <c r="D8" s="118">
        <v>4</v>
      </c>
      <c r="E8" s="118">
        <v>5</v>
      </c>
      <c r="F8" s="118">
        <v>6</v>
      </c>
      <c r="G8" s="119">
        <v>7</v>
      </c>
      <c r="H8" s="119">
        <v>8</v>
      </c>
      <c r="I8" s="119">
        <v>9</v>
      </c>
      <c r="J8" s="119">
        <v>10</v>
      </c>
      <c r="K8" s="119">
        <v>11</v>
      </c>
      <c r="L8" s="119">
        <v>12</v>
      </c>
      <c r="M8" s="119">
        <v>13</v>
      </c>
      <c r="N8" s="119">
        <v>14</v>
      </c>
      <c r="O8" s="119">
        <v>15</v>
      </c>
      <c r="P8" s="119">
        <v>16</v>
      </c>
      <c r="Q8" s="119">
        <v>17</v>
      </c>
    </row>
    <row r="9" ht="21" customHeight="1" spans="1:17">
      <c r="A9" s="97" t="s">
        <v>64</v>
      </c>
      <c r="B9" s="98"/>
      <c r="C9" s="98"/>
      <c r="D9" s="98"/>
      <c r="E9" s="120"/>
      <c r="F9" s="121">
        <v>1226000</v>
      </c>
      <c r="G9" s="47">
        <v>1463200</v>
      </c>
      <c r="H9" s="47">
        <v>965200</v>
      </c>
      <c r="I9" s="47"/>
      <c r="J9" s="47"/>
      <c r="K9" s="47"/>
      <c r="L9" s="47">
        <v>498000</v>
      </c>
      <c r="M9" s="47"/>
      <c r="N9" s="47">
        <v>498000</v>
      </c>
      <c r="O9" s="47"/>
      <c r="P9" s="47"/>
      <c r="Q9" s="47"/>
    </row>
    <row r="10" ht="21" customHeight="1" spans="1:17">
      <c r="A10" s="122" t="s">
        <v>64</v>
      </c>
      <c r="B10" s="98"/>
      <c r="C10" s="98"/>
      <c r="D10" s="123"/>
      <c r="E10" s="124"/>
      <c r="F10" s="121">
        <v>1226000</v>
      </c>
      <c r="G10" s="47">
        <v>1463200</v>
      </c>
      <c r="H10" s="47">
        <v>965200</v>
      </c>
      <c r="I10" s="47"/>
      <c r="J10" s="47"/>
      <c r="K10" s="47"/>
      <c r="L10" s="47">
        <v>498000</v>
      </c>
      <c r="M10" s="47"/>
      <c r="N10" s="47">
        <v>498000</v>
      </c>
      <c r="O10" s="47"/>
      <c r="P10" s="47"/>
      <c r="Q10" s="47"/>
    </row>
    <row r="11" ht="21" customHeight="1" spans="1:17">
      <c r="A11" s="97" t="str">
        <f>"      "&amp;"工作业务经费"</f>
        <v>      工作业务经费</v>
      </c>
      <c r="B11" s="98" t="s">
        <v>587</v>
      </c>
      <c r="C11" s="98" t="str">
        <f>"C23120301"&amp;"  "&amp;"车辆维修和保养服务"</f>
        <v>C23120301  车辆维修和保养服务</v>
      </c>
      <c r="D11" s="123" t="s">
        <v>360</v>
      </c>
      <c r="E11" s="124">
        <v>1</v>
      </c>
      <c r="F11" s="25"/>
      <c r="G11" s="47">
        <v>80000</v>
      </c>
      <c r="H11" s="47">
        <v>80000</v>
      </c>
      <c r="I11" s="47"/>
      <c r="J11" s="47"/>
      <c r="K11" s="47"/>
      <c r="L11" s="47"/>
      <c r="M11" s="47"/>
      <c r="N11" s="47"/>
      <c r="O11" s="47"/>
      <c r="P11" s="47"/>
      <c r="Q11" s="47"/>
    </row>
    <row r="12" ht="21" customHeight="1" spans="1:17">
      <c r="A12" s="97" t="str">
        <f>"      "&amp;"物业管理费"</f>
        <v>      物业管理费</v>
      </c>
      <c r="B12" s="98" t="s">
        <v>242</v>
      </c>
      <c r="C12" s="98" t="str">
        <f>"C21040001"&amp;"  "&amp;"物业管理服务"</f>
        <v>C21040001  物业管理服务</v>
      </c>
      <c r="D12" s="123" t="s">
        <v>360</v>
      </c>
      <c r="E12" s="124">
        <v>1</v>
      </c>
      <c r="F12" s="25">
        <v>700000</v>
      </c>
      <c r="G12" s="47">
        <v>700000</v>
      </c>
      <c r="H12" s="47">
        <v>700000</v>
      </c>
      <c r="I12" s="47"/>
      <c r="J12" s="47"/>
      <c r="K12" s="47"/>
      <c r="L12" s="47"/>
      <c r="M12" s="47"/>
      <c r="N12" s="47"/>
      <c r="O12" s="47"/>
      <c r="P12" s="47"/>
      <c r="Q12" s="47"/>
    </row>
    <row r="13" ht="21" customHeight="1" spans="1:17">
      <c r="A13" s="97" t="str">
        <f t="shared" ref="A13:A14" si="0">"      "&amp;"检验检测保障及能力提升经费"</f>
        <v>      检验检测保障及能力提升经费</v>
      </c>
      <c r="B13" s="98" t="s">
        <v>588</v>
      </c>
      <c r="C13" s="98" t="str">
        <f>"A02010108"&amp;"  "&amp;"便携式计算机"</f>
        <v>A02010108  便携式计算机</v>
      </c>
      <c r="D13" s="123" t="s">
        <v>589</v>
      </c>
      <c r="E13" s="124">
        <v>22</v>
      </c>
      <c r="F13" s="25">
        <v>198000</v>
      </c>
      <c r="G13" s="47">
        <v>198000</v>
      </c>
      <c r="H13" s="47"/>
      <c r="I13" s="47"/>
      <c r="J13" s="47"/>
      <c r="K13" s="47"/>
      <c r="L13" s="47">
        <v>198000</v>
      </c>
      <c r="M13" s="47"/>
      <c r="N13" s="47">
        <v>198000</v>
      </c>
      <c r="O13" s="47"/>
      <c r="P13" s="47"/>
      <c r="Q13" s="47"/>
    </row>
    <row r="14" ht="21" customHeight="1" spans="1:17">
      <c r="A14" s="97" t="str">
        <f t="shared" si="0"/>
        <v>      检验检测保障及能力提升经费</v>
      </c>
      <c r="B14" s="98" t="s">
        <v>588</v>
      </c>
      <c r="C14" s="98" t="str">
        <f>"A02010105"&amp;"  "&amp;"台式计算机"</f>
        <v>A02010105  台式计算机</v>
      </c>
      <c r="D14" s="123" t="s">
        <v>589</v>
      </c>
      <c r="E14" s="124">
        <v>50</v>
      </c>
      <c r="F14" s="25">
        <v>300000</v>
      </c>
      <c r="G14" s="47">
        <v>300000</v>
      </c>
      <c r="H14" s="47"/>
      <c r="I14" s="47"/>
      <c r="J14" s="47"/>
      <c r="K14" s="47"/>
      <c r="L14" s="47">
        <v>300000</v>
      </c>
      <c r="M14" s="47"/>
      <c r="N14" s="47">
        <v>300000</v>
      </c>
      <c r="O14" s="47"/>
      <c r="P14" s="47"/>
      <c r="Q14" s="47"/>
    </row>
    <row r="15" ht="21" customHeight="1" spans="1:17">
      <c r="A15" s="97" t="str">
        <f t="shared" ref="A15:A16" si="1">"      "&amp;"公车购置及运维费"</f>
        <v>      公车购置及运维费</v>
      </c>
      <c r="B15" s="98" t="s">
        <v>590</v>
      </c>
      <c r="C15" s="98" t="str">
        <f>"C23120302"&amp;"  "&amp;"车辆加油、添加燃料服务"</f>
        <v>C23120302  车辆加油、添加燃料服务</v>
      </c>
      <c r="D15" s="123" t="s">
        <v>360</v>
      </c>
      <c r="E15" s="124">
        <v>1</v>
      </c>
      <c r="F15" s="25"/>
      <c r="G15" s="47">
        <v>103200</v>
      </c>
      <c r="H15" s="47">
        <v>103200</v>
      </c>
      <c r="I15" s="47"/>
      <c r="J15" s="47"/>
      <c r="K15" s="47"/>
      <c r="L15" s="47"/>
      <c r="M15" s="47"/>
      <c r="N15" s="47"/>
      <c r="O15" s="47"/>
      <c r="P15" s="47"/>
      <c r="Q15" s="47"/>
    </row>
    <row r="16" ht="21" customHeight="1" spans="1:17">
      <c r="A16" s="97" t="str">
        <f t="shared" si="1"/>
        <v>      公车购置及运维费</v>
      </c>
      <c r="B16" s="98" t="s">
        <v>591</v>
      </c>
      <c r="C16" s="98" t="str">
        <f>"C1804010201"&amp;"  "&amp;"机动车保险服务"</f>
        <v>C1804010201  机动车保险服务</v>
      </c>
      <c r="D16" s="123" t="s">
        <v>360</v>
      </c>
      <c r="E16" s="124">
        <v>1</v>
      </c>
      <c r="F16" s="25"/>
      <c r="G16" s="47">
        <v>54000</v>
      </c>
      <c r="H16" s="47">
        <v>54000</v>
      </c>
      <c r="I16" s="47"/>
      <c r="J16" s="47"/>
      <c r="K16" s="47"/>
      <c r="L16" s="47"/>
      <c r="M16" s="47"/>
      <c r="N16" s="47"/>
      <c r="O16" s="47"/>
      <c r="P16" s="47"/>
      <c r="Q16" s="47"/>
    </row>
    <row r="17" ht="21" customHeight="1" spans="1:17">
      <c r="A17" s="97" t="str">
        <f>"      "&amp;"一般公用经费"</f>
        <v>      一般公用经费</v>
      </c>
      <c r="B17" s="98" t="s">
        <v>592</v>
      </c>
      <c r="C17" s="98" t="str">
        <f>"A05040101"&amp;"  "&amp;"复印纸"</f>
        <v>A05040101  复印纸</v>
      </c>
      <c r="D17" s="123" t="s">
        <v>593</v>
      </c>
      <c r="E17" s="124">
        <v>200</v>
      </c>
      <c r="F17" s="25">
        <v>28000</v>
      </c>
      <c r="G17" s="47">
        <v>28000</v>
      </c>
      <c r="H17" s="47">
        <v>28000</v>
      </c>
      <c r="I17" s="47"/>
      <c r="J17" s="47"/>
      <c r="K17" s="47"/>
      <c r="L17" s="47"/>
      <c r="M17" s="47"/>
      <c r="N17" s="47"/>
      <c r="O17" s="47"/>
      <c r="P17" s="47"/>
      <c r="Q17" s="47"/>
    </row>
    <row r="18" ht="21" customHeight="1" spans="1:17">
      <c r="A18" s="99" t="s">
        <v>314</v>
      </c>
      <c r="B18" s="100"/>
      <c r="C18" s="100"/>
      <c r="D18" s="100"/>
      <c r="E18" s="120"/>
      <c r="F18" s="121">
        <v>1226000</v>
      </c>
      <c r="G18" s="47">
        <v>1463200</v>
      </c>
      <c r="H18" s="47">
        <v>965200</v>
      </c>
      <c r="I18" s="47"/>
      <c r="J18" s="47"/>
      <c r="K18" s="47"/>
      <c r="L18" s="47">
        <v>498000</v>
      </c>
      <c r="M18" s="47"/>
      <c r="N18" s="47">
        <v>498000</v>
      </c>
      <c r="O18" s="47"/>
      <c r="P18" s="47"/>
      <c r="Q18" s="47"/>
    </row>
  </sheetData>
  <mergeCells count="17">
    <mergeCell ref="A2:Q2"/>
    <mergeCell ref="A3:Q3"/>
    <mergeCell ref="A4:E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6" sqref="A16"/>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2" t="s">
        <v>594</v>
      </c>
      <c r="B2" s="82"/>
      <c r="C2" s="82"/>
      <c r="D2" s="82"/>
      <c r="E2" s="82"/>
      <c r="F2" s="82"/>
      <c r="G2" s="82"/>
      <c r="H2" s="83"/>
      <c r="I2" s="82"/>
      <c r="J2" s="82"/>
      <c r="K2" s="82"/>
      <c r="L2" s="102"/>
      <c r="M2" s="83"/>
      <c r="N2" s="103"/>
    </row>
    <row r="3" ht="27.75" customHeight="1" spans="1:14">
      <c r="A3" s="75" t="s">
        <v>595</v>
      </c>
      <c r="B3" s="84"/>
      <c r="C3" s="84"/>
      <c r="D3" s="84"/>
      <c r="E3" s="84"/>
      <c r="F3" s="84"/>
      <c r="G3" s="84"/>
      <c r="H3" s="85"/>
      <c r="I3" s="84"/>
      <c r="J3" s="84"/>
      <c r="K3" s="84"/>
      <c r="L3" s="104"/>
      <c r="M3" s="85"/>
      <c r="N3" s="84"/>
    </row>
    <row r="4" ht="18.75" customHeight="1" spans="1:14">
      <c r="A4" s="76" t="str">
        <f>"单位名称："&amp;"玉溪市检验检测认证院"</f>
        <v>单位名称：玉溪市检验检测认证院</v>
      </c>
      <c r="B4" s="77"/>
      <c r="C4" s="77"/>
      <c r="D4" s="77"/>
      <c r="E4" s="77"/>
      <c r="F4" s="77"/>
      <c r="G4" s="77"/>
      <c r="H4" s="86"/>
      <c r="I4" s="79"/>
      <c r="J4" s="79"/>
      <c r="K4" s="79"/>
      <c r="L4" s="81"/>
      <c r="M4" s="105"/>
      <c r="N4" s="106" t="s">
        <v>2</v>
      </c>
    </row>
    <row r="5" ht="15.75" customHeight="1" spans="1:14">
      <c r="A5" s="87" t="s">
        <v>577</v>
      </c>
      <c r="B5" s="88" t="s">
        <v>596</v>
      </c>
      <c r="C5" s="88" t="s">
        <v>597</v>
      </c>
      <c r="D5" s="89" t="s">
        <v>142</v>
      </c>
      <c r="E5" s="89"/>
      <c r="F5" s="89"/>
      <c r="G5" s="89"/>
      <c r="H5" s="90"/>
      <c r="I5" s="89"/>
      <c r="J5" s="89"/>
      <c r="K5" s="89"/>
      <c r="L5" s="107"/>
      <c r="M5" s="90"/>
      <c r="N5" s="108"/>
    </row>
    <row r="6" ht="17.25" customHeight="1" spans="1:14">
      <c r="A6" s="91"/>
      <c r="B6" s="92"/>
      <c r="C6" s="92"/>
      <c r="D6" s="92" t="s">
        <v>30</v>
      </c>
      <c r="E6" s="92" t="s">
        <v>33</v>
      </c>
      <c r="F6" s="92" t="s">
        <v>583</v>
      </c>
      <c r="G6" s="92" t="s">
        <v>584</v>
      </c>
      <c r="H6" s="93" t="s">
        <v>585</v>
      </c>
      <c r="I6" s="109" t="s">
        <v>586</v>
      </c>
      <c r="J6" s="109"/>
      <c r="K6" s="109"/>
      <c r="L6" s="110"/>
      <c r="M6" s="111"/>
      <c r="N6" s="95"/>
    </row>
    <row r="7" ht="54" customHeight="1" spans="1:14">
      <c r="A7" s="94"/>
      <c r="B7" s="95"/>
      <c r="C7" s="95"/>
      <c r="D7" s="95"/>
      <c r="E7" s="95"/>
      <c r="F7" s="95"/>
      <c r="G7" s="95"/>
      <c r="H7" s="96"/>
      <c r="I7" s="95" t="s">
        <v>32</v>
      </c>
      <c r="J7" s="95" t="s">
        <v>39</v>
      </c>
      <c r="K7" s="95" t="s">
        <v>149</v>
      </c>
      <c r="L7" s="112" t="s">
        <v>41</v>
      </c>
      <c r="M7" s="96" t="s">
        <v>42</v>
      </c>
      <c r="N7" s="95" t="s">
        <v>43</v>
      </c>
    </row>
    <row r="8" ht="15" customHeight="1" spans="1:14">
      <c r="A8" s="94">
        <v>1</v>
      </c>
      <c r="B8" s="95">
        <v>2</v>
      </c>
      <c r="C8" s="95">
        <v>3</v>
      </c>
      <c r="D8" s="96">
        <v>4</v>
      </c>
      <c r="E8" s="96">
        <v>5</v>
      </c>
      <c r="F8" s="96">
        <v>6</v>
      </c>
      <c r="G8" s="96">
        <v>7</v>
      </c>
      <c r="H8" s="96">
        <v>8</v>
      </c>
      <c r="I8" s="96">
        <v>9</v>
      </c>
      <c r="J8" s="96">
        <v>10</v>
      </c>
      <c r="K8" s="96">
        <v>11</v>
      </c>
      <c r="L8" s="96">
        <v>12</v>
      </c>
      <c r="M8" s="96">
        <v>13</v>
      </c>
      <c r="N8" s="96">
        <v>14</v>
      </c>
    </row>
    <row r="9" ht="21" customHeight="1" spans="1:14">
      <c r="A9" s="97"/>
      <c r="B9" s="98"/>
      <c r="C9" s="98"/>
      <c r="D9" s="47"/>
      <c r="E9" s="47"/>
      <c r="F9" s="47"/>
      <c r="G9" s="47"/>
      <c r="H9" s="47"/>
      <c r="I9" s="47"/>
      <c r="J9" s="47"/>
      <c r="K9" s="47"/>
      <c r="L9" s="47"/>
      <c r="M9" s="47"/>
      <c r="N9" s="47"/>
    </row>
    <row r="10" ht="21" customHeight="1" spans="1:14">
      <c r="A10" s="97"/>
      <c r="B10" s="98"/>
      <c r="C10" s="98"/>
      <c r="D10" s="47"/>
      <c r="E10" s="47"/>
      <c r="F10" s="47"/>
      <c r="G10" s="47"/>
      <c r="H10" s="47"/>
      <c r="I10" s="47"/>
      <c r="J10" s="47"/>
      <c r="K10" s="47"/>
      <c r="L10" s="47"/>
      <c r="M10" s="47"/>
      <c r="N10" s="47"/>
    </row>
    <row r="11" ht="21" customHeight="1" spans="1:14">
      <c r="A11" s="99" t="s">
        <v>314</v>
      </c>
      <c r="B11" s="100"/>
      <c r="C11" s="101"/>
      <c r="D11" s="47"/>
      <c r="E11" s="47"/>
      <c r="F11" s="47"/>
      <c r="G11" s="47"/>
      <c r="H11" s="47"/>
      <c r="I11" s="47"/>
      <c r="J11" s="47"/>
      <c r="K11" s="47"/>
      <c r="L11" s="47"/>
      <c r="M11" s="47"/>
      <c r="N11" s="47"/>
    </row>
    <row r="12" customHeight="1" spans="1:3">
      <c r="A12" s="76" t="s">
        <v>598</v>
      </c>
      <c r="B12" s="77"/>
      <c r="C12" s="77"/>
    </row>
  </sheetData>
  <mergeCells count="15">
    <mergeCell ref="A2:N2"/>
    <mergeCell ref="A3:N3"/>
    <mergeCell ref="A4:C4"/>
    <mergeCell ref="D5:N5"/>
    <mergeCell ref="I6:N6"/>
    <mergeCell ref="A11:C11"/>
    <mergeCell ref="A12:C12"/>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11" sqref="A11:I11"/>
    </sheetView>
  </sheetViews>
  <sheetFormatPr defaultColWidth="9.14166666666667" defaultRowHeight="14.25" customHeight="1"/>
  <cols>
    <col min="1" max="1" width="76.275" customWidth="1"/>
    <col min="2" max="13" width="17.175" customWidth="1"/>
    <col min="14" max="14" width="17.0333333333333" customWidth="1"/>
  </cols>
  <sheetData>
    <row r="1" customHeight="1" spans="1:14">
      <c r="A1" s="1"/>
      <c r="B1" s="1"/>
      <c r="C1" s="1"/>
      <c r="D1" s="1"/>
      <c r="E1" s="1"/>
      <c r="F1" s="1"/>
      <c r="G1" s="1"/>
      <c r="H1" s="1"/>
      <c r="I1" s="1"/>
      <c r="J1" s="1"/>
      <c r="K1" s="1"/>
      <c r="L1" s="1"/>
      <c r="M1" s="1"/>
      <c r="N1" s="1"/>
    </row>
    <row r="2" ht="13.5" customHeight="1" spans="1:14">
      <c r="A2" s="32" t="s">
        <v>599</v>
      </c>
      <c r="B2" s="32"/>
      <c r="C2" s="32"/>
      <c r="D2" s="32"/>
      <c r="E2" s="32"/>
      <c r="F2" s="32"/>
      <c r="G2" s="32"/>
      <c r="H2" s="32"/>
      <c r="I2" s="32"/>
      <c r="J2" s="32"/>
      <c r="K2" s="32"/>
      <c r="L2" s="32"/>
      <c r="M2" s="32"/>
      <c r="N2" s="51"/>
    </row>
    <row r="3" ht="27.75" customHeight="1" spans="1:14">
      <c r="A3" s="75" t="s">
        <v>600</v>
      </c>
      <c r="B3" s="34"/>
      <c r="C3" s="34"/>
      <c r="D3" s="34"/>
      <c r="E3" s="34"/>
      <c r="F3" s="34"/>
      <c r="G3" s="34"/>
      <c r="H3" s="34"/>
      <c r="I3" s="34"/>
      <c r="J3" s="34"/>
      <c r="K3" s="34"/>
      <c r="L3" s="34"/>
      <c r="M3" s="34"/>
      <c r="N3" s="34"/>
    </row>
    <row r="4" ht="18" customHeight="1" spans="1:14">
      <c r="A4" s="76" t="str">
        <f>"单位名称："&amp;"玉溪市检验检测认证院"</f>
        <v>单位名称：玉溪市检验检测认证院</v>
      </c>
      <c r="B4" s="77"/>
      <c r="C4" s="77"/>
      <c r="D4" s="78"/>
      <c r="E4" s="79"/>
      <c r="F4" s="79"/>
      <c r="G4" s="79"/>
      <c r="H4" s="79"/>
      <c r="I4" s="79"/>
      <c r="N4" s="81" t="s">
        <v>2</v>
      </c>
    </row>
    <row r="5" ht="19.5" customHeight="1" spans="1:14">
      <c r="A5" s="37" t="s">
        <v>601</v>
      </c>
      <c r="B5" s="53" t="s">
        <v>142</v>
      </c>
      <c r="C5" s="54"/>
      <c r="D5" s="54"/>
      <c r="E5" s="53" t="s">
        <v>602</v>
      </c>
      <c r="F5" s="54"/>
      <c r="G5" s="54"/>
      <c r="H5" s="54"/>
      <c r="I5" s="54"/>
      <c r="J5" s="54"/>
      <c r="K5" s="54"/>
      <c r="L5" s="54"/>
      <c r="M5" s="54"/>
      <c r="N5" s="54"/>
    </row>
    <row r="6" ht="40.5" customHeight="1" spans="1:14">
      <c r="A6" s="43"/>
      <c r="B6" s="40" t="s">
        <v>30</v>
      </c>
      <c r="C6" s="36" t="s">
        <v>33</v>
      </c>
      <c r="D6" s="80" t="s">
        <v>603</v>
      </c>
      <c r="E6" s="44" t="s">
        <v>604</v>
      </c>
      <c r="F6" s="44" t="s">
        <v>605</v>
      </c>
      <c r="G6" s="44" t="s">
        <v>606</v>
      </c>
      <c r="H6" s="44" t="s">
        <v>607</v>
      </c>
      <c r="I6" s="44" t="s">
        <v>608</v>
      </c>
      <c r="J6" s="44" t="s">
        <v>609</v>
      </c>
      <c r="K6" s="44" t="s">
        <v>610</v>
      </c>
      <c r="L6" s="44" t="s">
        <v>611</v>
      </c>
      <c r="M6" s="44" t="s">
        <v>612</v>
      </c>
      <c r="N6" s="44" t="s">
        <v>613</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c r="B8" s="47"/>
      <c r="C8" s="47"/>
      <c r="D8" s="47"/>
      <c r="E8" s="47"/>
      <c r="F8" s="47"/>
      <c r="G8" s="47"/>
      <c r="H8" s="47"/>
      <c r="I8" s="47"/>
      <c r="J8" s="47"/>
      <c r="K8" s="47"/>
      <c r="L8" s="47"/>
      <c r="M8" s="47"/>
      <c r="N8" s="47"/>
    </row>
    <row r="9" ht="20.25" customHeight="1" spans="1:14">
      <c r="A9" s="45"/>
      <c r="B9" s="47"/>
      <c r="C9" s="47"/>
      <c r="D9" s="47"/>
      <c r="E9" s="47"/>
      <c r="F9" s="47"/>
      <c r="G9" s="47"/>
      <c r="H9" s="47"/>
      <c r="I9" s="47"/>
      <c r="J9" s="47"/>
      <c r="K9" s="47"/>
      <c r="L9" s="47"/>
      <c r="M9" s="47"/>
      <c r="N9" s="47"/>
    </row>
    <row r="10" ht="20.25" customHeight="1" spans="1:14">
      <c r="A10" s="73" t="s">
        <v>30</v>
      </c>
      <c r="B10" s="47"/>
      <c r="C10" s="47"/>
      <c r="D10" s="47"/>
      <c r="E10" s="47"/>
      <c r="F10" s="47"/>
      <c r="G10" s="47"/>
      <c r="H10" s="47"/>
      <c r="I10" s="47"/>
      <c r="J10" s="47"/>
      <c r="K10" s="47"/>
      <c r="L10" s="47"/>
      <c r="M10" s="47"/>
      <c r="N10" s="47"/>
    </row>
    <row r="11" customHeight="1" spans="1:9">
      <c r="A11" s="76" t="s">
        <v>614</v>
      </c>
      <c r="B11" s="77"/>
      <c r="C11" s="77"/>
      <c r="D11" s="78"/>
      <c r="E11" s="79"/>
      <c r="F11" s="79"/>
      <c r="G11" s="79"/>
      <c r="H11" s="79"/>
      <c r="I11" s="79"/>
    </row>
  </sheetData>
  <mergeCells count="7">
    <mergeCell ref="A2:N2"/>
    <mergeCell ref="A3:N3"/>
    <mergeCell ref="A4:I4"/>
    <mergeCell ref="B5:D5"/>
    <mergeCell ref="E5:N5"/>
    <mergeCell ref="A11:I11"/>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H9"/>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615</v>
      </c>
      <c r="B2" s="32"/>
      <c r="C2" s="32"/>
      <c r="D2" s="32"/>
      <c r="E2" s="32"/>
      <c r="F2" s="32"/>
      <c r="G2" s="32"/>
      <c r="H2" s="32"/>
      <c r="I2" s="32"/>
      <c r="J2" s="51"/>
    </row>
    <row r="3" ht="28.5" customHeight="1" spans="1:10">
      <c r="A3" s="68" t="s">
        <v>616</v>
      </c>
      <c r="B3" s="69"/>
      <c r="C3" s="69"/>
      <c r="D3" s="69"/>
      <c r="E3" s="69"/>
      <c r="F3" s="70"/>
      <c r="G3" s="69"/>
      <c r="H3" s="70"/>
      <c r="I3" s="70"/>
      <c r="J3" s="69"/>
    </row>
    <row r="4" ht="15" customHeight="1" spans="1:1">
      <c r="A4" s="6" t="str">
        <f>"单位名称："&amp;"玉溪市检验检测认证院"</f>
        <v>单位名称：玉溪市检验检测认证院</v>
      </c>
    </row>
    <row r="5" ht="14.25" customHeight="1" spans="1:10">
      <c r="A5" s="71" t="s">
        <v>317</v>
      </c>
      <c r="B5" s="71" t="s">
        <v>318</v>
      </c>
      <c r="C5" s="71" t="s">
        <v>319</v>
      </c>
      <c r="D5" s="71" t="s">
        <v>320</v>
      </c>
      <c r="E5" s="71" t="s">
        <v>321</v>
      </c>
      <c r="F5" s="56" t="s">
        <v>322</v>
      </c>
      <c r="G5" s="71" t="s">
        <v>323</v>
      </c>
      <c r="H5" s="56" t="s">
        <v>324</v>
      </c>
      <c r="I5" s="56" t="s">
        <v>325</v>
      </c>
      <c r="J5" s="71" t="s">
        <v>326</v>
      </c>
    </row>
    <row r="6" ht="14.25" customHeight="1" spans="1:10">
      <c r="A6" s="71">
        <v>1</v>
      </c>
      <c r="B6" s="71">
        <v>2</v>
      </c>
      <c r="C6" s="71">
        <v>3</v>
      </c>
      <c r="D6" s="71">
        <v>4</v>
      </c>
      <c r="E6" s="71">
        <v>5</v>
      </c>
      <c r="F6" s="56">
        <v>6</v>
      </c>
      <c r="G6" s="71">
        <v>7</v>
      </c>
      <c r="H6" s="56">
        <v>8</v>
      </c>
      <c r="I6" s="56">
        <v>9</v>
      </c>
      <c r="J6" s="71">
        <v>10</v>
      </c>
    </row>
    <row r="7" ht="15" customHeight="1" spans="1:10">
      <c r="A7" s="28"/>
      <c r="B7" s="72"/>
      <c r="C7" s="72"/>
      <c r="D7" s="72"/>
      <c r="E7" s="73"/>
      <c r="F7" s="74"/>
      <c r="G7" s="73"/>
      <c r="H7" s="74"/>
      <c r="I7" s="74"/>
      <c r="J7" s="73"/>
    </row>
    <row r="8" ht="33.75" customHeight="1" spans="1:10">
      <c r="A8" s="28"/>
      <c r="B8" s="28"/>
      <c r="C8" s="28"/>
      <c r="D8" s="28"/>
      <c r="E8" s="28"/>
      <c r="F8" s="28"/>
      <c r="G8" s="45"/>
      <c r="H8" s="28"/>
      <c r="I8" s="28"/>
      <c r="J8" s="28"/>
    </row>
    <row r="9" ht="18" customHeight="1" spans="1:1">
      <c r="A9" s="6" t="s">
        <v>614</v>
      </c>
    </row>
  </sheetData>
  <mergeCells count="4">
    <mergeCell ref="A2:J2"/>
    <mergeCell ref="A3:J3"/>
    <mergeCell ref="A4:H4"/>
    <mergeCell ref="A9:H9"/>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pane ySplit="1" topLeftCell="A2" activePane="bottomLeft" state="frozen"/>
      <selection/>
      <selection pane="bottomLeft" activeCell="A1" sqref="A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617</v>
      </c>
      <c r="B2" s="58"/>
      <c r="C2" s="58"/>
      <c r="D2" s="58"/>
      <c r="E2" s="58"/>
      <c r="F2" s="58"/>
      <c r="G2" s="58"/>
      <c r="H2" s="58" t="s">
        <v>617</v>
      </c>
    </row>
    <row r="3" ht="28.5" customHeight="1" spans="1:8">
      <c r="A3" s="59" t="s">
        <v>618</v>
      </c>
      <c r="B3" s="59"/>
      <c r="C3" s="59"/>
      <c r="D3" s="59"/>
      <c r="E3" s="59"/>
      <c r="F3" s="59"/>
      <c r="G3" s="59"/>
      <c r="H3" s="59"/>
    </row>
    <row r="4" ht="18.75" customHeight="1" spans="1:8">
      <c r="A4" s="60" t="str">
        <f>"单位名称："&amp;"玉溪市检验检测认证院"</f>
        <v>单位名称：玉溪市检验检测认证院</v>
      </c>
      <c r="B4" s="60"/>
      <c r="C4" s="60"/>
      <c r="D4" s="60"/>
      <c r="E4" s="60"/>
      <c r="F4" s="60"/>
      <c r="G4" s="60"/>
      <c r="H4" s="60"/>
    </row>
    <row r="5" ht="18.75" customHeight="1" spans="1:8">
      <c r="A5" s="61" t="s">
        <v>135</v>
      </c>
      <c r="B5" s="61" t="s">
        <v>619</v>
      </c>
      <c r="C5" s="61" t="s">
        <v>620</v>
      </c>
      <c r="D5" s="61" t="s">
        <v>621</v>
      </c>
      <c r="E5" s="61" t="s">
        <v>622</v>
      </c>
      <c r="F5" s="61" t="s">
        <v>623</v>
      </c>
      <c r="G5" s="61"/>
      <c r="H5" s="61"/>
    </row>
    <row r="6" ht="18.75" customHeight="1" spans="1:8">
      <c r="A6" s="61"/>
      <c r="B6" s="61"/>
      <c r="C6" s="61"/>
      <c r="D6" s="61"/>
      <c r="E6" s="61"/>
      <c r="F6" s="61" t="s">
        <v>581</v>
      </c>
      <c r="G6" s="61" t="s">
        <v>624</v>
      </c>
      <c r="H6" s="61" t="s">
        <v>625</v>
      </c>
    </row>
    <row r="7" ht="18.75" customHeight="1" spans="1:8">
      <c r="A7" s="62" t="s">
        <v>44</v>
      </c>
      <c r="B7" s="62" t="s">
        <v>45</v>
      </c>
      <c r="C7" s="62" t="s">
        <v>46</v>
      </c>
      <c r="D7" s="62" t="s">
        <v>47</v>
      </c>
      <c r="E7" s="62" t="s">
        <v>48</v>
      </c>
      <c r="F7" s="62" t="s">
        <v>49</v>
      </c>
      <c r="G7" s="62" t="s">
        <v>50</v>
      </c>
      <c r="H7" s="62" t="s">
        <v>51</v>
      </c>
    </row>
    <row r="8" ht="18" customHeight="1" spans="1:8">
      <c r="A8" s="63" t="s">
        <v>64</v>
      </c>
      <c r="B8" s="63"/>
      <c r="C8" s="63"/>
      <c r="D8" s="63"/>
      <c r="E8" s="64"/>
      <c r="F8" s="65">
        <v>72</v>
      </c>
      <c r="G8" s="66">
        <v>15000</v>
      </c>
      <c r="H8" s="66">
        <v>498000</v>
      </c>
    </row>
    <row r="9" ht="18" customHeight="1" spans="1:8">
      <c r="A9" s="67" t="s">
        <v>64</v>
      </c>
      <c r="B9" s="63" t="s">
        <v>626</v>
      </c>
      <c r="C9" s="63" t="s">
        <v>627</v>
      </c>
      <c r="D9" s="63" t="s">
        <v>628</v>
      </c>
      <c r="E9" s="64" t="s">
        <v>589</v>
      </c>
      <c r="F9" s="65">
        <v>50</v>
      </c>
      <c r="G9" s="66">
        <v>6000</v>
      </c>
      <c r="H9" s="66">
        <v>300000</v>
      </c>
    </row>
    <row r="10" ht="18" customHeight="1" spans="1:8">
      <c r="A10" s="67" t="s">
        <v>64</v>
      </c>
      <c r="B10" s="63" t="s">
        <v>626</v>
      </c>
      <c r="C10" s="63" t="s">
        <v>629</v>
      </c>
      <c r="D10" s="63" t="s">
        <v>630</v>
      </c>
      <c r="E10" s="64" t="s">
        <v>589</v>
      </c>
      <c r="F10" s="65">
        <v>22</v>
      </c>
      <c r="G10" s="66">
        <v>9000</v>
      </c>
      <c r="H10" s="66">
        <v>198000</v>
      </c>
    </row>
    <row r="11" ht="18" customHeight="1" spans="1:8">
      <c r="A11" s="64" t="s">
        <v>30</v>
      </c>
      <c r="B11" s="64"/>
      <c r="C11" s="64"/>
      <c r="D11" s="64"/>
      <c r="E11" s="64"/>
      <c r="F11" s="65">
        <v>72</v>
      </c>
      <c r="G11" s="66"/>
      <c r="H11" s="66">
        <v>498000</v>
      </c>
    </row>
  </sheetData>
  <mergeCells count="10">
    <mergeCell ref="A2:H2"/>
    <mergeCell ref="A3:H3"/>
    <mergeCell ref="A4:H4"/>
    <mergeCell ref="F5:H5"/>
    <mergeCell ref="A11:E11"/>
    <mergeCell ref="A5:A6"/>
    <mergeCell ref="B5:B6"/>
    <mergeCell ref="C5:C6"/>
    <mergeCell ref="D5:D6"/>
    <mergeCell ref="E5:E6"/>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 sqref="A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customHeight="1" spans="1:11">
      <c r="A1" s="1"/>
      <c r="B1" s="1"/>
      <c r="C1" s="1"/>
      <c r="D1" s="1"/>
      <c r="E1" s="1"/>
      <c r="F1" s="1"/>
      <c r="G1" s="1"/>
      <c r="H1" s="1"/>
      <c r="I1" s="1"/>
      <c r="J1" s="1"/>
      <c r="K1" s="1"/>
    </row>
    <row r="2" ht="13.5" customHeight="1" spans="1:11">
      <c r="A2" s="32" t="s">
        <v>631</v>
      </c>
      <c r="B2" s="32"/>
      <c r="C2" s="32"/>
      <c r="D2" s="33"/>
      <c r="E2" s="33"/>
      <c r="F2" s="33"/>
      <c r="G2" s="33"/>
      <c r="H2" s="32"/>
      <c r="I2" s="32"/>
      <c r="J2" s="32"/>
      <c r="K2" s="51"/>
    </row>
    <row r="3" ht="28.5" customHeight="1" spans="1:11">
      <c r="A3" s="34" t="s">
        <v>632</v>
      </c>
      <c r="B3" s="34"/>
      <c r="C3" s="34"/>
      <c r="D3" s="34"/>
      <c r="E3" s="34"/>
      <c r="F3" s="34"/>
      <c r="G3" s="34"/>
      <c r="H3" s="34"/>
      <c r="I3" s="34"/>
      <c r="J3" s="34"/>
      <c r="K3" s="34"/>
    </row>
    <row r="4" ht="13.5" customHeight="1" spans="1:11">
      <c r="A4" s="6" t="str">
        <f>"单位名称："&amp;"玉溪市检验检测认证院"</f>
        <v>单位名称：玉溪市检验检测认证院</v>
      </c>
      <c r="B4" s="7"/>
      <c r="C4" s="7"/>
      <c r="D4" s="7"/>
      <c r="E4" s="7"/>
      <c r="F4" s="7"/>
      <c r="G4" s="7"/>
      <c r="H4" s="8"/>
      <c r="I4" s="8"/>
      <c r="J4" s="8"/>
      <c r="K4" s="52" t="s">
        <v>2</v>
      </c>
    </row>
    <row r="5" ht="21.75" customHeight="1" spans="1:11">
      <c r="A5" s="35" t="s">
        <v>249</v>
      </c>
      <c r="B5" s="35" t="s">
        <v>137</v>
      </c>
      <c r="C5" s="35" t="s">
        <v>250</v>
      </c>
      <c r="D5" s="36" t="s">
        <v>138</v>
      </c>
      <c r="E5" s="36" t="s">
        <v>139</v>
      </c>
      <c r="F5" s="36" t="s">
        <v>140</v>
      </c>
      <c r="G5" s="36" t="s">
        <v>141</v>
      </c>
      <c r="H5" s="37" t="s">
        <v>30</v>
      </c>
      <c r="I5" s="53" t="s">
        <v>633</v>
      </c>
      <c r="J5" s="54"/>
      <c r="K5" s="55"/>
    </row>
    <row r="6" ht="21.75" customHeight="1" spans="1:11">
      <c r="A6" s="38"/>
      <c r="B6" s="38"/>
      <c r="C6" s="38"/>
      <c r="D6" s="39"/>
      <c r="E6" s="39"/>
      <c r="F6" s="39"/>
      <c r="G6" s="39"/>
      <c r="H6" s="40"/>
      <c r="I6" s="36" t="s">
        <v>33</v>
      </c>
      <c r="J6" s="36" t="s">
        <v>34</v>
      </c>
      <c r="K6" s="36" t="s">
        <v>35</v>
      </c>
    </row>
    <row r="7" ht="40.5" customHeight="1" spans="1:11">
      <c r="A7" s="41"/>
      <c r="B7" s="41"/>
      <c r="C7" s="41"/>
      <c r="D7" s="42"/>
      <c r="E7" s="42"/>
      <c r="F7" s="42"/>
      <c r="G7" s="42"/>
      <c r="H7" s="43"/>
      <c r="I7" s="42" t="s">
        <v>32</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t="s">
        <v>310</v>
      </c>
      <c r="C9" s="45"/>
      <c r="D9" s="45"/>
      <c r="E9" s="45"/>
      <c r="F9" s="45"/>
      <c r="G9" s="45"/>
      <c r="H9" s="47">
        <v>283000</v>
      </c>
      <c r="I9" s="47">
        <v>283000</v>
      </c>
      <c r="J9" s="47"/>
      <c r="K9" s="47"/>
    </row>
    <row r="10" ht="30.65" customHeight="1" spans="1:11">
      <c r="A10" s="46" t="s">
        <v>255</v>
      </c>
      <c r="B10" s="46" t="s">
        <v>310</v>
      </c>
      <c r="C10" s="46" t="s">
        <v>64</v>
      </c>
      <c r="D10" s="46" t="s">
        <v>87</v>
      </c>
      <c r="E10" s="46" t="s">
        <v>272</v>
      </c>
      <c r="F10" s="46" t="s">
        <v>168</v>
      </c>
      <c r="G10" s="46" t="s">
        <v>169</v>
      </c>
      <c r="H10" s="47">
        <v>20000</v>
      </c>
      <c r="I10" s="47">
        <v>20000</v>
      </c>
      <c r="J10" s="47"/>
      <c r="K10" s="47"/>
    </row>
    <row r="11" ht="30.65" customHeight="1" spans="1:11">
      <c r="A11" s="46" t="s">
        <v>255</v>
      </c>
      <c r="B11" s="46" t="s">
        <v>310</v>
      </c>
      <c r="C11" s="46" t="s">
        <v>64</v>
      </c>
      <c r="D11" s="46" t="s">
        <v>87</v>
      </c>
      <c r="E11" s="46" t="s">
        <v>272</v>
      </c>
      <c r="F11" s="46" t="s">
        <v>258</v>
      </c>
      <c r="G11" s="46" t="s">
        <v>259</v>
      </c>
      <c r="H11" s="47">
        <v>170000</v>
      </c>
      <c r="I11" s="47">
        <v>170000</v>
      </c>
      <c r="J11" s="47"/>
      <c r="K11" s="47"/>
    </row>
    <row r="12" ht="30.65" customHeight="1" spans="1:11">
      <c r="A12" s="46" t="s">
        <v>255</v>
      </c>
      <c r="B12" s="46" t="s">
        <v>310</v>
      </c>
      <c r="C12" s="46" t="s">
        <v>64</v>
      </c>
      <c r="D12" s="46" t="s">
        <v>87</v>
      </c>
      <c r="E12" s="46" t="s">
        <v>272</v>
      </c>
      <c r="F12" s="46" t="s">
        <v>284</v>
      </c>
      <c r="G12" s="46" t="s">
        <v>285</v>
      </c>
      <c r="H12" s="47">
        <v>93000</v>
      </c>
      <c r="I12" s="47">
        <v>93000</v>
      </c>
      <c r="J12" s="47"/>
      <c r="K12" s="47"/>
    </row>
    <row r="13" ht="18.75" customHeight="1" spans="1:11">
      <c r="A13" s="48" t="s">
        <v>314</v>
      </c>
      <c r="B13" s="49"/>
      <c r="C13" s="49"/>
      <c r="D13" s="49"/>
      <c r="E13" s="49"/>
      <c r="F13" s="49"/>
      <c r="G13" s="50"/>
      <c r="H13" s="47">
        <v>283000</v>
      </c>
      <c r="I13" s="47">
        <v>283000</v>
      </c>
      <c r="J13" s="47"/>
      <c r="K13" s="47"/>
    </row>
  </sheetData>
  <mergeCells count="16">
    <mergeCell ref="A2:K2"/>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customHeight="1" spans="1:7">
      <c r="A1" s="1"/>
      <c r="B1" s="1"/>
      <c r="C1" s="1"/>
      <c r="D1" s="1"/>
      <c r="E1" s="1"/>
      <c r="F1" s="1"/>
      <c r="G1" s="1"/>
    </row>
    <row r="2" ht="13.5" customHeight="1" spans="1:7">
      <c r="A2" s="2" t="s">
        <v>634</v>
      </c>
      <c r="B2" s="2"/>
      <c r="C2" s="2"/>
      <c r="D2" s="3"/>
      <c r="E2" s="2"/>
      <c r="F2" s="2"/>
      <c r="G2" s="4"/>
    </row>
    <row r="3" ht="27.75" customHeight="1" spans="1:7">
      <c r="A3" s="5" t="s">
        <v>635</v>
      </c>
      <c r="B3" s="5"/>
      <c r="C3" s="5"/>
      <c r="D3" s="5"/>
      <c r="E3" s="5"/>
      <c r="F3" s="5"/>
      <c r="G3" s="5"/>
    </row>
    <row r="4" ht="13.5" customHeight="1" spans="1:7">
      <c r="A4" s="6" t="str">
        <f>"单位名称："&amp;"玉溪市检验检测认证院"</f>
        <v>单位名称：玉溪市检验检测认证院</v>
      </c>
      <c r="B4" s="7"/>
      <c r="C4" s="7"/>
      <c r="D4" s="7"/>
      <c r="E4" s="8"/>
      <c r="F4" s="8"/>
      <c r="G4" s="9" t="s">
        <v>2</v>
      </c>
    </row>
    <row r="5" ht="21.75" customHeight="1" spans="1:7">
      <c r="A5" s="10" t="s">
        <v>250</v>
      </c>
      <c r="B5" s="10" t="s">
        <v>249</v>
      </c>
      <c r="C5" s="10" t="s">
        <v>137</v>
      </c>
      <c r="D5" s="11" t="s">
        <v>636</v>
      </c>
      <c r="E5" s="12" t="s">
        <v>33</v>
      </c>
      <c r="F5" s="13"/>
      <c r="G5" s="14"/>
    </row>
    <row r="6" ht="21.75" customHeight="1" spans="1:7">
      <c r="A6" s="15"/>
      <c r="B6" s="15"/>
      <c r="C6" s="15"/>
      <c r="D6" s="16"/>
      <c r="E6" s="17" t="s">
        <v>637</v>
      </c>
      <c r="F6" s="11" t="s">
        <v>638</v>
      </c>
      <c r="G6" s="11" t="s">
        <v>639</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3400000</v>
      </c>
      <c r="F9" s="25">
        <v>1900000</v>
      </c>
      <c r="G9" s="25"/>
    </row>
    <row r="10" ht="21" customHeight="1" spans="1:7">
      <c r="A10" s="26" t="s">
        <v>64</v>
      </c>
      <c r="B10" s="22"/>
      <c r="C10" s="22"/>
      <c r="D10" s="27"/>
      <c r="E10" s="25">
        <v>3400000</v>
      </c>
      <c r="F10" s="25">
        <v>1900000</v>
      </c>
      <c r="G10" s="25"/>
    </row>
    <row r="11" ht="21" customHeight="1" spans="1:7">
      <c r="A11" s="28"/>
      <c r="B11" s="22" t="s">
        <v>640</v>
      </c>
      <c r="C11" s="22" t="s">
        <v>254</v>
      </c>
      <c r="D11" s="27" t="s">
        <v>641</v>
      </c>
      <c r="E11" s="25">
        <v>220000</v>
      </c>
      <c r="F11" s="25">
        <v>400000</v>
      </c>
      <c r="G11" s="25"/>
    </row>
    <row r="12" ht="21" customHeight="1" spans="1:7">
      <c r="A12" s="28"/>
      <c r="B12" s="22" t="s">
        <v>642</v>
      </c>
      <c r="C12" s="22" t="s">
        <v>286</v>
      </c>
      <c r="D12" s="27" t="s">
        <v>641</v>
      </c>
      <c r="E12" s="25">
        <v>30000</v>
      </c>
      <c r="F12" s="25"/>
      <c r="G12" s="25"/>
    </row>
    <row r="13" ht="21" customHeight="1" spans="1:7">
      <c r="A13" s="28"/>
      <c r="B13" s="22" t="s">
        <v>640</v>
      </c>
      <c r="C13" s="22" t="s">
        <v>308</v>
      </c>
      <c r="D13" s="27" t="s">
        <v>641</v>
      </c>
      <c r="E13" s="25">
        <v>400000</v>
      </c>
      <c r="F13" s="25"/>
      <c r="G13" s="25"/>
    </row>
    <row r="14" ht="21" customHeight="1" spans="1:7">
      <c r="A14" s="28"/>
      <c r="B14" s="22" t="s">
        <v>643</v>
      </c>
      <c r="C14" s="22" t="s">
        <v>293</v>
      </c>
      <c r="D14" s="27" t="s">
        <v>641</v>
      </c>
      <c r="E14" s="25">
        <v>150000</v>
      </c>
      <c r="F14" s="25">
        <v>500000</v>
      </c>
      <c r="G14" s="25"/>
    </row>
    <row r="15" ht="21" customHeight="1" spans="1:7">
      <c r="A15" s="28"/>
      <c r="B15" s="22" t="s">
        <v>640</v>
      </c>
      <c r="C15" s="22" t="s">
        <v>273</v>
      </c>
      <c r="D15" s="27" t="s">
        <v>641</v>
      </c>
      <c r="E15" s="25">
        <v>250000</v>
      </c>
      <c r="F15" s="25"/>
      <c r="G15" s="25"/>
    </row>
    <row r="16" ht="21" customHeight="1" spans="1:7">
      <c r="A16" s="28"/>
      <c r="B16" s="22" t="s">
        <v>640</v>
      </c>
      <c r="C16" s="22" t="s">
        <v>276</v>
      </c>
      <c r="D16" s="27" t="s">
        <v>641</v>
      </c>
      <c r="E16" s="25">
        <v>400000</v>
      </c>
      <c r="F16" s="25">
        <v>1000000</v>
      </c>
      <c r="G16" s="25"/>
    </row>
    <row r="17" ht="21" customHeight="1" spans="1:7">
      <c r="A17" s="28"/>
      <c r="B17" s="22" t="s">
        <v>640</v>
      </c>
      <c r="C17" s="22" t="s">
        <v>289</v>
      </c>
      <c r="D17" s="27" t="s">
        <v>641</v>
      </c>
      <c r="E17" s="25">
        <v>1750000</v>
      </c>
      <c r="F17" s="25"/>
      <c r="G17" s="25"/>
    </row>
    <row r="18" ht="21" customHeight="1" spans="1:7">
      <c r="A18" s="28"/>
      <c r="B18" s="22" t="s">
        <v>640</v>
      </c>
      <c r="C18" s="22" t="s">
        <v>267</v>
      </c>
      <c r="D18" s="27" t="s">
        <v>641</v>
      </c>
      <c r="E18" s="25">
        <v>200000</v>
      </c>
      <c r="F18" s="25"/>
      <c r="G18" s="25"/>
    </row>
    <row r="19" ht="21" customHeight="1" spans="1:7">
      <c r="A19" s="29" t="s">
        <v>30</v>
      </c>
      <c r="B19" s="30" t="s">
        <v>644</v>
      </c>
      <c r="C19" s="30"/>
      <c r="D19" s="31"/>
      <c r="E19" s="25">
        <v>3400000</v>
      </c>
      <c r="F19" s="25">
        <v>1900000</v>
      </c>
      <c r="G19" s="25"/>
    </row>
  </sheetData>
  <mergeCells count="12">
    <mergeCell ref="A2:G2"/>
    <mergeCell ref="A3:G3"/>
    <mergeCell ref="A4:D4"/>
    <mergeCell ref="E5:G5"/>
    <mergeCell ref="A19:D19"/>
    <mergeCell ref="A5:A7"/>
    <mergeCell ref="B5:B7"/>
    <mergeCell ref="C5:C7"/>
    <mergeCell ref="D5:D7"/>
    <mergeCell ref="E6:E7"/>
    <mergeCell ref="F6:F7"/>
    <mergeCell ref="G6:G7"/>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opLeftCell="F1" workbookViewId="0">
      <pane ySplit="1" topLeftCell="A2" activePane="bottomLeft" state="frozen"/>
      <selection/>
      <selection pane="bottomLeft" activeCell="K25" sqref="K25"/>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3" t="s">
        <v>26</v>
      </c>
      <c r="B1" s="163"/>
      <c r="C1" s="163"/>
      <c r="D1" s="163"/>
      <c r="E1" s="163"/>
      <c r="F1" s="163"/>
      <c r="G1" s="163"/>
      <c r="H1" s="163"/>
      <c r="I1" s="163"/>
      <c r="J1" s="163"/>
      <c r="K1" s="163"/>
      <c r="L1" s="163"/>
      <c r="M1" s="163"/>
      <c r="N1" s="163"/>
      <c r="O1" s="163"/>
      <c r="P1" s="163"/>
      <c r="Q1" s="163"/>
      <c r="R1" s="163"/>
      <c r="S1" s="163"/>
    </row>
    <row r="2" ht="28.5" customHeight="1" spans="1:19">
      <c r="A2" s="59" t="s">
        <v>27</v>
      </c>
      <c r="B2" s="59"/>
      <c r="C2" s="59"/>
      <c r="D2" s="59"/>
      <c r="E2" s="59"/>
      <c r="F2" s="59"/>
      <c r="G2" s="59"/>
      <c r="H2" s="59"/>
      <c r="I2" s="59"/>
      <c r="J2" s="59"/>
      <c r="K2" s="59"/>
      <c r="L2" s="59"/>
      <c r="M2" s="59"/>
      <c r="N2" s="59"/>
      <c r="O2" s="59"/>
      <c r="P2" s="59"/>
      <c r="Q2" s="59"/>
      <c r="R2" s="59"/>
      <c r="S2" s="59"/>
    </row>
    <row r="3" ht="20.25" customHeight="1" spans="1:19">
      <c r="A3" s="60" t="str">
        <f>"单位名称："&amp;"玉溪市检验检测认证院"</f>
        <v>单位名称：玉溪市检验检测认证院</v>
      </c>
      <c r="B3" s="60"/>
      <c r="C3" s="60"/>
      <c r="D3" s="60"/>
      <c r="E3" s="60"/>
      <c r="F3" s="60"/>
      <c r="G3" s="60"/>
      <c r="H3" s="60"/>
      <c r="I3" s="60"/>
      <c r="J3" s="60"/>
      <c r="K3" s="60"/>
      <c r="L3" s="58"/>
      <c r="M3" s="58"/>
      <c r="N3" s="58"/>
      <c r="O3" s="58"/>
      <c r="P3" s="58"/>
      <c r="Q3" s="58"/>
      <c r="R3" s="58"/>
      <c r="S3" s="58" t="s">
        <v>2</v>
      </c>
    </row>
    <row r="4" ht="27" customHeight="1" spans="1:19">
      <c r="A4" s="154" t="s">
        <v>28</v>
      </c>
      <c r="B4" s="154" t="s">
        <v>29</v>
      </c>
      <c r="C4" s="154" t="s">
        <v>30</v>
      </c>
      <c r="D4" s="154" t="s">
        <v>31</v>
      </c>
      <c r="E4" s="154"/>
      <c r="F4" s="154"/>
      <c r="G4" s="154"/>
      <c r="H4" s="154"/>
      <c r="I4" s="154"/>
      <c r="J4" s="154"/>
      <c r="K4" s="154"/>
      <c r="L4" s="154"/>
      <c r="M4" s="154"/>
      <c r="N4" s="176"/>
      <c r="O4" s="177" t="s">
        <v>20</v>
      </c>
      <c r="P4" s="178"/>
      <c r="Q4" s="178"/>
      <c r="R4" s="178"/>
      <c r="S4" s="178"/>
    </row>
    <row r="5" ht="27" customHeight="1" spans="1:19">
      <c r="A5" s="154"/>
      <c r="B5" s="154"/>
      <c r="C5" s="154"/>
      <c r="D5" s="154" t="s">
        <v>32</v>
      </c>
      <c r="E5" s="154" t="s">
        <v>33</v>
      </c>
      <c r="F5" s="154" t="s">
        <v>34</v>
      </c>
      <c r="G5" s="154" t="s">
        <v>35</v>
      </c>
      <c r="H5" s="154" t="s">
        <v>36</v>
      </c>
      <c r="I5" s="154" t="s">
        <v>37</v>
      </c>
      <c r="J5" s="154"/>
      <c r="K5" s="154"/>
      <c r="L5" s="154"/>
      <c r="M5" s="154"/>
      <c r="N5" s="176"/>
      <c r="O5" s="179" t="s">
        <v>32</v>
      </c>
      <c r="P5" s="154" t="s">
        <v>33</v>
      </c>
      <c r="Q5" s="154" t="s">
        <v>34</v>
      </c>
      <c r="R5" s="154" t="s">
        <v>35</v>
      </c>
      <c r="S5" s="154" t="s">
        <v>38</v>
      </c>
    </row>
    <row r="6" ht="27" customHeight="1" spans="1:19">
      <c r="A6" s="155"/>
      <c r="B6" s="155"/>
      <c r="C6" s="155"/>
      <c r="D6" s="155"/>
      <c r="E6" s="155"/>
      <c r="F6" s="155"/>
      <c r="G6" s="155"/>
      <c r="H6" s="155"/>
      <c r="I6" s="155" t="s">
        <v>32</v>
      </c>
      <c r="J6" s="155" t="s">
        <v>39</v>
      </c>
      <c r="K6" s="155" t="s">
        <v>40</v>
      </c>
      <c r="L6" s="155" t="s">
        <v>41</v>
      </c>
      <c r="M6" s="155" t="s">
        <v>42</v>
      </c>
      <c r="N6" s="180" t="s">
        <v>43</v>
      </c>
      <c r="O6" s="181"/>
      <c r="P6" s="155"/>
      <c r="Q6" s="155"/>
      <c r="R6" s="155"/>
      <c r="S6" s="155"/>
    </row>
    <row r="7" ht="20.25" customHeight="1" spans="1:19">
      <c r="A7" s="162" t="s">
        <v>44</v>
      </c>
      <c r="B7" s="162" t="s">
        <v>45</v>
      </c>
      <c r="C7" s="162" t="s">
        <v>46</v>
      </c>
      <c r="D7" s="162" t="s">
        <v>47</v>
      </c>
      <c r="E7" s="162" t="s">
        <v>48</v>
      </c>
      <c r="F7" s="162" t="s">
        <v>49</v>
      </c>
      <c r="G7" s="162" t="s">
        <v>50</v>
      </c>
      <c r="H7" s="162" t="s">
        <v>51</v>
      </c>
      <c r="I7" s="162" t="s">
        <v>52</v>
      </c>
      <c r="J7" s="162" t="s">
        <v>53</v>
      </c>
      <c r="K7" s="162" t="s">
        <v>54</v>
      </c>
      <c r="L7" s="162" t="s">
        <v>55</v>
      </c>
      <c r="M7" s="162" t="s">
        <v>56</v>
      </c>
      <c r="N7" s="162" t="s">
        <v>57</v>
      </c>
      <c r="O7" s="162" t="s">
        <v>58</v>
      </c>
      <c r="P7" s="162" t="s">
        <v>59</v>
      </c>
      <c r="Q7" s="162" t="s">
        <v>60</v>
      </c>
      <c r="R7" s="162" t="s">
        <v>61</v>
      </c>
      <c r="S7" s="162" t="s">
        <v>62</v>
      </c>
    </row>
    <row r="8" ht="20.25" customHeight="1" spans="1:19">
      <c r="A8" s="158" t="s">
        <v>63</v>
      </c>
      <c r="B8" s="158" t="s">
        <v>64</v>
      </c>
      <c r="C8" s="159">
        <v>48696025.04</v>
      </c>
      <c r="D8" s="159">
        <v>43376873.09</v>
      </c>
      <c r="E8" s="66">
        <v>33376873.09</v>
      </c>
      <c r="F8" s="66"/>
      <c r="G8" s="66"/>
      <c r="H8" s="66"/>
      <c r="I8" s="66">
        <v>10000000</v>
      </c>
      <c r="J8" s="66"/>
      <c r="K8" s="66">
        <v>10000000</v>
      </c>
      <c r="L8" s="66"/>
      <c r="M8" s="66"/>
      <c r="N8" s="66"/>
      <c r="O8" s="159">
        <v>5319151.95</v>
      </c>
      <c r="P8" s="159">
        <v>3529990.61</v>
      </c>
      <c r="Q8" s="159"/>
      <c r="R8" s="159"/>
      <c r="S8" s="159">
        <v>1789161.34</v>
      </c>
    </row>
    <row r="9" ht="20.25" customHeight="1" spans="1:19">
      <c r="A9" s="164" t="s">
        <v>65</v>
      </c>
      <c r="B9" s="164" t="s">
        <v>64</v>
      </c>
      <c r="C9" s="159">
        <v>48696025.04</v>
      </c>
      <c r="D9" s="159">
        <v>43376873.09</v>
      </c>
      <c r="E9" s="66">
        <v>33376873.09</v>
      </c>
      <c r="F9" s="66"/>
      <c r="G9" s="66"/>
      <c r="H9" s="66"/>
      <c r="I9" s="66">
        <v>10000000</v>
      </c>
      <c r="J9" s="66"/>
      <c r="K9" s="66">
        <v>10000000</v>
      </c>
      <c r="L9" s="66"/>
      <c r="M9" s="66"/>
      <c r="N9" s="66"/>
      <c r="O9" s="159">
        <v>5319151.95</v>
      </c>
      <c r="P9" s="159">
        <v>3529990.61</v>
      </c>
      <c r="Q9" s="159"/>
      <c r="R9" s="158"/>
      <c r="S9" s="159">
        <v>1789161.34</v>
      </c>
    </row>
    <row r="10" ht="20.25" customHeight="1" spans="1:19">
      <c r="A10" s="156" t="s">
        <v>30</v>
      </c>
      <c r="B10" s="158"/>
      <c r="C10" s="159">
        <v>48696025.04</v>
      </c>
      <c r="D10" s="159">
        <v>43376873.09</v>
      </c>
      <c r="E10" s="159">
        <v>33376873.09</v>
      </c>
      <c r="F10" s="159"/>
      <c r="G10" s="159"/>
      <c r="H10" s="159"/>
      <c r="I10" s="159">
        <v>10000000</v>
      </c>
      <c r="J10" s="159"/>
      <c r="K10" s="159">
        <v>10000000</v>
      </c>
      <c r="L10" s="159"/>
      <c r="M10" s="159"/>
      <c r="N10" s="159"/>
      <c r="O10" s="159">
        <v>5319151.95</v>
      </c>
      <c r="P10" s="159">
        <v>3529990.61</v>
      </c>
      <c r="Q10" s="159"/>
      <c r="R10" s="159"/>
      <c r="S10" s="159">
        <v>1789161.34</v>
      </c>
    </row>
  </sheetData>
  <mergeCells count="20">
    <mergeCell ref="A1:S1"/>
    <mergeCell ref="A2:S2"/>
    <mergeCell ref="A3:R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7"/>
  <sheetViews>
    <sheetView showZeros="0" topLeftCell="D1" workbookViewId="0">
      <pane ySplit="1" topLeftCell="A2" activePane="bottomLeft" state="frozen"/>
      <selection/>
      <selection pane="bottomLeft" activeCell="L18" sqref="L1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3" t="s">
        <v>66</v>
      </c>
      <c r="B1" s="163"/>
      <c r="C1" s="163"/>
      <c r="D1" s="163"/>
      <c r="E1" s="163"/>
      <c r="F1" s="163"/>
      <c r="G1" s="163"/>
      <c r="H1" s="163"/>
      <c r="I1" s="163"/>
      <c r="J1" s="163"/>
      <c r="K1" s="163"/>
      <c r="L1" s="163"/>
      <c r="M1" s="163"/>
      <c r="N1" s="163"/>
      <c r="O1" s="163"/>
    </row>
    <row r="2" ht="28.5" customHeight="1" spans="1:15">
      <c r="A2" s="59" t="s">
        <v>67</v>
      </c>
      <c r="B2" s="59"/>
      <c r="C2" s="59"/>
      <c r="D2" s="59"/>
      <c r="E2" s="59"/>
      <c r="F2" s="59"/>
      <c r="G2" s="59"/>
      <c r="H2" s="59"/>
      <c r="I2" s="59"/>
      <c r="J2" s="59"/>
      <c r="K2" s="59"/>
      <c r="L2" s="59"/>
      <c r="M2" s="59"/>
      <c r="N2" s="59"/>
      <c r="O2" s="59"/>
    </row>
    <row r="3" ht="20.25" customHeight="1" spans="1:15">
      <c r="A3" s="60" t="str">
        <f>"单位名称："&amp;"玉溪市检验检测认证院"</f>
        <v>单位名称：玉溪市检验检测认证院</v>
      </c>
      <c r="B3" s="60"/>
      <c r="C3" s="60"/>
      <c r="D3" s="60"/>
      <c r="E3" s="60"/>
      <c r="F3" s="60"/>
      <c r="G3" s="60"/>
      <c r="H3" s="60"/>
      <c r="I3" s="60"/>
      <c r="J3" s="58"/>
      <c r="K3" s="58"/>
      <c r="L3" s="58"/>
      <c r="M3" s="58"/>
      <c r="N3" s="58"/>
      <c r="O3" s="58" t="s">
        <v>2</v>
      </c>
    </row>
    <row r="4" ht="27" customHeight="1" spans="1:15">
      <c r="A4" s="154" t="s">
        <v>68</v>
      </c>
      <c r="B4" s="154" t="s">
        <v>69</v>
      </c>
      <c r="C4" s="154" t="s">
        <v>30</v>
      </c>
      <c r="D4" s="154" t="s">
        <v>33</v>
      </c>
      <c r="E4" s="154"/>
      <c r="F4" s="154"/>
      <c r="G4" s="154" t="s">
        <v>34</v>
      </c>
      <c r="H4" s="154" t="s">
        <v>35</v>
      </c>
      <c r="I4" s="154" t="s">
        <v>70</v>
      </c>
      <c r="J4" s="154" t="s">
        <v>71</v>
      </c>
      <c r="K4" s="154"/>
      <c r="L4" s="154"/>
      <c r="M4" s="154"/>
      <c r="N4" s="154"/>
      <c r="O4" s="154"/>
    </row>
    <row r="5" ht="27" customHeight="1" spans="1:15">
      <c r="A5" s="155"/>
      <c r="B5" s="155"/>
      <c r="C5" s="155"/>
      <c r="D5" s="155" t="s">
        <v>32</v>
      </c>
      <c r="E5" s="155" t="s">
        <v>72</v>
      </c>
      <c r="F5" s="155" t="s">
        <v>73</v>
      </c>
      <c r="G5" s="155"/>
      <c r="H5" s="155"/>
      <c r="I5" s="155"/>
      <c r="J5" s="155" t="s">
        <v>32</v>
      </c>
      <c r="K5" s="155" t="s">
        <v>74</v>
      </c>
      <c r="L5" s="155" t="s">
        <v>75</v>
      </c>
      <c r="M5" s="155" t="s">
        <v>76</v>
      </c>
      <c r="N5" s="155" t="s">
        <v>77</v>
      </c>
      <c r="O5" s="155" t="s">
        <v>78</v>
      </c>
    </row>
    <row r="6" ht="20.25" customHeight="1" spans="1:15">
      <c r="A6" s="162" t="s">
        <v>44</v>
      </c>
      <c r="B6" s="162" t="s">
        <v>45</v>
      </c>
      <c r="C6" s="162" t="s">
        <v>46</v>
      </c>
      <c r="D6" s="162" t="s">
        <v>47</v>
      </c>
      <c r="E6" s="162" t="s">
        <v>48</v>
      </c>
      <c r="F6" s="162" t="s">
        <v>49</v>
      </c>
      <c r="G6" s="162" t="s">
        <v>50</v>
      </c>
      <c r="H6" s="162" t="s">
        <v>51</v>
      </c>
      <c r="I6" s="162" t="s">
        <v>52</v>
      </c>
      <c r="J6" s="162" t="s">
        <v>53</v>
      </c>
      <c r="K6" s="162" t="s">
        <v>54</v>
      </c>
      <c r="L6" s="162" t="s">
        <v>55</v>
      </c>
      <c r="M6" s="162" t="s">
        <v>56</v>
      </c>
      <c r="N6" s="162" t="s">
        <v>57</v>
      </c>
      <c r="O6" s="162" t="s">
        <v>58</v>
      </c>
    </row>
    <row r="7" ht="20.25" customHeight="1" spans="1:15">
      <c r="A7" s="158" t="s">
        <v>79</v>
      </c>
      <c r="B7" s="158" t="str">
        <f>"        "&amp;"一般公共服务支出"</f>
        <v>        一般公共服务支出</v>
      </c>
      <c r="C7" s="66">
        <v>39656424.86</v>
      </c>
      <c r="D7" s="66">
        <v>27867263.52</v>
      </c>
      <c r="E7" s="66">
        <v>19732334.84</v>
      </c>
      <c r="F7" s="66">
        <v>8134928.68</v>
      </c>
      <c r="G7" s="66"/>
      <c r="H7" s="66"/>
      <c r="I7" s="66"/>
      <c r="J7" s="66">
        <v>11789161.34</v>
      </c>
      <c r="K7" s="66"/>
      <c r="L7" s="66">
        <v>11789161.34</v>
      </c>
      <c r="M7" s="66"/>
      <c r="N7" s="66"/>
      <c r="O7" s="66"/>
    </row>
    <row r="8" ht="20.25" customHeight="1" spans="1:15">
      <c r="A8" s="164" t="s">
        <v>80</v>
      </c>
      <c r="B8" s="164" t="str">
        <f>"        "&amp;"市场监督管理事务"</f>
        <v>        市场监督管理事务</v>
      </c>
      <c r="C8" s="66">
        <v>39656424.86</v>
      </c>
      <c r="D8" s="66">
        <v>27867263.52</v>
      </c>
      <c r="E8" s="66">
        <v>19732334.84</v>
      </c>
      <c r="F8" s="66">
        <v>8134928.68</v>
      </c>
      <c r="G8" s="66"/>
      <c r="H8" s="66"/>
      <c r="I8" s="66"/>
      <c r="J8" s="66">
        <v>11789161.34</v>
      </c>
      <c r="K8" s="66"/>
      <c r="L8" s="66">
        <v>11789161.34</v>
      </c>
      <c r="M8" s="66"/>
      <c r="N8" s="66"/>
      <c r="O8" s="66"/>
    </row>
    <row r="9" ht="20.25" customHeight="1" spans="1:15">
      <c r="A9" s="165" t="s">
        <v>81</v>
      </c>
      <c r="B9" s="165" t="str">
        <f>"        "&amp;"市场秩序执法"</f>
        <v>        市场秩序执法</v>
      </c>
      <c r="C9" s="66">
        <v>250000</v>
      </c>
      <c r="D9" s="66">
        <v>250000</v>
      </c>
      <c r="E9" s="66"/>
      <c r="F9" s="66">
        <v>250000</v>
      </c>
      <c r="G9" s="66"/>
      <c r="H9" s="66"/>
      <c r="I9" s="66"/>
      <c r="J9" s="66"/>
      <c r="K9" s="66"/>
      <c r="L9" s="66"/>
      <c r="M9" s="66"/>
      <c r="N9" s="66"/>
      <c r="O9" s="66"/>
    </row>
    <row r="10" ht="20.25" customHeight="1" spans="1:15">
      <c r="A10" s="165" t="s">
        <v>82</v>
      </c>
      <c r="B10" s="165" t="str">
        <f>"        "&amp;"质量基础"</f>
        <v>        质量基础</v>
      </c>
      <c r="C10" s="66">
        <v>15775373.34</v>
      </c>
      <c r="D10" s="66">
        <v>3986212</v>
      </c>
      <c r="E10" s="66">
        <v>2236212</v>
      </c>
      <c r="F10" s="66">
        <v>1750000</v>
      </c>
      <c r="G10" s="66"/>
      <c r="H10" s="66"/>
      <c r="I10" s="66"/>
      <c r="J10" s="66">
        <v>11789161.34</v>
      </c>
      <c r="K10" s="66"/>
      <c r="L10" s="66">
        <v>11789161.34</v>
      </c>
      <c r="M10" s="66"/>
      <c r="N10" s="66"/>
      <c r="O10" s="66"/>
    </row>
    <row r="11" ht="20.25" customHeight="1" spans="1:15">
      <c r="A11" s="165" t="s">
        <v>83</v>
      </c>
      <c r="B11" s="165" t="str">
        <f>"        "&amp;"药品事务"</f>
        <v>        药品事务</v>
      </c>
      <c r="C11" s="66">
        <v>220000</v>
      </c>
      <c r="D11" s="66">
        <v>220000</v>
      </c>
      <c r="E11" s="66"/>
      <c r="F11" s="66">
        <v>220000</v>
      </c>
      <c r="G11" s="66"/>
      <c r="H11" s="66"/>
      <c r="I11" s="66"/>
      <c r="J11" s="66"/>
      <c r="K11" s="66"/>
      <c r="L11" s="66"/>
      <c r="M11" s="66"/>
      <c r="N11" s="66"/>
      <c r="O11" s="66"/>
    </row>
    <row r="12" ht="20.25" customHeight="1" spans="1:15">
      <c r="A12" s="165" t="s">
        <v>84</v>
      </c>
      <c r="B12" s="165" t="str">
        <f>"        "&amp;"质量安全监管"</f>
        <v>        质量安全监管</v>
      </c>
      <c r="C12" s="66">
        <v>230000</v>
      </c>
      <c r="D12" s="66">
        <v>230000</v>
      </c>
      <c r="E12" s="66"/>
      <c r="F12" s="66">
        <v>230000</v>
      </c>
      <c r="G12" s="66"/>
      <c r="H12" s="66"/>
      <c r="I12" s="66"/>
      <c r="J12" s="66"/>
      <c r="K12" s="66"/>
      <c r="L12" s="66"/>
      <c r="M12" s="66"/>
      <c r="N12" s="66"/>
      <c r="O12" s="66"/>
    </row>
    <row r="13" ht="20.25" customHeight="1" spans="1:15">
      <c r="A13" s="165" t="s">
        <v>85</v>
      </c>
      <c r="B13" s="165" t="str">
        <f>"        "&amp;"食品安全监管"</f>
        <v>        食品安全监管</v>
      </c>
      <c r="C13" s="66">
        <v>5171291.63</v>
      </c>
      <c r="D13" s="66">
        <v>5171291.63</v>
      </c>
      <c r="E13" s="66"/>
      <c r="F13" s="66">
        <v>5171291.63</v>
      </c>
      <c r="G13" s="66"/>
      <c r="H13" s="66"/>
      <c r="I13" s="66"/>
      <c r="J13" s="66"/>
      <c r="K13" s="66"/>
      <c r="L13" s="66"/>
      <c r="M13" s="66"/>
      <c r="N13" s="66"/>
      <c r="O13" s="66"/>
    </row>
    <row r="14" ht="20.25" customHeight="1" spans="1:15">
      <c r="A14" s="165" t="s">
        <v>86</v>
      </c>
      <c r="B14" s="165" t="str">
        <f>"        "&amp;"事业运行"</f>
        <v>        事业运行</v>
      </c>
      <c r="C14" s="66">
        <v>17496122.84</v>
      </c>
      <c r="D14" s="66">
        <v>17496122.84</v>
      </c>
      <c r="E14" s="66">
        <v>17496122.84</v>
      </c>
      <c r="F14" s="66"/>
      <c r="G14" s="66"/>
      <c r="H14" s="66"/>
      <c r="I14" s="66"/>
      <c r="J14" s="66"/>
      <c r="K14" s="66"/>
      <c r="L14" s="66"/>
      <c r="M14" s="66"/>
      <c r="N14" s="66"/>
      <c r="O14" s="66"/>
    </row>
    <row r="15" ht="20.25" customHeight="1" spans="1:15">
      <c r="A15" s="165" t="s">
        <v>87</v>
      </c>
      <c r="B15" s="165" t="str">
        <f>"        "&amp;"其他市场监督管理事务"</f>
        <v>        其他市场监督管理事务</v>
      </c>
      <c r="C15" s="66">
        <v>513637.05</v>
      </c>
      <c r="D15" s="66">
        <v>513637.05</v>
      </c>
      <c r="E15" s="66"/>
      <c r="F15" s="66">
        <v>513637.05</v>
      </c>
      <c r="G15" s="66"/>
      <c r="H15" s="66"/>
      <c r="I15" s="66"/>
      <c r="J15" s="66"/>
      <c r="K15" s="66"/>
      <c r="L15" s="66"/>
      <c r="M15" s="66"/>
      <c r="N15" s="66"/>
      <c r="O15" s="66"/>
    </row>
    <row r="16" ht="20.25" customHeight="1" spans="1:15">
      <c r="A16" s="158" t="s">
        <v>88</v>
      </c>
      <c r="B16" s="158" t="str">
        <f>"        "&amp;"社会保障和就业支出"</f>
        <v>        社会保障和就业支出</v>
      </c>
      <c r="C16" s="66">
        <v>3647400</v>
      </c>
      <c r="D16" s="66">
        <v>3647400</v>
      </c>
      <c r="E16" s="66">
        <v>3647400</v>
      </c>
      <c r="F16" s="66"/>
      <c r="G16" s="66"/>
      <c r="H16" s="66"/>
      <c r="I16" s="66"/>
      <c r="J16" s="66"/>
      <c r="K16" s="66"/>
      <c r="L16" s="66"/>
      <c r="M16" s="66"/>
      <c r="N16" s="66"/>
      <c r="O16" s="66"/>
    </row>
    <row r="17" ht="20.25" customHeight="1" spans="1:15">
      <c r="A17" s="164" t="s">
        <v>89</v>
      </c>
      <c r="B17" s="164" t="str">
        <f>"        "&amp;"行政事业单位养老支出"</f>
        <v>        行政事业单位养老支出</v>
      </c>
      <c r="C17" s="66">
        <v>3647400</v>
      </c>
      <c r="D17" s="66">
        <v>3647400</v>
      </c>
      <c r="E17" s="66">
        <v>3647400</v>
      </c>
      <c r="F17" s="66"/>
      <c r="G17" s="66"/>
      <c r="H17" s="66"/>
      <c r="I17" s="66"/>
      <c r="J17" s="66"/>
      <c r="K17" s="66"/>
      <c r="L17" s="66"/>
      <c r="M17" s="66"/>
      <c r="N17" s="66"/>
      <c r="O17" s="66"/>
    </row>
    <row r="18" ht="20.25" customHeight="1" spans="1:15">
      <c r="A18" s="165" t="s">
        <v>90</v>
      </c>
      <c r="B18" s="165" t="str">
        <f>"        "&amp;"事业单位离退休"</f>
        <v>        事业单位离退休</v>
      </c>
      <c r="C18" s="66">
        <v>1593000</v>
      </c>
      <c r="D18" s="66">
        <v>1593000</v>
      </c>
      <c r="E18" s="66">
        <v>1593000</v>
      </c>
      <c r="F18" s="66"/>
      <c r="G18" s="66"/>
      <c r="H18" s="66"/>
      <c r="I18" s="66"/>
      <c r="J18" s="66"/>
      <c r="K18" s="66"/>
      <c r="L18" s="66"/>
      <c r="M18" s="66"/>
      <c r="N18" s="66"/>
      <c r="O18" s="66"/>
    </row>
    <row r="19" ht="20.25" customHeight="1" spans="1:15">
      <c r="A19" s="165" t="s">
        <v>91</v>
      </c>
      <c r="B19" s="165" t="str">
        <f>"        "&amp;"机关事业单位基本养老保险缴费支出"</f>
        <v>        机关事业单位基本养老保险缴费支出</v>
      </c>
      <c r="C19" s="66">
        <v>1604400</v>
      </c>
      <c r="D19" s="66">
        <v>1604400</v>
      </c>
      <c r="E19" s="66">
        <v>1604400</v>
      </c>
      <c r="F19" s="66"/>
      <c r="G19" s="66"/>
      <c r="H19" s="66"/>
      <c r="I19" s="66"/>
      <c r="J19" s="66"/>
      <c r="K19" s="66"/>
      <c r="L19" s="66"/>
      <c r="M19" s="66"/>
      <c r="N19" s="66"/>
      <c r="O19" s="66"/>
    </row>
    <row r="20" ht="20.25" customHeight="1" spans="1:15">
      <c r="A20" s="165" t="s">
        <v>92</v>
      </c>
      <c r="B20" s="165" t="str">
        <f>"        "&amp;"机关事业单位职业年金缴费支出"</f>
        <v>        机关事业单位职业年金缴费支出</v>
      </c>
      <c r="C20" s="66">
        <v>450000</v>
      </c>
      <c r="D20" s="66">
        <v>450000</v>
      </c>
      <c r="E20" s="66">
        <v>450000</v>
      </c>
      <c r="F20" s="66"/>
      <c r="G20" s="66"/>
      <c r="H20" s="66"/>
      <c r="I20" s="66"/>
      <c r="J20" s="66"/>
      <c r="K20" s="66"/>
      <c r="L20" s="66"/>
      <c r="M20" s="66"/>
      <c r="N20" s="66"/>
      <c r="O20" s="66"/>
    </row>
    <row r="21" ht="20.25" customHeight="1" spans="1:15">
      <c r="A21" s="158" t="s">
        <v>93</v>
      </c>
      <c r="B21" s="158" t="str">
        <f>"        "&amp;"卫生健康支出"</f>
        <v>        卫生健康支出</v>
      </c>
      <c r="C21" s="66">
        <v>1693306.25</v>
      </c>
      <c r="D21" s="66">
        <v>1693306.25</v>
      </c>
      <c r="E21" s="66">
        <v>1693306.25</v>
      </c>
      <c r="F21" s="66"/>
      <c r="G21" s="66"/>
      <c r="H21" s="66"/>
      <c r="I21" s="66"/>
      <c r="J21" s="66"/>
      <c r="K21" s="66"/>
      <c r="L21" s="66"/>
      <c r="M21" s="66"/>
      <c r="N21" s="66"/>
      <c r="O21" s="66"/>
    </row>
    <row r="22" ht="20.25" customHeight="1" spans="1:15">
      <c r="A22" s="164" t="s">
        <v>94</v>
      </c>
      <c r="B22" s="164" t="str">
        <f>"        "&amp;"行政事业单位医疗"</f>
        <v>        行政事业单位医疗</v>
      </c>
      <c r="C22" s="66">
        <v>1693306.25</v>
      </c>
      <c r="D22" s="66">
        <v>1693306.25</v>
      </c>
      <c r="E22" s="66">
        <v>1693306.25</v>
      </c>
      <c r="F22" s="66"/>
      <c r="G22" s="66"/>
      <c r="H22" s="66"/>
      <c r="I22" s="66"/>
      <c r="J22" s="66"/>
      <c r="K22" s="66"/>
      <c r="L22" s="66"/>
      <c r="M22" s="66"/>
      <c r="N22" s="66"/>
      <c r="O22" s="66"/>
    </row>
    <row r="23" ht="20.25" customHeight="1" spans="1:15">
      <c r="A23" s="165" t="s">
        <v>95</v>
      </c>
      <c r="B23" s="165" t="str">
        <f>"        "&amp;"行政单位医疗"</f>
        <v>        行政单位医疗</v>
      </c>
      <c r="C23" s="66"/>
      <c r="D23" s="66"/>
      <c r="E23" s="66"/>
      <c r="F23" s="66"/>
      <c r="G23" s="66"/>
      <c r="H23" s="66"/>
      <c r="I23" s="66"/>
      <c r="J23" s="66"/>
      <c r="K23" s="66"/>
      <c r="L23" s="66"/>
      <c r="M23" s="66"/>
      <c r="N23" s="66"/>
      <c r="O23" s="66"/>
    </row>
    <row r="24" ht="20.25" customHeight="1" spans="1:15">
      <c r="A24" s="165" t="s">
        <v>96</v>
      </c>
      <c r="B24" s="165" t="str">
        <f>"        "&amp;"事业单位医疗"</f>
        <v>        事业单位医疗</v>
      </c>
      <c r="C24" s="66">
        <v>880282.5</v>
      </c>
      <c r="D24" s="66">
        <v>880282.5</v>
      </c>
      <c r="E24" s="66">
        <v>880282.5</v>
      </c>
      <c r="F24" s="66"/>
      <c r="G24" s="66"/>
      <c r="H24" s="66"/>
      <c r="I24" s="66"/>
      <c r="J24" s="66"/>
      <c r="K24" s="66"/>
      <c r="L24" s="66"/>
      <c r="M24" s="66"/>
      <c r="N24" s="66"/>
      <c r="O24" s="66"/>
    </row>
    <row r="25" ht="20.25" customHeight="1" spans="1:15">
      <c r="A25" s="165" t="s">
        <v>97</v>
      </c>
      <c r="B25" s="165" t="str">
        <f>"        "&amp;"公务员医疗补助"</f>
        <v>        公务员医疗补助</v>
      </c>
      <c r="C25" s="66">
        <v>713775</v>
      </c>
      <c r="D25" s="66">
        <v>713775</v>
      </c>
      <c r="E25" s="66">
        <v>713775</v>
      </c>
      <c r="F25" s="66"/>
      <c r="G25" s="66"/>
      <c r="H25" s="66"/>
      <c r="I25" s="66"/>
      <c r="J25" s="66"/>
      <c r="K25" s="66"/>
      <c r="L25" s="66"/>
      <c r="M25" s="66"/>
      <c r="N25" s="66"/>
      <c r="O25" s="66"/>
    </row>
    <row r="26" ht="20.25" customHeight="1" spans="1:15">
      <c r="A26" s="165" t="s">
        <v>98</v>
      </c>
      <c r="B26" s="165" t="str">
        <f>"        "&amp;"其他行政事业单位医疗支出"</f>
        <v>        其他行政事业单位医疗支出</v>
      </c>
      <c r="C26" s="66">
        <v>99248.75</v>
      </c>
      <c r="D26" s="66">
        <v>99248.75</v>
      </c>
      <c r="E26" s="66">
        <v>99248.75</v>
      </c>
      <c r="F26" s="66"/>
      <c r="G26" s="66"/>
      <c r="H26" s="66"/>
      <c r="I26" s="66"/>
      <c r="J26" s="66"/>
      <c r="K26" s="66"/>
      <c r="L26" s="66"/>
      <c r="M26" s="66"/>
      <c r="N26" s="66"/>
      <c r="O26" s="66"/>
    </row>
    <row r="27" ht="20.25" customHeight="1" spans="1:15">
      <c r="A27" s="158" t="s">
        <v>99</v>
      </c>
      <c r="B27" s="158" t="str">
        <f>"        "&amp;"农林水支出"</f>
        <v>        农林水支出</v>
      </c>
      <c r="C27" s="66">
        <v>1575661.93</v>
      </c>
      <c r="D27" s="66">
        <v>1575661.93</v>
      </c>
      <c r="E27" s="66"/>
      <c r="F27" s="66">
        <v>1575661.93</v>
      </c>
      <c r="G27" s="66"/>
      <c r="H27" s="66"/>
      <c r="I27" s="66"/>
      <c r="J27" s="66"/>
      <c r="K27" s="66"/>
      <c r="L27" s="66"/>
      <c r="M27" s="66"/>
      <c r="N27" s="66"/>
      <c r="O27" s="66"/>
    </row>
    <row r="28" ht="20.25" customHeight="1" spans="1:15">
      <c r="A28" s="164" t="s">
        <v>100</v>
      </c>
      <c r="B28" s="164" t="str">
        <f>"        "&amp;"农业农村"</f>
        <v>        农业农村</v>
      </c>
      <c r="C28" s="66">
        <v>1575661.93</v>
      </c>
      <c r="D28" s="66">
        <v>1575661.93</v>
      </c>
      <c r="E28" s="66"/>
      <c r="F28" s="66">
        <v>1575661.93</v>
      </c>
      <c r="G28" s="66"/>
      <c r="H28" s="66"/>
      <c r="I28" s="66"/>
      <c r="J28" s="66"/>
      <c r="K28" s="66"/>
      <c r="L28" s="66"/>
      <c r="M28" s="66"/>
      <c r="N28" s="66"/>
      <c r="O28" s="66"/>
    </row>
    <row r="29" ht="20.25" customHeight="1" spans="1:15">
      <c r="A29" s="165" t="s">
        <v>101</v>
      </c>
      <c r="B29" s="165" t="str">
        <f>"        "&amp;"农产品质量安全"</f>
        <v>        农产品质量安全</v>
      </c>
      <c r="C29" s="66">
        <v>1575661.93</v>
      </c>
      <c r="D29" s="66">
        <v>1575661.93</v>
      </c>
      <c r="E29" s="66"/>
      <c r="F29" s="66">
        <v>1575661.93</v>
      </c>
      <c r="G29" s="66"/>
      <c r="H29" s="66"/>
      <c r="I29" s="66"/>
      <c r="J29" s="66"/>
      <c r="K29" s="66"/>
      <c r="L29" s="66"/>
      <c r="M29" s="66"/>
      <c r="N29" s="66"/>
      <c r="O29" s="66"/>
    </row>
    <row r="30" ht="20.25" customHeight="1" spans="1:15">
      <c r="A30" s="158" t="s">
        <v>102</v>
      </c>
      <c r="B30" s="158" t="str">
        <f>"        "&amp;"住房保障支出"</f>
        <v>        住房保障支出</v>
      </c>
      <c r="C30" s="66">
        <v>1973232</v>
      </c>
      <c r="D30" s="66">
        <v>1973232</v>
      </c>
      <c r="E30" s="66">
        <v>1973232</v>
      </c>
      <c r="F30" s="66"/>
      <c r="G30" s="66"/>
      <c r="H30" s="66"/>
      <c r="I30" s="66"/>
      <c r="J30" s="66"/>
      <c r="K30" s="66"/>
      <c r="L30" s="66"/>
      <c r="M30" s="66"/>
      <c r="N30" s="66"/>
      <c r="O30" s="66"/>
    </row>
    <row r="31" ht="20.25" customHeight="1" spans="1:15">
      <c r="A31" s="164" t="s">
        <v>103</v>
      </c>
      <c r="B31" s="164" t="str">
        <f>"        "&amp;"住房改革支出"</f>
        <v>        住房改革支出</v>
      </c>
      <c r="C31" s="66">
        <v>1973232</v>
      </c>
      <c r="D31" s="66">
        <v>1973232</v>
      </c>
      <c r="E31" s="66">
        <v>1973232</v>
      </c>
      <c r="F31" s="66"/>
      <c r="G31" s="66"/>
      <c r="H31" s="66"/>
      <c r="I31" s="66"/>
      <c r="J31" s="66"/>
      <c r="K31" s="66"/>
      <c r="L31" s="66"/>
      <c r="M31" s="66"/>
      <c r="N31" s="66"/>
      <c r="O31" s="66"/>
    </row>
    <row r="32" ht="20.25" customHeight="1" spans="1:15">
      <c r="A32" s="165" t="s">
        <v>104</v>
      </c>
      <c r="B32" s="165" t="str">
        <f>"        "&amp;"住房公积金"</f>
        <v>        住房公积金</v>
      </c>
      <c r="C32" s="66">
        <v>1764972</v>
      </c>
      <c r="D32" s="66">
        <v>1764972</v>
      </c>
      <c r="E32" s="66">
        <v>1764972</v>
      </c>
      <c r="F32" s="66"/>
      <c r="G32" s="66"/>
      <c r="H32" s="66"/>
      <c r="I32" s="66"/>
      <c r="J32" s="66"/>
      <c r="K32" s="66"/>
      <c r="L32" s="66"/>
      <c r="M32" s="66"/>
      <c r="N32" s="66"/>
      <c r="O32" s="66"/>
    </row>
    <row r="33" ht="20.25" customHeight="1" spans="1:15">
      <c r="A33" s="165" t="s">
        <v>105</v>
      </c>
      <c r="B33" s="165" t="str">
        <f>"        "&amp;"购房补贴"</f>
        <v>        购房补贴</v>
      </c>
      <c r="C33" s="66">
        <v>208260</v>
      </c>
      <c r="D33" s="66">
        <v>208260</v>
      </c>
      <c r="E33" s="66">
        <v>208260</v>
      </c>
      <c r="F33" s="66"/>
      <c r="G33" s="66"/>
      <c r="H33" s="66"/>
      <c r="I33" s="66"/>
      <c r="J33" s="66"/>
      <c r="K33" s="66"/>
      <c r="L33" s="66"/>
      <c r="M33" s="66"/>
      <c r="N33" s="66"/>
      <c r="O33" s="66"/>
    </row>
    <row r="34" ht="20.25" customHeight="1" spans="1:15">
      <c r="A34" s="158" t="s">
        <v>106</v>
      </c>
      <c r="B34" s="158" t="str">
        <f>"        "&amp;"粮油物资储备支出"</f>
        <v>        粮油物资储备支出</v>
      </c>
      <c r="C34" s="66">
        <v>150000</v>
      </c>
      <c r="D34" s="66">
        <v>150000</v>
      </c>
      <c r="E34" s="66"/>
      <c r="F34" s="66">
        <v>150000</v>
      </c>
      <c r="G34" s="66"/>
      <c r="H34" s="66"/>
      <c r="I34" s="66"/>
      <c r="J34" s="66"/>
      <c r="K34" s="66"/>
      <c r="L34" s="66"/>
      <c r="M34" s="66"/>
      <c r="N34" s="66"/>
      <c r="O34" s="66"/>
    </row>
    <row r="35" ht="20.25" customHeight="1" spans="1:15">
      <c r="A35" s="164" t="s">
        <v>107</v>
      </c>
      <c r="B35" s="164" t="str">
        <f>"        "&amp;"粮油物资事务"</f>
        <v>        粮油物资事务</v>
      </c>
      <c r="C35" s="66">
        <v>150000</v>
      </c>
      <c r="D35" s="66">
        <v>150000</v>
      </c>
      <c r="E35" s="66"/>
      <c r="F35" s="66">
        <v>150000</v>
      </c>
      <c r="G35" s="66"/>
      <c r="H35" s="66"/>
      <c r="I35" s="66"/>
      <c r="J35" s="66"/>
      <c r="K35" s="66"/>
      <c r="L35" s="66"/>
      <c r="M35" s="66"/>
      <c r="N35" s="66"/>
      <c r="O35" s="66"/>
    </row>
    <row r="36" ht="20.25" customHeight="1" spans="1:15">
      <c r="A36" s="165" t="s">
        <v>108</v>
      </c>
      <c r="B36" s="165" t="str">
        <f>"        "&amp;"其他粮油物资事务支出"</f>
        <v>        其他粮油物资事务支出</v>
      </c>
      <c r="C36" s="66">
        <v>150000</v>
      </c>
      <c r="D36" s="66">
        <v>150000</v>
      </c>
      <c r="E36" s="66"/>
      <c r="F36" s="66">
        <v>150000</v>
      </c>
      <c r="G36" s="66"/>
      <c r="H36" s="66"/>
      <c r="I36" s="66"/>
      <c r="J36" s="66"/>
      <c r="K36" s="66"/>
      <c r="L36" s="66"/>
      <c r="M36" s="66"/>
      <c r="N36" s="66"/>
      <c r="O36" s="66"/>
    </row>
    <row r="37" ht="20.25" customHeight="1" spans="1:15">
      <c r="A37" s="156" t="s">
        <v>30</v>
      </c>
      <c r="B37" s="158"/>
      <c r="C37" s="159">
        <v>48696025.04</v>
      </c>
      <c r="D37" s="159">
        <v>36906863.7</v>
      </c>
      <c r="E37" s="159">
        <v>27046273.09</v>
      </c>
      <c r="F37" s="159">
        <v>9860590.61</v>
      </c>
      <c r="G37" s="159"/>
      <c r="H37" s="159"/>
      <c r="I37" s="159"/>
      <c r="J37" s="159">
        <v>11789161.34</v>
      </c>
      <c r="K37" s="159"/>
      <c r="L37" s="159">
        <v>11789161.34</v>
      </c>
      <c r="M37" s="159"/>
      <c r="N37" s="159"/>
      <c r="O37" s="159"/>
    </row>
  </sheetData>
  <mergeCells count="12">
    <mergeCell ref="A1:O1"/>
    <mergeCell ref="A2:O2"/>
    <mergeCell ref="A3:N3"/>
    <mergeCell ref="D4:F4"/>
    <mergeCell ref="J4:O4"/>
    <mergeCell ref="A37:B37"/>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pane ySplit="1" topLeftCell="A2" activePane="bottomLeft" state="frozen"/>
      <selection/>
      <selection pane="bottomLeft" activeCell="C20" sqref="C20"/>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8" t="s">
        <v>109</v>
      </c>
      <c r="B1" s="166"/>
      <c r="C1" s="166"/>
      <c r="D1" s="166"/>
    </row>
    <row r="2" ht="28.5" customHeight="1" spans="1:4">
      <c r="A2" s="167" t="s">
        <v>110</v>
      </c>
      <c r="B2" s="167"/>
      <c r="C2" s="167"/>
      <c r="D2" s="167"/>
    </row>
    <row r="3" ht="18.75" customHeight="1" spans="1:4">
      <c r="A3" s="60" t="str">
        <f>"单位名称："&amp;"玉溪市检验检测认证院"</f>
        <v>单位名称：玉溪市检验检测认证院</v>
      </c>
      <c r="B3" s="60"/>
      <c r="C3" s="60"/>
      <c r="D3" s="58" t="s">
        <v>2</v>
      </c>
    </row>
    <row r="4" ht="18.75" customHeight="1" spans="1:4">
      <c r="A4" s="168" t="s">
        <v>3</v>
      </c>
      <c r="B4" s="168"/>
      <c r="C4" s="168" t="s">
        <v>4</v>
      </c>
      <c r="D4" s="168"/>
    </row>
    <row r="5" ht="18.75" customHeight="1" spans="1:4">
      <c r="A5" s="169" t="s">
        <v>5</v>
      </c>
      <c r="B5" s="169" t="s">
        <v>6</v>
      </c>
      <c r="C5" s="169" t="s">
        <v>111</v>
      </c>
      <c r="D5" s="169" t="s">
        <v>6</v>
      </c>
    </row>
    <row r="6" ht="18.75" customHeight="1" spans="1:4">
      <c r="A6" s="170" t="s">
        <v>112</v>
      </c>
      <c r="B6" s="171"/>
      <c r="C6" s="172" t="s">
        <v>113</v>
      </c>
      <c r="D6" s="171"/>
    </row>
    <row r="7" ht="18.75" customHeight="1" spans="1:4">
      <c r="A7" s="158" t="s">
        <v>114</v>
      </c>
      <c r="B7" s="173">
        <v>33376873.09</v>
      </c>
      <c r="C7" s="174" t="str">
        <f>"（一）"&amp;"一般公共服务支出"</f>
        <v>（一）一般公共服务支出</v>
      </c>
      <c r="D7" s="173">
        <v>27867263.52</v>
      </c>
    </row>
    <row r="8" ht="18.75" customHeight="1" spans="1:4">
      <c r="A8" s="158" t="s">
        <v>115</v>
      </c>
      <c r="B8" s="173"/>
      <c r="C8" s="174" t="str">
        <f>"（二）"&amp;"社会保障和就业支出"</f>
        <v>（二）社会保障和就业支出</v>
      </c>
      <c r="D8" s="173">
        <v>3647400</v>
      </c>
    </row>
    <row r="9" ht="18.75" customHeight="1" spans="1:4">
      <c r="A9" s="158" t="s">
        <v>116</v>
      </c>
      <c r="B9" s="173"/>
      <c r="C9" s="174" t="str">
        <f>"（三）"&amp;"卫生健康支出"</f>
        <v>（三）卫生健康支出</v>
      </c>
      <c r="D9" s="173">
        <v>1693306.25</v>
      </c>
    </row>
    <row r="10" ht="18.75" customHeight="1" spans="1:4">
      <c r="A10" s="158" t="s">
        <v>117</v>
      </c>
      <c r="B10" s="173"/>
      <c r="C10" s="174" t="str">
        <f>"（四）"&amp;"农林水支出"</f>
        <v>（四）农林水支出</v>
      </c>
      <c r="D10" s="173">
        <v>1575661.93</v>
      </c>
    </row>
    <row r="11" ht="18.75" customHeight="1" spans="1:4">
      <c r="A11" s="63" t="s">
        <v>114</v>
      </c>
      <c r="B11" s="173">
        <v>3529990.61</v>
      </c>
      <c r="C11" s="174" t="str">
        <f>"（五）"&amp;"住房保障支出"</f>
        <v>（五）住房保障支出</v>
      </c>
      <c r="D11" s="173">
        <v>1973232</v>
      </c>
    </row>
    <row r="12" ht="18.75" customHeight="1" spans="1:4">
      <c r="A12" s="63" t="s">
        <v>115</v>
      </c>
      <c r="B12" s="173"/>
      <c r="C12" s="174" t="str">
        <f>"（六）"&amp;"粮油物资储备支出"</f>
        <v>（六）粮油物资储备支出</v>
      </c>
      <c r="D12" s="173">
        <v>150000</v>
      </c>
    </row>
    <row r="13" ht="18.75" customHeight="1" spans="1:4">
      <c r="A13" s="63" t="s">
        <v>116</v>
      </c>
      <c r="B13" s="173"/>
      <c r="C13" s="158"/>
      <c r="D13" s="158"/>
    </row>
    <row r="14" ht="18.75" customHeight="1" spans="1:4">
      <c r="A14" s="158"/>
      <c r="B14" s="158"/>
      <c r="C14" s="158" t="s">
        <v>118</v>
      </c>
      <c r="D14" s="158"/>
    </row>
    <row r="15" ht="18.75" customHeight="1" spans="1:4">
      <c r="A15" s="175" t="s">
        <v>24</v>
      </c>
      <c r="B15" s="173">
        <v>36906863.7</v>
      </c>
      <c r="C15" s="175" t="s">
        <v>25</v>
      </c>
      <c r="D15" s="173">
        <v>36906863.7</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workbookViewId="0">
      <pane ySplit="1" topLeftCell="A2" activePane="bottomLeft" state="frozen"/>
      <selection/>
      <selection pane="bottomLeft" activeCell="J12" sqref="J12"/>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3" t="s">
        <v>119</v>
      </c>
      <c r="B1" s="163"/>
      <c r="C1" s="163"/>
      <c r="D1" s="163"/>
      <c r="E1" s="163"/>
      <c r="F1" s="163"/>
      <c r="G1" s="163"/>
    </row>
    <row r="2" ht="28.5" customHeight="1" spans="1:7">
      <c r="A2" s="59" t="s">
        <v>120</v>
      </c>
      <c r="B2" s="59"/>
      <c r="C2" s="59"/>
      <c r="D2" s="59"/>
      <c r="E2" s="59"/>
      <c r="F2" s="59"/>
      <c r="G2" s="59"/>
    </row>
    <row r="3" ht="20.25" customHeight="1" spans="1:7">
      <c r="A3" s="60" t="str">
        <f>"单位名称："&amp;"玉溪市检验检测认证院"</f>
        <v>单位名称：玉溪市检验检测认证院</v>
      </c>
      <c r="B3" s="60"/>
      <c r="C3" s="60"/>
      <c r="D3" s="60"/>
      <c r="E3" s="60"/>
      <c r="F3" s="60"/>
      <c r="G3" s="58" t="s">
        <v>2</v>
      </c>
    </row>
    <row r="4" ht="27" customHeight="1" spans="1:7">
      <c r="A4" s="154" t="s">
        <v>121</v>
      </c>
      <c r="B4" s="154"/>
      <c r="C4" s="154" t="s">
        <v>30</v>
      </c>
      <c r="D4" s="154" t="s">
        <v>33</v>
      </c>
      <c r="E4" s="154"/>
      <c r="F4" s="154"/>
      <c r="G4" s="154" t="s">
        <v>73</v>
      </c>
    </row>
    <row r="5" ht="27" customHeight="1" spans="1:7">
      <c r="A5" s="155" t="s">
        <v>68</v>
      </c>
      <c r="B5" s="155" t="s">
        <v>69</v>
      </c>
      <c r="C5" s="155"/>
      <c r="D5" s="155" t="s">
        <v>32</v>
      </c>
      <c r="E5" s="155" t="s">
        <v>122</v>
      </c>
      <c r="F5" s="155" t="s">
        <v>123</v>
      </c>
      <c r="G5" s="155"/>
    </row>
    <row r="6" ht="20.25" customHeight="1" spans="1:7">
      <c r="A6" s="162" t="s">
        <v>44</v>
      </c>
      <c r="B6" s="162" t="s">
        <v>45</v>
      </c>
      <c r="C6" s="162" t="s">
        <v>46</v>
      </c>
      <c r="D6" s="162" t="s">
        <v>47</v>
      </c>
      <c r="E6" s="162" t="s">
        <v>48</v>
      </c>
      <c r="F6" s="162" t="s">
        <v>49</v>
      </c>
      <c r="G6" s="162">
        <v>7</v>
      </c>
    </row>
    <row r="7" ht="20.25" customHeight="1" spans="1:7">
      <c r="A7" s="158" t="s">
        <v>79</v>
      </c>
      <c r="B7" s="158" t="str">
        <f>"        "&amp;"一般公共服务支出"</f>
        <v>        一般公共服务支出</v>
      </c>
      <c r="C7" s="66">
        <v>27867263.52</v>
      </c>
      <c r="D7" s="159">
        <v>19732334.84</v>
      </c>
      <c r="E7" s="66">
        <v>17085009.96</v>
      </c>
      <c r="F7" s="66">
        <v>2647324.88</v>
      </c>
      <c r="G7" s="66">
        <v>8134928.68</v>
      </c>
    </row>
    <row r="8" ht="20.25" customHeight="1" spans="1:7">
      <c r="A8" s="164" t="s">
        <v>80</v>
      </c>
      <c r="B8" s="164" t="str">
        <f>"        "&amp;"市场监督管理事务"</f>
        <v>        市场监督管理事务</v>
      </c>
      <c r="C8" s="66">
        <v>27867263.52</v>
      </c>
      <c r="D8" s="159">
        <v>19732334.84</v>
      </c>
      <c r="E8" s="66">
        <v>17085009.96</v>
      </c>
      <c r="F8" s="66">
        <v>2647324.88</v>
      </c>
      <c r="G8" s="66">
        <v>8134928.68</v>
      </c>
    </row>
    <row r="9" ht="20.25" customHeight="1" spans="1:7">
      <c r="A9" s="165" t="s">
        <v>81</v>
      </c>
      <c r="B9" s="165" t="str">
        <f>"        "&amp;"市场秩序执法"</f>
        <v>        市场秩序执法</v>
      </c>
      <c r="C9" s="66">
        <v>250000</v>
      </c>
      <c r="D9" s="159"/>
      <c r="E9" s="66"/>
      <c r="F9" s="66"/>
      <c r="G9" s="66">
        <v>250000</v>
      </c>
    </row>
    <row r="10" ht="20.25" customHeight="1" spans="1:7">
      <c r="A10" s="165" t="s">
        <v>82</v>
      </c>
      <c r="B10" s="165" t="str">
        <f>"        "&amp;"质量基础"</f>
        <v>        质量基础</v>
      </c>
      <c r="C10" s="66">
        <v>3986212</v>
      </c>
      <c r="D10" s="159">
        <v>2236212</v>
      </c>
      <c r="E10" s="66">
        <v>2236212</v>
      </c>
      <c r="F10" s="66"/>
      <c r="G10" s="66">
        <v>1750000</v>
      </c>
    </row>
    <row r="11" ht="20.25" customHeight="1" spans="1:7">
      <c r="A11" s="165" t="s">
        <v>83</v>
      </c>
      <c r="B11" s="165" t="str">
        <f>"        "&amp;"药品事务"</f>
        <v>        药品事务</v>
      </c>
      <c r="C11" s="66">
        <v>220000</v>
      </c>
      <c r="D11" s="159"/>
      <c r="E11" s="66"/>
      <c r="F11" s="66"/>
      <c r="G11" s="66">
        <v>220000</v>
      </c>
    </row>
    <row r="12" ht="20.25" customHeight="1" spans="1:7">
      <c r="A12" s="165" t="s">
        <v>84</v>
      </c>
      <c r="B12" s="165" t="str">
        <f>"        "&amp;"质量安全监管"</f>
        <v>        质量安全监管</v>
      </c>
      <c r="C12" s="66">
        <v>230000</v>
      </c>
      <c r="D12" s="159"/>
      <c r="E12" s="66"/>
      <c r="F12" s="66"/>
      <c r="G12" s="66">
        <v>230000</v>
      </c>
    </row>
    <row r="13" ht="20.25" customHeight="1" spans="1:7">
      <c r="A13" s="165" t="s">
        <v>85</v>
      </c>
      <c r="B13" s="165" t="str">
        <f>"        "&amp;"食品安全监管"</f>
        <v>        食品安全监管</v>
      </c>
      <c r="C13" s="66">
        <v>5171291.63</v>
      </c>
      <c r="D13" s="159"/>
      <c r="E13" s="66"/>
      <c r="F13" s="66"/>
      <c r="G13" s="66">
        <v>5171291.63</v>
      </c>
    </row>
    <row r="14" ht="20.25" customHeight="1" spans="1:7">
      <c r="A14" s="165" t="s">
        <v>86</v>
      </c>
      <c r="B14" s="165" t="str">
        <f>"        "&amp;"事业运行"</f>
        <v>        事业运行</v>
      </c>
      <c r="C14" s="66">
        <v>17496122.84</v>
      </c>
      <c r="D14" s="159">
        <v>17496122.84</v>
      </c>
      <c r="E14" s="66">
        <v>14848797.96</v>
      </c>
      <c r="F14" s="66">
        <v>2647324.88</v>
      </c>
      <c r="G14" s="66"/>
    </row>
    <row r="15" ht="20.25" customHeight="1" spans="1:7">
      <c r="A15" s="165" t="s">
        <v>87</v>
      </c>
      <c r="B15" s="165" t="str">
        <f>"        "&amp;"其他市场监督管理事务"</f>
        <v>        其他市场监督管理事务</v>
      </c>
      <c r="C15" s="66">
        <v>513637.05</v>
      </c>
      <c r="D15" s="159"/>
      <c r="E15" s="66"/>
      <c r="F15" s="66"/>
      <c r="G15" s="66">
        <v>513637.05</v>
      </c>
    </row>
    <row r="16" ht="20.25" customHeight="1" spans="1:7">
      <c r="A16" s="158" t="s">
        <v>88</v>
      </c>
      <c r="B16" s="158" t="str">
        <f>"        "&amp;"社会保障和就业支出"</f>
        <v>        社会保障和就业支出</v>
      </c>
      <c r="C16" s="66">
        <v>3647400</v>
      </c>
      <c r="D16" s="159">
        <v>3647400</v>
      </c>
      <c r="E16" s="66">
        <v>3612000</v>
      </c>
      <c r="F16" s="66">
        <v>35400</v>
      </c>
      <c r="G16" s="66"/>
    </row>
    <row r="17" ht="20.25" customHeight="1" spans="1:7">
      <c r="A17" s="164" t="s">
        <v>89</v>
      </c>
      <c r="B17" s="164" t="str">
        <f>"        "&amp;"行政事业单位养老支出"</f>
        <v>        行政事业单位养老支出</v>
      </c>
      <c r="C17" s="66">
        <v>3647400</v>
      </c>
      <c r="D17" s="159">
        <v>3647400</v>
      </c>
      <c r="E17" s="66">
        <v>3612000</v>
      </c>
      <c r="F17" s="66">
        <v>35400</v>
      </c>
      <c r="G17" s="66"/>
    </row>
    <row r="18" ht="20.25" customHeight="1" spans="1:7">
      <c r="A18" s="165" t="s">
        <v>90</v>
      </c>
      <c r="B18" s="165" t="str">
        <f>"        "&amp;"事业单位离退休"</f>
        <v>        事业单位离退休</v>
      </c>
      <c r="C18" s="66">
        <v>1593000</v>
      </c>
      <c r="D18" s="159">
        <v>1593000</v>
      </c>
      <c r="E18" s="66">
        <v>1557600</v>
      </c>
      <c r="F18" s="66">
        <v>35400</v>
      </c>
      <c r="G18" s="66"/>
    </row>
    <row r="19" ht="20.25" customHeight="1" spans="1:7">
      <c r="A19" s="165" t="s">
        <v>91</v>
      </c>
      <c r="B19" s="165" t="str">
        <f>"        "&amp;"机关事业单位基本养老保险缴费支出"</f>
        <v>        机关事业单位基本养老保险缴费支出</v>
      </c>
      <c r="C19" s="66">
        <v>1604400</v>
      </c>
      <c r="D19" s="159">
        <v>1604400</v>
      </c>
      <c r="E19" s="66">
        <v>1604400</v>
      </c>
      <c r="F19" s="66"/>
      <c r="G19" s="66"/>
    </row>
    <row r="20" ht="20.25" customHeight="1" spans="1:7">
      <c r="A20" s="165" t="s">
        <v>92</v>
      </c>
      <c r="B20" s="165" t="str">
        <f>"        "&amp;"机关事业单位职业年金缴费支出"</f>
        <v>        机关事业单位职业年金缴费支出</v>
      </c>
      <c r="C20" s="66">
        <v>450000</v>
      </c>
      <c r="D20" s="159">
        <v>450000</v>
      </c>
      <c r="E20" s="66">
        <v>450000</v>
      </c>
      <c r="F20" s="66"/>
      <c r="G20" s="66"/>
    </row>
    <row r="21" ht="20.25" customHeight="1" spans="1:7">
      <c r="A21" s="158" t="s">
        <v>93</v>
      </c>
      <c r="B21" s="158" t="str">
        <f>"        "&amp;"卫生健康支出"</f>
        <v>        卫生健康支出</v>
      </c>
      <c r="C21" s="66">
        <v>1693306.25</v>
      </c>
      <c r="D21" s="159">
        <v>1693306.25</v>
      </c>
      <c r="E21" s="66">
        <v>1693306.25</v>
      </c>
      <c r="F21" s="66"/>
      <c r="G21" s="66"/>
    </row>
    <row r="22" ht="20.25" customHeight="1" spans="1:7">
      <c r="A22" s="164" t="s">
        <v>94</v>
      </c>
      <c r="B22" s="164" t="str">
        <f>"        "&amp;"行政事业单位医疗"</f>
        <v>        行政事业单位医疗</v>
      </c>
      <c r="C22" s="66">
        <v>1693306.25</v>
      </c>
      <c r="D22" s="159">
        <v>1693306.25</v>
      </c>
      <c r="E22" s="66">
        <v>1693306.25</v>
      </c>
      <c r="F22" s="66"/>
      <c r="G22" s="66"/>
    </row>
    <row r="23" ht="20.25" customHeight="1" spans="1:7">
      <c r="A23" s="165" t="s">
        <v>96</v>
      </c>
      <c r="B23" s="165" t="str">
        <f>"        "&amp;"事业单位医疗"</f>
        <v>        事业单位医疗</v>
      </c>
      <c r="C23" s="66">
        <v>880282.5</v>
      </c>
      <c r="D23" s="159">
        <v>880282.5</v>
      </c>
      <c r="E23" s="66">
        <v>880282.5</v>
      </c>
      <c r="F23" s="66"/>
      <c r="G23" s="66"/>
    </row>
    <row r="24" ht="20.25" customHeight="1" spans="1:7">
      <c r="A24" s="165" t="s">
        <v>97</v>
      </c>
      <c r="B24" s="165" t="str">
        <f>"        "&amp;"公务员医疗补助"</f>
        <v>        公务员医疗补助</v>
      </c>
      <c r="C24" s="66">
        <v>713775</v>
      </c>
      <c r="D24" s="159">
        <v>713775</v>
      </c>
      <c r="E24" s="66">
        <v>713775</v>
      </c>
      <c r="F24" s="66"/>
      <c r="G24" s="66"/>
    </row>
    <row r="25" ht="20.25" customHeight="1" spans="1:7">
      <c r="A25" s="165" t="s">
        <v>98</v>
      </c>
      <c r="B25" s="165" t="str">
        <f>"        "&amp;"其他行政事业单位医疗支出"</f>
        <v>        其他行政事业单位医疗支出</v>
      </c>
      <c r="C25" s="66">
        <v>99248.75</v>
      </c>
      <c r="D25" s="159">
        <v>99248.75</v>
      </c>
      <c r="E25" s="66">
        <v>99248.75</v>
      </c>
      <c r="F25" s="66"/>
      <c r="G25" s="66"/>
    </row>
    <row r="26" ht="20.25" customHeight="1" spans="1:7">
      <c r="A26" s="158" t="s">
        <v>99</v>
      </c>
      <c r="B26" s="158" t="str">
        <f>"        "&amp;"农林水支出"</f>
        <v>        农林水支出</v>
      </c>
      <c r="C26" s="66">
        <v>1575661.93</v>
      </c>
      <c r="D26" s="159"/>
      <c r="E26" s="66"/>
      <c r="F26" s="66"/>
      <c r="G26" s="66">
        <v>1575661.93</v>
      </c>
    </row>
    <row r="27" ht="20.25" customHeight="1" spans="1:7">
      <c r="A27" s="164" t="s">
        <v>100</v>
      </c>
      <c r="B27" s="164" t="str">
        <f>"        "&amp;"农业农村"</f>
        <v>        农业农村</v>
      </c>
      <c r="C27" s="66">
        <v>1575661.93</v>
      </c>
      <c r="D27" s="159"/>
      <c r="E27" s="66"/>
      <c r="F27" s="66"/>
      <c r="G27" s="66">
        <v>1575661.93</v>
      </c>
    </row>
    <row r="28" ht="20.25" customHeight="1" spans="1:7">
      <c r="A28" s="165" t="s">
        <v>101</v>
      </c>
      <c r="B28" s="165" t="str">
        <f>"        "&amp;"农产品质量安全"</f>
        <v>        农产品质量安全</v>
      </c>
      <c r="C28" s="66">
        <v>1575661.93</v>
      </c>
      <c r="D28" s="159"/>
      <c r="E28" s="66"/>
      <c r="F28" s="66"/>
      <c r="G28" s="66">
        <v>1575661.93</v>
      </c>
    </row>
    <row r="29" ht="20.25" customHeight="1" spans="1:7">
      <c r="A29" s="158" t="s">
        <v>102</v>
      </c>
      <c r="B29" s="158" t="str">
        <f>"        "&amp;"住房保障支出"</f>
        <v>        住房保障支出</v>
      </c>
      <c r="C29" s="66">
        <v>1973232</v>
      </c>
      <c r="D29" s="159">
        <v>1973232</v>
      </c>
      <c r="E29" s="66">
        <v>1973232</v>
      </c>
      <c r="F29" s="66"/>
      <c r="G29" s="66"/>
    </row>
    <row r="30" ht="20.25" customHeight="1" spans="1:7">
      <c r="A30" s="164" t="s">
        <v>103</v>
      </c>
      <c r="B30" s="164" t="str">
        <f>"        "&amp;"住房改革支出"</f>
        <v>        住房改革支出</v>
      </c>
      <c r="C30" s="66">
        <v>1973232</v>
      </c>
      <c r="D30" s="159">
        <v>1973232</v>
      </c>
      <c r="E30" s="66">
        <v>1973232</v>
      </c>
      <c r="F30" s="66"/>
      <c r="G30" s="66"/>
    </row>
    <row r="31" ht="20.25" customHeight="1" spans="1:7">
      <c r="A31" s="165" t="s">
        <v>104</v>
      </c>
      <c r="B31" s="165" t="str">
        <f>"        "&amp;"住房公积金"</f>
        <v>        住房公积金</v>
      </c>
      <c r="C31" s="66">
        <v>1764972</v>
      </c>
      <c r="D31" s="159">
        <v>1764972</v>
      </c>
      <c r="E31" s="66">
        <v>1764972</v>
      </c>
      <c r="F31" s="66"/>
      <c r="G31" s="66"/>
    </row>
    <row r="32" ht="20.25" customHeight="1" spans="1:7">
      <c r="A32" s="165" t="s">
        <v>105</v>
      </c>
      <c r="B32" s="165" t="str">
        <f>"        "&amp;"购房补贴"</f>
        <v>        购房补贴</v>
      </c>
      <c r="C32" s="66">
        <v>208260</v>
      </c>
      <c r="D32" s="159">
        <v>208260</v>
      </c>
      <c r="E32" s="66">
        <v>208260</v>
      </c>
      <c r="F32" s="66"/>
      <c r="G32" s="66"/>
    </row>
    <row r="33" ht="20.25" customHeight="1" spans="1:7">
      <c r="A33" s="158" t="s">
        <v>106</v>
      </c>
      <c r="B33" s="158" t="str">
        <f>"        "&amp;"粮油物资储备支出"</f>
        <v>        粮油物资储备支出</v>
      </c>
      <c r="C33" s="66">
        <v>150000</v>
      </c>
      <c r="D33" s="159"/>
      <c r="E33" s="66"/>
      <c r="F33" s="66"/>
      <c r="G33" s="66">
        <v>150000</v>
      </c>
    </row>
    <row r="34" ht="20.25" customHeight="1" spans="1:7">
      <c r="A34" s="164" t="s">
        <v>107</v>
      </c>
      <c r="B34" s="164" t="str">
        <f>"        "&amp;"粮油物资事务"</f>
        <v>        粮油物资事务</v>
      </c>
      <c r="C34" s="66">
        <v>150000</v>
      </c>
      <c r="D34" s="159"/>
      <c r="E34" s="66"/>
      <c r="F34" s="66"/>
      <c r="G34" s="66">
        <v>150000</v>
      </c>
    </row>
    <row r="35" ht="20.25" customHeight="1" spans="1:7">
      <c r="A35" s="165" t="s">
        <v>108</v>
      </c>
      <c r="B35" s="165" t="str">
        <f>"        "&amp;"其他粮油物资事务支出"</f>
        <v>        其他粮油物资事务支出</v>
      </c>
      <c r="C35" s="66">
        <v>150000</v>
      </c>
      <c r="D35" s="159"/>
      <c r="E35" s="66"/>
      <c r="F35" s="66"/>
      <c r="G35" s="66">
        <v>150000</v>
      </c>
    </row>
    <row r="36" ht="20.25" customHeight="1" spans="1:7">
      <c r="A36" s="156" t="s">
        <v>30</v>
      </c>
      <c r="B36" s="158"/>
      <c r="C36" s="159">
        <v>36906863.7</v>
      </c>
      <c r="D36" s="159">
        <v>27046273.09</v>
      </c>
      <c r="E36" s="159">
        <v>24363548.21</v>
      </c>
      <c r="F36" s="159">
        <v>2682724.88</v>
      </c>
      <c r="G36" s="159">
        <v>9860590.61</v>
      </c>
    </row>
  </sheetData>
  <mergeCells count="8">
    <mergeCell ref="A1:G1"/>
    <mergeCell ref="A2:G2"/>
    <mergeCell ref="A3:F3"/>
    <mergeCell ref="A4:B4"/>
    <mergeCell ref="D4:F4"/>
    <mergeCell ref="A36:B36"/>
    <mergeCell ref="C4:C5"/>
    <mergeCell ref="G4:G5"/>
  </mergeCells>
  <pageMargins left="0.75" right="0.75" top="1" bottom="1" header="0.5" footer="0.5"/>
  <pageSetup paperSize="1" scale="62"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D24" sqref="D24"/>
    </sheetView>
  </sheetViews>
  <sheetFormatPr defaultColWidth="8.85" defaultRowHeight="15" customHeight="1" outlineLevelRow="6" outlineLevelCol="5"/>
  <cols>
    <col min="1" max="6" width="25.1333333333333" customWidth="1"/>
  </cols>
  <sheetData>
    <row r="1" customHeight="1" spans="1:6">
      <c r="A1" s="58" t="s">
        <v>124</v>
      </c>
      <c r="B1" s="58"/>
      <c r="C1" s="58"/>
      <c r="D1" s="58"/>
      <c r="E1" s="58"/>
      <c r="F1" s="58"/>
    </row>
    <row r="2" ht="28.5" customHeight="1" spans="1:6">
      <c r="A2" s="59" t="s">
        <v>125</v>
      </c>
      <c r="B2" s="59"/>
      <c r="C2" s="59"/>
      <c r="D2" s="59"/>
      <c r="E2" s="59"/>
      <c r="F2" s="59"/>
    </row>
    <row r="3" ht="20.25" customHeight="1" spans="1:6">
      <c r="A3" s="60" t="str">
        <f>"单位名称："&amp;"玉溪市检验检测认证院"</f>
        <v>单位名称：玉溪市检验检测认证院</v>
      </c>
      <c r="B3" s="60"/>
      <c r="C3" s="60"/>
      <c r="D3" s="60"/>
      <c r="E3" s="60"/>
      <c r="F3" s="58" t="s">
        <v>2</v>
      </c>
    </row>
    <row r="4" ht="20.25" customHeight="1" spans="1:6">
      <c r="A4" s="153" t="s">
        <v>126</v>
      </c>
      <c r="B4" s="153" t="s">
        <v>127</v>
      </c>
      <c r="C4" s="153" t="s">
        <v>128</v>
      </c>
      <c r="D4" s="153"/>
      <c r="E4" s="153"/>
      <c r="F4" s="153"/>
    </row>
    <row r="5" ht="35.25" customHeight="1" spans="1:6">
      <c r="A5" s="155"/>
      <c r="B5" s="155"/>
      <c r="C5" s="155" t="s">
        <v>32</v>
      </c>
      <c r="D5" s="155" t="s">
        <v>129</v>
      </c>
      <c r="E5" s="155" t="s">
        <v>130</v>
      </c>
      <c r="F5" s="155" t="s">
        <v>131</v>
      </c>
    </row>
    <row r="6" ht="20.25" customHeight="1" spans="1:6">
      <c r="A6" s="162" t="s">
        <v>44</v>
      </c>
      <c r="B6" s="162">
        <v>2</v>
      </c>
      <c r="C6" s="162">
        <v>3</v>
      </c>
      <c r="D6" s="162">
        <v>4</v>
      </c>
      <c r="E6" s="162">
        <v>5</v>
      </c>
      <c r="F6" s="162">
        <v>6</v>
      </c>
    </row>
    <row r="7" ht="20.25" customHeight="1" spans="1:6">
      <c r="A7" s="66">
        <v>385200</v>
      </c>
      <c r="B7" s="66"/>
      <c r="C7" s="66">
        <v>336000</v>
      </c>
      <c r="D7" s="66"/>
      <c r="E7" s="159">
        <v>336000</v>
      </c>
      <c r="F7" s="66">
        <v>49200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5"/>
  <sheetViews>
    <sheetView showZeros="0" workbookViewId="0">
      <pane ySplit="1" topLeftCell="A25" activePane="bottomLeft" state="frozen"/>
      <selection/>
      <selection pane="bottomLeft" activeCell="B9" sqref="B9"/>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58" t="s">
        <v>132</v>
      </c>
      <c r="B1" s="58"/>
      <c r="C1" s="58"/>
      <c r="D1" s="58"/>
      <c r="E1" s="58"/>
      <c r="F1" s="58"/>
      <c r="G1" s="58"/>
      <c r="H1" s="58"/>
      <c r="I1" s="58"/>
      <c r="J1" s="58"/>
      <c r="K1" s="58"/>
      <c r="L1" s="58"/>
      <c r="M1" s="58"/>
      <c r="N1" s="58"/>
      <c r="O1" s="58"/>
      <c r="P1" s="58"/>
      <c r="Q1" s="58"/>
      <c r="R1" s="58"/>
      <c r="S1" s="58"/>
      <c r="T1" s="58"/>
      <c r="U1" s="58"/>
      <c r="V1" s="58"/>
      <c r="W1" s="58"/>
    </row>
    <row r="2" ht="28.5" customHeight="1" spans="1:23">
      <c r="A2" s="59" t="s">
        <v>133</v>
      </c>
      <c r="B2" s="59"/>
      <c r="C2" s="59" t="s">
        <v>134</v>
      </c>
      <c r="D2" s="59"/>
      <c r="E2" s="59"/>
      <c r="F2" s="59"/>
      <c r="G2" s="59"/>
      <c r="H2" s="59"/>
      <c r="I2" s="59"/>
      <c r="J2" s="59"/>
      <c r="K2" s="59"/>
      <c r="L2" s="59"/>
      <c r="M2" s="59"/>
      <c r="N2" s="59"/>
      <c r="O2" s="59"/>
      <c r="P2" s="59"/>
      <c r="Q2" s="59"/>
      <c r="R2" s="59"/>
      <c r="S2" s="59"/>
      <c r="T2" s="59"/>
      <c r="U2" s="59"/>
      <c r="V2" s="59"/>
      <c r="W2" s="59"/>
    </row>
    <row r="3" ht="19.5" customHeight="1" spans="1:23">
      <c r="A3" s="60" t="str">
        <f>"单位名称："&amp;"玉溪市检验检测认证院"</f>
        <v>单位名称：玉溪市检验检测认证院</v>
      </c>
      <c r="B3" s="60"/>
      <c r="C3" s="60"/>
      <c r="D3" s="60"/>
      <c r="E3" s="60"/>
      <c r="F3" s="60"/>
      <c r="G3" s="60"/>
      <c r="H3" s="60"/>
      <c r="I3" s="60"/>
      <c r="J3" s="60"/>
      <c r="K3" s="60"/>
      <c r="L3" s="60"/>
      <c r="M3" s="60"/>
      <c r="N3" s="60"/>
      <c r="O3" s="60"/>
      <c r="P3" s="60"/>
      <c r="Q3" s="60"/>
      <c r="R3" s="58"/>
      <c r="S3" s="58"/>
      <c r="T3" s="58"/>
      <c r="U3" s="58"/>
      <c r="V3" s="58"/>
      <c r="W3" s="58" t="s">
        <v>2</v>
      </c>
    </row>
    <row r="4" ht="19.5" customHeight="1" spans="1:23">
      <c r="A4" s="153" t="s">
        <v>135</v>
      </c>
      <c r="B4" s="153" t="s">
        <v>136</v>
      </c>
      <c r="C4" s="153" t="s">
        <v>137</v>
      </c>
      <c r="D4" s="153" t="s">
        <v>138</v>
      </c>
      <c r="E4" s="153" t="s">
        <v>139</v>
      </c>
      <c r="F4" s="153" t="s">
        <v>140</v>
      </c>
      <c r="G4" s="153" t="s">
        <v>141</v>
      </c>
      <c r="H4" s="153" t="s">
        <v>142</v>
      </c>
      <c r="I4" s="153"/>
      <c r="J4" s="153"/>
      <c r="K4" s="153"/>
      <c r="L4" s="153"/>
      <c r="M4" s="153"/>
      <c r="N4" s="153"/>
      <c r="O4" s="153"/>
      <c r="P4" s="153"/>
      <c r="Q4" s="153"/>
      <c r="R4" s="153"/>
      <c r="S4" s="153"/>
      <c r="T4" s="153"/>
      <c r="U4" s="153"/>
      <c r="V4" s="153"/>
      <c r="W4" s="153"/>
    </row>
    <row r="5" ht="19.5" customHeight="1" spans="1:23">
      <c r="A5" s="154"/>
      <c r="B5" s="154"/>
      <c r="C5" s="154"/>
      <c r="D5" s="154"/>
      <c r="E5" s="154"/>
      <c r="F5" s="154"/>
      <c r="G5" s="154"/>
      <c r="H5" s="154" t="s">
        <v>30</v>
      </c>
      <c r="I5" s="154" t="s">
        <v>33</v>
      </c>
      <c r="J5" s="154"/>
      <c r="K5" s="154"/>
      <c r="L5" s="154"/>
      <c r="M5" s="154"/>
      <c r="N5" s="154" t="s">
        <v>143</v>
      </c>
      <c r="O5" s="154"/>
      <c r="P5" s="154"/>
      <c r="Q5" s="154" t="s">
        <v>36</v>
      </c>
      <c r="R5" s="154" t="s">
        <v>71</v>
      </c>
      <c r="S5" s="154"/>
      <c r="T5" s="154"/>
      <c r="U5" s="154"/>
      <c r="V5" s="154"/>
      <c r="W5" s="154"/>
    </row>
    <row r="6" ht="41.25" customHeight="1" spans="1:23">
      <c r="A6" s="155"/>
      <c r="B6" s="155"/>
      <c r="C6" s="155"/>
      <c r="D6" s="155"/>
      <c r="E6" s="155"/>
      <c r="F6" s="155"/>
      <c r="G6" s="155"/>
      <c r="H6" s="155"/>
      <c r="I6" s="155" t="s">
        <v>144</v>
      </c>
      <c r="J6" s="155" t="s">
        <v>145</v>
      </c>
      <c r="K6" s="155" t="s">
        <v>146</v>
      </c>
      <c r="L6" s="155" t="s">
        <v>147</v>
      </c>
      <c r="M6" s="155" t="s">
        <v>148</v>
      </c>
      <c r="N6" s="155" t="s">
        <v>33</v>
      </c>
      <c r="O6" s="155" t="s">
        <v>34</v>
      </c>
      <c r="P6" s="155" t="s">
        <v>35</v>
      </c>
      <c r="Q6" s="155"/>
      <c r="R6" s="155" t="s">
        <v>32</v>
      </c>
      <c r="S6" s="155" t="s">
        <v>39</v>
      </c>
      <c r="T6" s="155" t="s">
        <v>149</v>
      </c>
      <c r="U6" s="155" t="s">
        <v>41</v>
      </c>
      <c r="V6" s="155" t="s">
        <v>42</v>
      </c>
      <c r="W6" s="155" t="s">
        <v>43</v>
      </c>
    </row>
    <row r="7" ht="20.25" customHeight="1" spans="1:23">
      <c r="A7" s="156" t="s">
        <v>44</v>
      </c>
      <c r="B7" s="156" t="s">
        <v>45</v>
      </c>
      <c r="C7" s="156" t="s">
        <v>46</v>
      </c>
      <c r="D7" s="156" t="s">
        <v>47</v>
      </c>
      <c r="E7" s="156" t="s">
        <v>48</v>
      </c>
      <c r="F7" s="156" t="s">
        <v>49</v>
      </c>
      <c r="G7" s="156" t="s">
        <v>50</v>
      </c>
      <c r="H7" s="156" t="s">
        <v>51</v>
      </c>
      <c r="I7" s="156" t="s">
        <v>52</v>
      </c>
      <c r="J7" s="156" t="s">
        <v>53</v>
      </c>
      <c r="K7" s="156" t="s">
        <v>54</v>
      </c>
      <c r="L7" s="156" t="s">
        <v>55</v>
      </c>
      <c r="M7" s="156" t="s">
        <v>56</v>
      </c>
      <c r="N7" s="156" t="s">
        <v>57</v>
      </c>
      <c r="O7" s="156" t="s">
        <v>58</v>
      </c>
      <c r="P7" s="156" t="s">
        <v>59</v>
      </c>
      <c r="Q7" s="156" t="s">
        <v>60</v>
      </c>
      <c r="R7" s="156" t="s">
        <v>61</v>
      </c>
      <c r="S7" s="156" t="s">
        <v>62</v>
      </c>
      <c r="T7" s="156" t="s">
        <v>150</v>
      </c>
      <c r="U7" s="156" t="s">
        <v>151</v>
      </c>
      <c r="V7" s="156" t="s">
        <v>152</v>
      </c>
      <c r="W7" s="156" t="s">
        <v>153</v>
      </c>
    </row>
    <row r="8" ht="20.25" customHeight="1" spans="1:23">
      <c r="A8" s="157" t="s">
        <v>64</v>
      </c>
      <c r="C8" s="158"/>
      <c r="D8" s="158"/>
      <c r="E8" s="158"/>
      <c r="G8" s="158"/>
      <c r="H8" s="159">
        <v>33687485.09</v>
      </c>
      <c r="I8" s="66">
        <v>27046273.09</v>
      </c>
      <c r="J8" s="66">
        <v>12012741.81</v>
      </c>
      <c r="K8" s="66"/>
      <c r="L8" s="66">
        <v>15033531.28</v>
      </c>
      <c r="M8" s="66"/>
      <c r="N8" s="66"/>
      <c r="O8" s="66"/>
      <c r="P8" s="66"/>
      <c r="Q8" s="66"/>
      <c r="R8" s="66">
        <v>6641212</v>
      </c>
      <c r="S8" s="66"/>
      <c r="T8" s="66">
        <v>6641212</v>
      </c>
      <c r="U8" s="66"/>
      <c r="V8" s="66"/>
      <c r="W8" s="66"/>
    </row>
    <row r="9" ht="20.25" customHeight="1" spans="1:23">
      <c r="A9" s="160" t="s">
        <v>64</v>
      </c>
      <c r="B9" s="161"/>
      <c r="C9" s="158"/>
      <c r="D9" s="158"/>
      <c r="E9" s="158"/>
      <c r="F9" s="158"/>
      <c r="G9" s="158"/>
      <c r="H9" s="159">
        <v>33687485.09</v>
      </c>
      <c r="I9" s="66">
        <v>27046273.09</v>
      </c>
      <c r="J9" s="66">
        <v>12012741.81</v>
      </c>
      <c r="K9" s="66"/>
      <c r="L9" s="66">
        <v>15033531.28</v>
      </c>
      <c r="M9" s="66"/>
      <c r="N9" s="66"/>
      <c r="O9" s="66"/>
      <c r="P9" s="66"/>
      <c r="Q9" s="66"/>
      <c r="R9" s="66">
        <v>6641212</v>
      </c>
      <c r="S9" s="66"/>
      <c r="T9" s="66">
        <v>6641212</v>
      </c>
      <c r="U9" s="66"/>
      <c r="V9" s="66"/>
      <c r="W9" s="66"/>
    </row>
    <row r="10" ht="27" customHeight="1" spans="1:23">
      <c r="A10" s="158" t="str">
        <f t="shared" ref="A10:A44" si="0">"       "&amp;"玉溪市检验检测认证院"</f>
        <v>       玉溪市检验检测认证院</v>
      </c>
      <c r="B10" s="158" t="s">
        <v>154</v>
      </c>
      <c r="C10" s="158" t="s">
        <v>155</v>
      </c>
      <c r="D10" s="158" t="s">
        <v>86</v>
      </c>
      <c r="E10" s="158" t="s">
        <v>156</v>
      </c>
      <c r="F10" s="158" t="s">
        <v>157</v>
      </c>
      <c r="G10" s="158" t="s">
        <v>158</v>
      </c>
      <c r="H10" s="159">
        <v>5434000</v>
      </c>
      <c r="I10" s="66">
        <v>5434000</v>
      </c>
      <c r="J10" s="66">
        <v>5434000</v>
      </c>
      <c r="K10" s="158"/>
      <c r="L10" s="66"/>
      <c r="M10" s="158"/>
      <c r="N10" s="66"/>
      <c r="O10" s="66"/>
      <c r="P10" s="158"/>
      <c r="Q10" s="66"/>
      <c r="R10" s="66"/>
      <c r="S10" s="66"/>
      <c r="T10" s="66"/>
      <c r="U10" s="66"/>
      <c r="V10" s="66"/>
      <c r="W10" s="66"/>
    </row>
    <row r="11" ht="27" customHeight="1" spans="1:23">
      <c r="A11" s="158" t="str">
        <f t="shared" si="0"/>
        <v>       玉溪市检验检测认证院</v>
      </c>
      <c r="B11" s="158" t="s">
        <v>159</v>
      </c>
      <c r="C11" s="158" t="s">
        <v>160</v>
      </c>
      <c r="D11" s="158" t="s">
        <v>86</v>
      </c>
      <c r="E11" s="158" t="s">
        <v>156</v>
      </c>
      <c r="F11" s="158" t="s">
        <v>157</v>
      </c>
      <c r="G11" s="158" t="s">
        <v>158</v>
      </c>
      <c r="H11" s="159">
        <v>2750000</v>
      </c>
      <c r="I11" s="66">
        <v>2750000</v>
      </c>
      <c r="J11" s="66"/>
      <c r="K11" s="158"/>
      <c r="L11" s="66">
        <v>2750000</v>
      </c>
      <c r="M11" s="158"/>
      <c r="N11" s="66"/>
      <c r="O11" s="66"/>
      <c r="P11" s="158"/>
      <c r="Q11" s="66"/>
      <c r="R11" s="66"/>
      <c r="S11" s="66"/>
      <c r="T11" s="66"/>
      <c r="U11" s="66"/>
      <c r="V11" s="66"/>
      <c r="W11" s="66"/>
    </row>
    <row r="12" ht="20.25" customHeight="1" spans="1:23">
      <c r="A12" s="158" t="str">
        <f t="shared" si="0"/>
        <v>       玉溪市检验检测认证院</v>
      </c>
      <c r="B12" s="158" t="s">
        <v>161</v>
      </c>
      <c r="C12" s="158" t="s">
        <v>162</v>
      </c>
      <c r="D12" s="158" t="s">
        <v>82</v>
      </c>
      <c r="E12" s="158" t="s">
        <v>163</v>
      </c>
      <c r="F12" s="158" t="s">
        <v>164</v>
      </c>
      <c r="G12" s="158" t="s">
        <v>165</v>
      </c>
      <c r="H12" s="159">
        <v>2236212</v>
      </c>
      <c r="I12" s="66">
        <v>2236212</v>
      </c>
      <c r="J12" s="66">
        <v>559053</v>
      </c>
      <c r="K12" s="158"/>
      <c r="L12" s="66">
        <v>1677159</v>
      </c>
      <c r="M12" s="158"/>
      <c r="N12" s="66"/>
      <c r="O12" s="66"/>
      <c r="P12" s="158"/>
      <c r="Q12" s="66"/>
      <c r="R12" s="66"/>
      <c r="S12" s="66"/>
      <c r="T12" s="66"/>
      <c r="U12" s="66"/>
      <c r="V12" s="66"/>
      <c r="W12" s="66"/>
    </row>
    <row r="13" ht="20.25" customHeight="1" spans="1:23">
      <c r="A13" s="158" t="str">
        <f t="shared" si="0"/>
        <v>       玉溪市检验检测认证院</v>
      </c>
      <c r="B13" s="158" t="s">
        <v>166</v>
      </c>
      <c r="C13" s="158" t="s">
        <v>167</v>
      </c>
      <c r="D13" s="158" t="s">
        <v>86</v>
      </c>
      <c r="E13" s="158" t="s">
        <v>156</v>
      </c>
      <c r="F13" s="158" t="s">
        <v>168</v>
      </c>
      <c r="G13" s="158" t="s">
        <v>169</v>
      </c>
      <c r="H13" s="159">
        <v>20000</v>
      </c>
      <c r="I13" s="66">
        <v>20000</v>
      </c>
      <c r="J13" s="66"/>
      <c r="K13" s="158"/>
      <c r="L13" s="66">
        <v>20000</v>
      </c>
      <c r="M13" s="158"/>
      <c r="N13" s="66"/>
      <c r="O13" s="66"/>
      <c r="P13" s="158"/>
      <c r="Q13" s="66"/>
      <c r="R13" s="66"/>
      <c r="S13" s="66"/>
      <c r="T13" s="66"/>
      <c r="U13" s="66"/>
      <c r="V13" s="66"/>
      <c r="W13" s="66"/>
    </row>
    <row r="14" ht="20.25" customHeight="1" spans="1:23">
      <c r="A14" s="158" t="str">
        <f t="shared" si="0"/>
        <v>       玉溪市检验检测认证院</v>
      </c>
      <c r="B14" s="158" t="s">
        <v>166</v>
      </c>
      <c r="C14" s="158" t="s">
        <v>167</v>
      </c>
      <c r="D14" s="158" t="s">
        <v>86</v>
      </c>
      <c r="E14" s="158" t="s">
        <v>156</v>
      </c>
      <c r="F14" s="158" t="s">
        <v>170</v>
      </c>
      <c r="G14" s="158" t="s">
        <v>171</v>
      </c>
      <c r="H14" s="159">
        <v>20000</v>
      </c>
      <c r="I14" s="66">
        <v>20000</v>
      </c>
      <c r="J14" s="66"/>
      <c r="K14" s="158"/>
      <c r="L14" s="66">
        <v>20000</v>
      </c>
      <c r="M14" s="158"/>
      <c r="N14" s="66"/>
      <c r="O14" s="66"/>
      <c r="P14" s="158"/>
      <c r="Q14" s="66"/>
      <c r="R14" s="66"/>
      <c r="S14" s="66"/>
      <c r="T14" s="66"/>
      <c r="U14" s="66"/>
      <c r="V14" s="66"/>
      <c r="W14" s="66"/>
    </row>
    <row r="15" ht="20.25" customHeight="1" spans="1:23">
      <c r="A15" s="158" t="str">
        <f t="shared" si="0"/>
        <v>       玉溪市检验检测认证院</v>
      </c>
      <c r="B15" s="158" t="s">
        <v>166</v>
      </c>
      <c r="C15" s="158" t="s">
        <v>167</v>
      </c>
      <c r="D15" s="158" t="s">
        <v>86</v>
      </c>
      <c r="E15" s="158" t="s">
        <v>156</v>
      </c>
      <c r="F15" s="158" t="s">
        <v>172</v>
      </c>
      <c r="G15" s="158" t="s">
        <v>173</v>
      </c>
      <c r="H15" s="159">
        <v>100000</v>
      </c>
      <c r="I15" s="66">
        <v>100000</v>
      </c>
      <c r="J15" s="66"/>
      <c r="K15" s="158"/>
      <c r="L15" s="66">
        <v>100000</v>
      </c>
      <c r="M15" s="158"/>
      <c r="N15" s="66"/>
      <c r="O15" s="66"/>
      <c r="P15" s="158"/>
      <c r="Q15" s="66"/>
      <c r="R15" s="66"/>
      <c r="S15" s="66"/>
      <c r="T15" s="66"/>
      <c r="U15" s="66"/>
      <c r="V15" s="66"/>
      <c r="W15" s="66"/>
    </row>
    <row r="16" ht="20.25" customHeight="1" spans="1:23">
      <c r="A16" s="158" t="str">
        <f t="shared" si="0"/>
        <v>       玉溪市检验检测认证院</v>
      </c>
      <c r="B16" s="158" t="s">
        <v>166</v>
      </c>
      <c r="C16" s="158" t="s">
        <v>167</v>
      </c>
      <c r="D16" s="158" t="s">
        <v>86</v>
      </c>
      <c r="E16" s="158" t="s">
        <v>156</v>
      </c>
      <c r="F16" s="158" t="s">
        <v>174</v>
      </c>
      <c r="G16" s="158" t="s">
        <v>175</v>
      </c>
      <c r="H16" s="159">
        <v>28500</v>
      </c>
      <c r="I16" s="66">
        <v>28500</v>
      </c>
      <c r="J16" s="66"/>
      <c r="K16" s="158"/>
      <c r="L16" s="66">
        <v>28500</v>
      </c>
      <c r="M16" s="158"/>
      <c r="N16" s="66"/>
      <c r="O16" s="66"/>
      <c r="P16" s="158"/>
      <c r="Q16" s="66"/>
      <c r="R16" s="66"/>
      <c r="S16" s="66"/>
      <c r="T16" s="66"/>
      <c r="U16" s="66"/>
      <c r="V16" s="66"/>
      <c r="W16" s="66"/>
    </row>
    <row r="17" ht="20.25" customHeight="1" spans="1:23">
      <c r="A17" s="158" t="str">
        <f t="shared" si="0"/>
        <v>       玉溪市检验检测认证院</v>
      </c>
      <c r="B17" s="158" t="s">
        <v>176</v>
      </c>
      <c r="C17" s="158" t="s">
        <v>177</v>
      </c>
      <c r="D17" s="158" t="s">
        <v>92</v>
      </c>
      <c r="E17" s="158" t="s">
        <v>178</v>
      </c>
      <c r="F17" s="158" t="s">
        <v>179</v>
      </c>
      <c r="G17" s="158" t="s">
        <v>180</v>
      </c>
      <c r="H17" s="159">
        <v>450000</v>
      </c>
      <c r="I17" s="66">
        <v>450000</v>
      </c>
      <c r="J17" s="66"/>
      <c r="K17" s="158"/>
      <c r="L17" s="66">
        <v>450000</v>
      </c>
      <c r="M17" s="158"/>
      <c r="N17" s="66"/>
      <c r="O17" s="66"/>
      <c r="P17" s="158"/>
      <c r="Q17" s="66"/>
      <c r="R17" s="66"/>
      <c r="S17" s="66"/>
      <c r="T17" s="66"/>
      <c r="U17" s="66"/>
      <c r="V17" s="66"/>
      <c r="W17" s="66"/>
    </row>
    <row r="18" ht="20.25" customHeight="1" spans="1:23">
      <c r="A18" s="158" t="str">
        <f t="shared" si="0"/>
        <v>       玉溪市检验检测认证院</v>
      </c>
      <c r="B18" s="158" t="s">
        <v>181</v>
      </c>
      <c r="C18" s="158" t="s">
        <v>182</v>
      </c>
      <c r="D18" s="158" t="s">
        <v>86</v>
      </c>
      <c r="E18" s="158" t="s">
        <v>156</v>
      </c>
      <c r="F18" s="158" t="s">
        <v>183</v>
      </c>
      <c r="G18" s="158" t="s">
        <v>184</v>
      </c>
      <c r="H18" s="159">
        <v>4761360</v>
      </c>
      <c r="I18" s="66">
        <v>4761360</v>
      </c>
      <c r="J18" s="66">
        <v>2083095</v>
      </c>
      <c r="K18" s="158"/>
      <c r="L18" s="66">
        <v>2678265</v>
      </c>
      <c r="M18" s="158"/>
      <c r="N18" s="66"/>
      <c r="O18" s="66"/>
      <c r="P18" s="158"/>
      <c r="Q18" s="66"/>
      <c r="R18" s="66"/>
      <c r="S18" s="66"/>
      <c r="T18" s="66"/>
      <c r="U18" s="66"/>
      <c r="V18" s="66"/>
      <c r="W18" s="66"/>
    </row>
    <row r="19" ht="20.25" customHeight="1" spans="1:23">
      <c r="A19" s="158" t="str">
        <f t="shared" si="0"/>
        <v>       玉溪市检验检测认证院</v>
      </c>
      <c r="B19" s="158" t="s">
        <v>181</v>
      </c>
      <c r="C19" s="158" t="s">
        <v>182</v>
      </c>
      <c r="D19" s="158" t="s">
        <v>86</v>
      </c>
      <c r="E19" s="158" t="s">
        <v>156</v>
      </c>
      <c r="F19" s="158" t="s">
        <v>185</v>
      </c>
      <c r="G19" s="158" t="s">
        <v>186</v>
      </c>
      <c r="H19" s="159">
        <v>18768</v>
      </c>
      <c r="I19" s="66">
        <v>18768</v>
      </c>
      <c r="J19" s="66">
        <v>8211</v>
      </c>
      <c r="K19" s="158"/>
      <c r="L19" s="66">
        <v>10557</v>
      </c>
      <c r="M19" s="158"/>
      <c r="N19" s="66"/>
      <c r="O19" s="66"/>
      <c r="P19" s="158"/>
      <c r="Q19" s="66"/>
      <c r="R19" s="66"/>
      <c r="S19" s="66"/>
      <c r="T19" s="66"/>
      <c r="U19" s="66"/>
      <c r="V19" s="66"/>
      <c r="W19" s="66"/>
    </row>
    <row r="20" ht="20.25" customHeight="1" spans="1:23">
      <c r="A20" s="158" t="str">
        <f t="shared" si="0"/>
        <v>       玉溪市检验检测认证院</v>
      </c>
      <c r="B20" s="158" t="s">
        <v>181</v>
      </c>
      <c r="C20" s="158" t="s">
        <v>182</v>
      </c>
      <c r="D20" s="158" t="s">
        <v>86</v>
      </c>
      <c r="E20" s="158" t="s">
        <v>156</v>
      </c>
      <c r="F20" s="158" t="s">
        <v>157</v>
      </c>
      <c r="G20" s="158" t="s">
        <v>158</v>
      </c>
      <c r="H20" s="159">
        <v>1811700</v>
      </c>
      <c r="I20" s="66">
        <v>1811700</v>
      </c>
      <c r="J20" s="66">
        <v>792618.75</v>
      </c>
      <c r="K20" s="158"/>
      <c r="L20" s="66">
        <v>1019081.25</v>
      </c>
      <c r="M20" s="158"/>
      <c r="N20" s="66"/>
      <c r="O20" s="66"/>
      <c r="P20" s="158"/>
      <c r="Q20" s="66"/>
      <c r="R20" s="66"/>
      <c r="S20" s="66"/>
      <c r="T20" s="66"/>
      <c r="U20" s="66"/>
      <c r="V20" s="66"/>
      <c r="W20" s="66"/>
    </row>
    <row r="21" ht="20.25" customHeight="1" spans="1:23">
      <c r="A21" s="158" t="str">
        <f t="shared" si="0"/>
        <v>       玉溪市检验检测认证院</v>
      </c>
      <c r="B21" s="158" t="s">
        <v>181</v>
      </c>
      <c r="C21" s="158" t="s">
        <v>182</v>
      </c>
      <c r="D21" s="158" t="s">
        <v>105</v>
      </c>
      <c r="E21" s="158" t="s">
        <v>187</v>
      </c>
      <c r="F21" s="158" t="s">
        <v>185</v>
      </c>
      <c r="G21" s="158" t="s">
        <v>186</v>
      </c>
      <c r="H21" s="159">
        <v>208260</v>
      </c>
      <c r="I21" s="66">
        <v>208260</v>
      </c>
      <c r="J21" s="66"/>
      <c r="K21" s="158"/>
      <c r="L21" s="66">
        <v>208260</v>
      </c>
      <c r="M21" s="158"/>
      <c r="N21" s="66"/>
      <c r="O21" s="66"/>
      <c r="P21" s="158"/>
      <c r="Q21" s="66"/>
      <c r="R21" s="66"/>
      <c r="S21" s="66"/>
      <c r="T21" s="66"/>
      <c r="U21" s="66"/>
      <c r="V21" s="66"/>
      <c r="W21" s="66"/>
    </row>
    <row r="22" ht="20.25" customHeight="1" spans="1:23">
      <c r="A22" s="158" t="str">
        <f t="shared" si="0"/>
        <v>       玉溪市检验检测认证院</v>
      </c>
      <c r="B22" s="158" t="s">
        <v>188</v>
      </c>
      <c r="C22" s="158" t="s">
        <v>189</v>
      </c>
      <c r="D22" s="158" t="s">
        <v>90</v>
      </c>
      <c r="E22" s="158" t="s">
        <v>190</v>
      </c>
      <c r="F22" s="158" t="s">
        <v>191</v>
      </c>
      <c r="G22" s="158" t="s">
        <v>192</v>
      </c>
      <c r="H22" s="159">
        <v>1557600</v>
      </c>
      <c r="I22" s="66">
        <v>1557600</v>
      </c>
      <c r="J22" s="66">
        <v>1557600</v>
      </c>
      <c r="K22" s="158"/>
      <c r="L22" s="66"/>
      <c r="M22" s="158"/>
      <c r="N22" s="66"/>
      <c r="O22" s="66"/>
      <c r="P22" s="158"/>
      <c r="Q22" s="66"/>
      <c r="R22" s="66"/>
      <c r="S22" s="66"/>
      <c r="T22" s="66"/>
      <c r="U22" s="66"/>
      <c r="V22" s="66"/>
      <c r="W22" s="66"/>
    </row>
    <row r="23" ht="20.25" customHeight="1" spans="1:23">
      <c r="A23" s="158" t="str">
        <f t="shared" si="0"/>
        <v>       玉溪市检验检测认证院</v>
      </c>
      <c r="B23" s="158" t="s">
        <v>193</v>
      </c>
      <c r="C23" s="158" t="s">
        <v>194</v>
      </c>
      <c r="D23" s="158" t="s">
        <v>86</v>
      </c>
      <c r="E23" s="158" t="s">
        <v>156</v>
      </c>
      <c r="F23" s="158" t="s">
        <v>172</v>
      </c>
      <c r="G23" s="158" t="s">
        <v>173</v>
      </c>
      <c r="H23" s="159">
        <v>236000</v>
      </c>
      <c r="I23" s="66">
        <v>236000</v>
      </c>
      <c r="J23" s="66"/>
      <c r="K23" s="158"/>
      <c r="L23" s="66">
        <v>236000</v>
      </c>
      <c r="M23" s="158"/>
      <c r="N23" s="66"/>
      <c r="O23" s="66"/>
      <c r="P23" s="158"/>
      <c r="Q23" s="66"/>
      <c r="R23" s="66"/>
      <c r="S23" s="66"/>
      <c r="T23" s="66"/>
      <c r="U23" s="66"/>
      <c r="V23" s="66"/>
      <c r="W23" s="66"/>
    </row>
    <row r="24" ht="20.25" customHeight="1" spans="1:23">
      <c r="A24" s="158" t="str">
        <f t="shared" si="0"/>
        <v>       玉溪市检验检测认证院</v>
      </c>
      <c r="B24" s="158" t="s">
        <v>195</v>
      </c>
      <c r="C24" s="158" t="s">
        <v>196</v>
      </c>
      <c r="D24" s="158" t="s">
        <v>86</v>
      </c>
      <c r="E24" s="158" t="s">
        <v>156</v>
      </c>
      <c r="F24" s="158" t="s">
        <v>197</v>
      </c>
      <c r="G24" s="158" t="s">
        <v>198</v>
      </c>
      <c r="H24" s="159">
        <v>168507</v>
      </c>
      <c r="I24" s="66">
        <v>168507</v>
      </c>
      <c r="J24" s="66">
        <v>27250</v>
      </c>
      <c r="K24" s="158"/>
      <c r="L24" s="66">
        <v>141257</v>
      </c>
      <c r="M24" s="158"/>
      <c r="N24" s="66"/>
      <c r="O24" s="66"/>
      <c r="P24" s="158"/>
      <c r="Q24" s="66"/>
      <c r="R24" s="66"/>
      <c r="S24" s="66"/>
      <c r="T24" s="66"/>
      <c r="U24" s="66"/>
      <c r="V24" s="66"/>
      <c r="W24" s="66"/>
    </row>
    <row r="25" ht="20.25" customHeight="1" spans="1:23">
      <c r="A25" s="158" t="str">
        <f t="shared" si="0"/>
        <v>       玉溪市检验检测认证院</v>
      </c>
      <c r="B25" s="158" t="s">
        <v>195</v>
      </c>
      <c r="C25" s="158" t="s">
        <v>196</v>
      </c>
      <c r="D25" s="158" t="s">
        <v>86</v>
      </c>
      <c r="E25" s="158" t="s">
        <v>156</v>
      </c>
      <c r="F25" s="158" t="s">
        <v>199</v>
      </c>
      <c r="G25" s="158" t="s">
        <v>200</v>
      </c>
      <c r="H25" s="159">
        <v>50000</v>
      </c>
      <c r="I25" s="66">
        <v>50000</v>
      </c>
      <c r="J25" s="66">
        <v>12500</v>
      </c>
      <c r="K25" s="158"/>
      <c r="L25" s="66">
        <v>37500</v>
      </c>
      <c r="M25" s="158"/>
      <c r="N25" s="66"/>
      <c r="O25" s="66"/>
      <c r="P25" s="158"/>
      <c r="Q25" s="66"/>
      <c r="R25" s="66"/>
      <c r="S25" s="66"/>
      <c r="T25" s="66"/>
      <c r="U25" s="66"/>
      <c r="V25" s="66"/>
      <c r="W25" s="66"/>
    </row>
    <row r="26" ht="20.25" customHeight="1" spans="1:23">
      <c r="A26" s="158" t="str">
        <f t="shared" si="0"/>
        <v>       玉溪市检验检测认证院</v>
      </c>
      <c r="B26" s="158" t="s">
        <v>195</v>
      </c>
      <c r="C26" s="158" t="s">
        <v>196</v>
      </c>
      <c r="D26" s="158" t="s">
        <v>86</v>
      </c>
      <c r="E26" s="158" t="s">
        <v>156</v>
      </c>
      <c r="F26" s="158" t="s">
        <v>201</v>
      </c>
      <c r="G26" s="158" t="s">
        <v>202</v>
      </c>
      <c r="H26" s="159">
        <v>100000</v>
      </c>
      <c r="I26" s="66">
        <v>100000</v>
      </c>
      <c r="J26" s="66">
        <v>25000</v>
      </c>
      <c r="K26" s="158"/>
      <c r="L26" s="66">
        <v>75000</v>
      </c>
      <c r="M26" s="158"/>
      <c r="N26" s="66"/>
      <c r="O26" s="66"/>
      <c r="P26" s="158"/>
      <c r="Q26" s="66"/>
      <c r="R26" s="66"/>
      <c r="S26" s="66"/>
      <c r="T26" s="66"/>
      <c r="U26" s="66"/>
      <c r="V26" s="66"/>
      <c r="W26" s="66"/>
    </row>
    <row r="27" ht="20.25" customHeight="1" spans="1:23">
      <c r="A27" s="158" t="str">
        <f t="shared" si="0"/>
        <v>       玉溪市检验检测认证院</v>
      </c>
      <c r="B27" s="158" t="s">
        <v>195</v>
      </c>
      <c r="C27" s="158" t="s">
        <v>196</v>
      </c>
      <c r="D27" s="158" t="s">
        <v>86</v>
      </c>
      <c r="E27" s="158" t="s">
        <v>156</v>
      </c>
      <c r="F27" s="158" t="s">
        <v>203</v>
      </c>
      <c r="G27" s="158" t="s">
        <v>204</v>
      </c>
      <c r="H27" s="159">
        <v>100000</v>
      </c>
      <c r="I27" s="66">
        <v>100000</v>
      </c>
      <c r="J27" s="66">
        <v>25000</v>
      </c>
      <c r="K27" s="158"/>
      <c r="L27" s="66">
        <v>75000</v>
      </c>
      <c r="M27" s="158"/>
      <c r="N27" s="66"/>
      <c r="O27" s="66"/>
      <c r="P27" s="158"/>
      <c r="Q27" s="66"/>
      <c r="R27" s="66"/>
      <c r="S27" s="66"/>
      <c r="T27" s="66"/>
      <c r="U27" s="66"/>
      <c r="V27" s="66"/>
      <c r="W27" s="66"/>
    </row>
    <row r="28" ht="20.25" customHeight="1" spans="1:23">
      <c r="A28" s="158" t="str">
        <f t="shared" si="0"/>
        <v>       玉溪市检验检测认证院</v>
      </c>
      <c r="B28" s="158" t="s">
        <v>195</v>
      </c>
      <c r="C28" s="158" t="s">
        <v>196</v>
      </c>
      <c r="D28" s="158" t="s">
        <v>86</v>
      </c>
      <c r="E28" s="158" t="s">
        <v>156</v>
      </c>
      <c r="F28" s="158" t="s">
        <v>205</v>
      </c>
      <c r="G28" s="158" t="s">
        <v>206</v>
      </c>
      <c r="H28" s="159">
        <v>70000</v>
      </c>
      <c r="I28" s="66">
        <v>70000</v>
      </c>
      <c r="J28" s="66">
        <v>17500</v>
      </c>
      <c r="K28" s="158"/>
      <c r="L28" s="66">
        <v>52500</v>
      </c>
      <c r="M28" s="158"/>
      <c r="N28" s="66"/>
      <c r="O28" s="66"/>
      <c r="P28" s="158"/>
      <c r="Q28" s="66"/>
      <c r="R28" s="66"/>
      <c r="S28" s="66"/>
      <c r="T28" s="66"/>
      <c r="U28" s="66"/>
      <c r="V28" s="66"/>
      <c r="W28" s="66"/>
    </row>
    <row r="29" ht="20.25" customHeight="1" spans="1:23">
      <c r="A29" s="158" t="str">
        <f t="shared" si="0"/>
        <v>       玉溪市检验检测认证院</v>
      </c>
      <c r="B29" s="158" t="s">
        <v>195</v>
      </c>
      <c r="C29" s="158" t="s">
        <v>196</v>
      </c>
      <c r="D29" s="158" t="s">
        <v>86</v>
      </c>
      <c r="E29" s="158" t="s">
        <v>156</v>
      </c>
      <c r="F29" s="158" t="s">
        <v>207</v>
      </c>
      <c r="G29" s="158" t="s">
        <v>208</v>
      </c>
      <c r="H29" s="159">
        <v>110000</v>
      </c>
      <c r="I29" s="66">
        <v>110000</v>
      </c>
      <c r="J29" s="66">
        <v>27500</v>
      </c>
      <c r="K29" s="158"/>
      <c r="L29" s="66">
        <v>82500</v>
      </c>
      <c r="M29" s="158"/>
      <c r="N29" s="66"/>
      <c r="O29" s="66"/>
      <c r="P29" s="158"/>
      <c r="Q29" s="66"/>
      <c r="R29" s="66"/>
      <c r="S29" s="66"/>
      <c r="T29" s="66"/>
      <c r="U29" s="66"/>
      <c r="V29" s="66"/>
      <c r="W29" s="66"/>
    </row>
    <row r="30" ht="20.25" customHeight="1" spans="1:23">
      <c r="A30" s="158" t="str">
        <f t="shared" si="0"/>
        <v>       玉溪市检验检测认证院</v>
      </c>
      <c r="B30" s="158" t="s">
        <v>195</v>
      </c>
      <c r="C30" s="158" t="s">
        <v>196</v>
      </c>
      <c r="D30" s="158" t="s">
        <v>86</v>
      </c>
      <c r="E30" s="158" t="s">
        <v>156</v>
      </c>
      <c r="F30" s="158" t="s">
        <v>209</v>
      </c>
      <c r="G30" s="158" t="s">
        <v>210</v>
      </c>
      <c r="H30" s="159">
        <v>538493</v>
      </c>
      <c r="I30" s="66">
        <v>538493</v>
      </c>
      <c r="J30" s="66">
        <v>92500</v>
      </c>
      <c r="K30" s="158"/>
      <c r="L30" s="66">
        <v>445993</v>
      </c>
      <c r="M30" s="158"/>
      <c r="N30" s="66"/>
      <c r="O30" s="66"/>
      <c r="P30" s="158"/>
      <c r="Q30" s="66"/>
      <c r="R30" s="66"/>
      <c r="S30" s="66"/>
      <c r="T30" s="66"/>
      <c r="U30" s="66"/>
      <c r="V30" s="66"/>
      <c r="W30" s="66"/>
    </row>
    <row r="31" ht="20.25" customHeight="1" spans="1:23">
      <c r="A31" s="158" t="str">
        <f t="shared" si="0"/>
        <v>       玉溪市检验检测认证院</v>
      </c>
      <c r="B31" s="158" t="s">
        <v>195</v>
      </c>
      <c r="C31" s="158" t="s">
        <v>196</v>
      </c>
      <c r="D31" s="158" t="s">
        <v>90</v>
      </c>
      <c r="E31" s="158" t="s">
        <v>190</v>
      </c>
      <c r="F31" s="158" t="s">
        <v>209</v>
      </c>
      <c r="G31" s="158" t="s">
        <v>210</v>
      </c>
      <c r="H31" s="159">
        <v>35400</v>
      </c>
      <c r="I31" s="66">
        <v>35400</v>
      </c>
      <c r="J31" s="66">
        <v>35400</v>
      </c>
      <c r="K31" s="158"/>
      <c r="L31" s="66"/>
      <c r="M31" s="158"/>
      <c r="N31" s="66"/>
      <c r="O31" s="66"/>
      <c r="P31" s="158"/>
      <c r="Q31" s="66"/>
      <c r="R31" s="66"/>
      <c r="S31" s="66"/>
      <c r="T31" s="66"/>
      <c r="U31" s="66"/>
      <c r="V31" s="66"/>
      <c r="W31" s="66"/>
    </row>
    <row r="32" ht="20.25" customHeight="1" spans="1:23">
      <c r="A32" s="158" t="str">
        <f t="shared" si="0"/>
        <v>       玉溪市检验检测认证院</v>
      </c>
      <c r="B32" s="158" t="s">
        <v>211</v>
      </c>
      <c r="C32" s="158" t="s">
        <v>212</v>
      </c>
      <c r="D32" s="158" t="s">
        <v>86</v>
      </c>
      <c r="E32" s="158" t="s">
        <v>156</v>
      </c>
      <c r="F32" s="158" t="s">
        <v>213</v>
      </c>
      <c r="G32" s="158" t="s">
        <v>214</v>
      </c>
      <c r="H32" s="159">
        <v>72969.96</v>
      </c>
      <c r="I32" s="66">
        <v>72969.96</v>
      </c>
      <c r="J32" s="66">
        <v>18242.49</v>
      </c>
      <c r="K32" s="158"/>
      <c r="L32" s="66">
        <v>54727.47</v>
      </c>
      <c r="M32" s="158"/>
      <c r="N32" s="66"/>
      <c r="O32" s="66"/>
      <c r="P32" s="158"/>
      <c r="Q32" s="66"/>
      <c r="R32" s="66"/>
      <c r="S32" s="66"/>
      <c r="T32" s="66"/>
      <c r="U32" s="66"/>
      <c r="V32" s="66"/>
      <c r="W32" s="66"/>
    </row>
    <row r="33" ht="20.25" customHeight="1" spans="1:23">
      <c r="A33" s="158" t="str">
        <f t="shared" si="0"/>
        <v>       玉溪市检验检测认证院</v>
      </c>
      <c r="B33" s="158" t="s">
        <v>211</v>
      </c>
      <c r="C33" s="158" t="s">
        <v>212</v>
      </c>
      <c r="D33" s="158" t="s">
        <v>91</v>
      </c>
      <c r="E33" s="158" t="s">
        <v>215</v>
      </c>
      <c r="F33" s="158" t="s">
        <v>216</v>
      </c>
      <c r="G33" s="158" t="s">
        <v>217</v>
      </c>
      <c r="H33" s="159">
        <v>1604400</v>
      </c>
      <c r="I33" s="66">
        <v>1604400</v>
      </c>
      <c r="J33" s="66">
        <v>401100</v>
      </c>
      <c r="K33" s="158"/>
      <c r="L33" s="66">
        <v>1203300</v>
      </c>
      <c r="M33" s="158"/>
      <c r="N33" s="66"/>
      <c r="O33" s="66"/>
      <c r="P33" s="158"/>
      <c r="Q33" s="66"/>
      <c r="R33" s="66"/>
      <c r="S33" s="66"/>
      <c r="T33" s="66"/>
      <c r="U33" s="66"/>
      <c r="V33" s="66"/>
      <c r="W33" s="66"/>
    </row>
    <row r="34" ht="20.25" customHeight="1" spans="1:23">
      <c r="A34" s="158" t="str">
        <f t="shared" si="0"/>
        <v>       玉溪市检验检测认证院</v>
      </c>
      <c r="B34" s="158" t="s">
        <v>211</v>
      </c>
      <c r="C34" s="158" t="s">
        <v>212</v>
      </c>
      <c r="D34" s="158" t="s">
        <v>96</v>
      </c>
      <c r="E34" s="158" t="s">
        <v>218</v>
      </c>
      <c r="F34" s="158" t="s">
        <v>219</v>
      </c>
      <c r="G34" s="158" t="s">
        <v>220</v>
      </c>
      <c r="H34" s="159">
        <v>832282.5</v>
      </c>
      <c r="I34" s="66">
        <v>832282.5</v>
      </c>
      <c r="J34" s="66">
        <v>208070.63</v>
      </c>
      <c r="K34" s="158"/>
      <c r="L34" s="66">
        <v>624211.87</v>
      </c>
      <c r="M34" s="158"/>
      <c r="N34" s="66"/>
      <c r="O34" s="66"/>
      <c r="P34" s="158"/>
      <c r="Q34" s="66"/>
      <c r="R34" s="66"/>
      <c r="S34" s="66"/>
      <c r="T34" s="66"/>
      <c r="U34" s="66"/>
      <c r="V34" s="66"/>
      <c r="W34" s="66"/>
    </row>
    <row r="35" ht="20.25" customHeight="1" spans="1:23">
      <c r="A35" s="158" t="str">
        <f t="shared" si="0"/>
        <v>       玉溪市检验检测认证院</v>
      </c>
      <c r="B35" s="158" t="s">
        <v>211</v>
      </c>
      <c r="C35" s="158" t="s">
        <v>212</v>
      </c>
      <c r="D35" s="158" t="s">
        <v>97</v>
      </c>
      <c r="E35" s="158" t="s">
        <v>221</v>
      </c>
      <c r="F35" s="158" t="s">
        <v>222</v>
      </c>
      <c r="G35" s="158" t="s">
        <v>223</v>
      </c>
      <c r="H35" s="159">
        <v>713775</v>
      </c>
      <c r="I35" s="66">
        <v>713775</v>
      </c>
      <c r="J35" s="66">
        <v>178443.75</v>
      </c>
      <c r="K35" s="158"/>
      <c r="L35" s="66">
        <v>535331.25</v>
      </c>
      <c r="M35" s="158"/>
      <c r="N35" s="66"/>
      <c r="O35" s="66"/>
      <c r="P35" s="158"/>
      <c r="Q35" s="66"/>
      <c r="R35" s="66"/>
      <c r="S35" s="66"/>
      <c r="T35" s="66"/>
      <c r="U35" s="66"/>
      <c r="V35" s="66"/>
      <c r="W35" s="66"/>
    </row>
    <row r="36" ht="20.25" customHeight="1" spans="1:23">
      <c r="A36" s="158" t="str">
        <f t="shared" si="0"/>
        <v>       玉溪市检验检测认证院</v>
      </c>
      <c r="B36" s="158" t="s">
        <v>211</v>
      </c>
      <c r="C36" s="158" t="s">
        <v>212</v>
      </c>
      <c r="D36" s="158" t="s">
        <v>98</v>
      </c>
      <c r="E36" s="158" t="s">
        <v>224</v>
      </c>
      <c r="F36" s="158" t="s">
        <v>213</v>
      </c>
      <c r="G36" s="158" t="s">
        <v>214</v>
      </c>
      <c r="H36" s="159">
        <v>99248.75</v>
      </c>
      <c r="I36" s="66">
        <v>99248.75</v>
      </c>
      <c r="J36" s="66">
        <v>68414.19</v>
      </c>
      <c r="K36" s="158"/>
      <c r="L36" s="66">
        <v>30834.56</v>
      </c>
      <c r="M36" s="158"/>
      <c r="N36" s="66"/>
      <c r="O36" s="66"/>
      <c r="P36" s="158"/>
      <c r="Q36" s="66"/>
      <c r="R36" s="66"/>
      <c r="S36" s="66"/>
      <c r="T36" s="66"/>
      <c r="U36" s="66"/>
      <c r="V36" s="66"/>
      <c r="W36" s="66"/>
    </row>
    <row r="37" ht="20.25" customHeight="1" spans="1:23">
      <c r="A37" s="158" t="str">
        <f t="shared" si="0"/>
        <v>       玉溪市检验检测认证院</v>
      </c>
      <c r="B37" s="158" t="s">
        <v>225</v>
      </c>
      <c r="C37" s="158" t="s">
        <v>226</v>
      </c>
      <c r="D37" s="158" t="s">
        <v>104</v>
      </c>
      <c r="E37" s="158" t="s">
        <v>226</v>
      </c>
      <c r="F37" s="158" t="s">
        <v>227</v>
      </c>
      <c r="G37" s="158" t="s">
        <v>226</v>
      </c>
      <c r="H37" s="159">
        <v>1764972</v>
      </c>
      <c r="I37" s="66">
        <v>1764972</v>
      </c>
      <c r="J37" s="66">
        <v>441243</v>
      </c>
      <c r="K37" s="158"/>
      <c r="L37" s="66">
        <v>1323729</v>
      </c>
      <c r="M37" s="158"/>
      <c r="N37" s="66"/>
      <c r="O37" s="66"/>
      <c r="P37" s="158"/>
      <c r="Q37" s="66"/>
      <c r="R37" s="66"/>
      <c r="S37" s="66"/>
      <c r="T37" s="66"/>
      <c r="U37" s="66"/>
      <c r="V37" s="66"/>
      <c r="W37" s="66"/>
    </row>
    <row r="38" ht="20.25" customHeight="1" spans="1:23">
      <c r="A38" s="158" t="str">
        <f t="shared" si="0"/>
        <v>       玉溪市检验检测认证院</v>
      </c>
      <c r="B38" s="158" t="s">
        <v>228</v>
      </c>
      <c r="C38" s="158" t="s">
        <v>229</v>
      </c>
      <c r="D38" s="158" t="s">
        <v>86</v>
      </c>
      <c r="E38" s="158" t="s">
        <v>156</v>
      </c>
      <c r="F38" s="158" t="s">
        <v>230</v>
      </c>
      <c r="G38" s="158" t="s">
        <v>229</v>
      </c>
      <c r="H38" s="159">
        <v>206624.88</v>
      </c>
      <c r="I38" s="66">
        <v>206624.88</v>
      </c>
      <c r="J38" s="66"/>
      <c r="K38" s="158"/>
      <c r="L38" s="66">
        <v>206624.88</v>
      </c>
      <c r="M38" s="158"/>
      <c r="N38" s="66"/>
      <c r="O38" s="66"/>
      <c r="P38" s="158"/>
      <c r="Q38" s="66"/>
      <c r="R38" s="66"/>
      <c r="S38" s="66"/>
      <c r="T38" s="66"/>
      <c r="U38" s="66"/>
      <c r="V38" s="66"/>
      <c r="W38" s="66"/>
    </row>
    <row r="39" ht="20.25" customHeight="1" spans="1:23">
      <c r="A39" s="158" t="str">
        <f t="shared" si="0"/>
        <v>       玉溪市检验检测认证院</v>
      </c>
      <c r="B39" s="158" t="s">
        <v>231</v>
      </c>
      <c r="C39" s="158" t="s">
        <v>232</v>
      </c>
      <c r="D39" s="158" t="s">
        <v>82</v>
      </c>
      <c r="E39" s="158" t="s">
        <v>163</v>
      </c>
      <c r="F39" s="158" t="s">
        <v>164</v>
      </c>
      <c r="G39" s="158" t="s">
        <v>165</v>
      </c>
      <c r="H39" s="159">
        <v>2236212</v>
      </c>
      <c r="I39" s="66"/>
      <c r="J39" s="66"/>
      <c r="K39" s="158"/>
      <c r="L39" s="66"/>
      <c r="M39" s="158"/>
      <c r="N39" s="66"/>
      <c r="O39" s="66"/>
      <c r="P39" s="158"/>
      <c r="Q39" s="66"/>
      <c r="R39" s="66">
        <v>2236212</v>
      </c>
      <c r="S39" s="66"/>
      <c r="T39" s="66">
        <v>2236212</v>
      </c>
      <c r="U39" s="66"/>
      <c r="V39" s="66"/>
      <c r="W39" s="66"/>
    </row>
    <row r="40" ht="30" customHeight="1" spans="1:23">
      <c r="A40" s="158" t="str">
        <f t="shared" si="0"/>
        <v>       玉溪市检验检测认证院</v>
      </c>
      <c r="B40" s="158" t="s">
        <v>233</v>
      </c>
      <c r="C40" s="158" t="s">
        <v>234</v>
      </c>
      <c r="D40" s="158" t="s">
        <v>96</v>
      </c>
      <c r="E40" s="158" t="s">
        <v>218</v>
      </c>
      <c r="F40" s="158" t="s">
        <v>235</v>
      </c>
      <c r="G40" s="158" t="s">
        <v>236</v>
      </c>
      <c r="H40" s="159">
        <v>48000</v>
      </c>
      <c r="I40" s="66">
        <v>48000</v>
      </c>
      <c r="J40" s="66"/>
      <c r="K40" s="158"/>
      <c r="L40" s="66">
        <v>48000</v>
      </c>
      <c r="M40" s="158"/>
      <c r="N40" s="66"/>
      <c r="O40" s="66"/>
      <c r="P40" s="158"/>
      <c r="Q40" s="66"/>
      <c r="R40" s="66"/>
      <c r="S40" s="66"/>
      <c r="T40" s="66"/>
      <c r="U40" s="66"/>
      <c r="V40" s="66"/>
      <c r="W40" s="66"/>
    </row>
    <row r="41" ht="32" customHeight="1" spans="1:23">
      <c r="A41" s="158" t="str">
        <f t="shared" si="0"/>
        <v>       玉溪市检验检测认证院</v>
      </c>
      <c r="B41" s="158" t="s">
        <v>237</v>
      </c>
      <c r="C41" s="158" t="s">
        <v>238</v>
      </c>
      <c r="D41" s="158" t="s">
        <v>82</v>
      </c>
      <c r="E41" s="158" t="s">
        <v>163</v>
      </c>
      <c r="F41" s="158" t="s">
        <v>157</v>
      </c>
      <c r="G41" s="158" t="s">
        <v>158</v>
      </c>
      <c r="H41" s="159">
        <v>4405000</v>
      </c>
      <c r="I41" s="66"/>
      <c r="J41" s="66"/>
      <c r="K41" s="158"/>
      <c r="L41" s="66"/>
      <c r="M41" s="158"/>
      <c r="N41" s="66"/>
      <c r="O41" s="66"/>
      <c r="P41" s="158"/>
      <c r="Q41" s="66"/>
      <c r="R41" s="66">
        <v>4405000</v>
      </c>
      <c r="S41" s="66"/>
      <c r="T41" s="66">
        <v>4405000</v>
      </c>
      <c r="U41" s="66"/>
      <c r="V41" s="66"/>
      <c r="W41" s="66"/>
    </row>
    <row r="42" ht="20.25" customHeight="1" spans="1:23">
      <c r="A42" s="158" t="str">
        <f t="shared" si="0"/>
        <v>       玉溪市检验检测认证院</v>
      </c>
      <c r="B42" s="158" t="s">
        <v>239</v>
      </c>
      <c r="C42" s="158" t="s">
        <v>131</v>
      </c>
      <c r="D42" s="158" t="s">
        <v>86</v>
      </c>
      <c r="E42" s="158" t="s">
        <v>156</v>
      </c>
      <c r="F42" s="158" t="s">
        <v>240</v>
      </c>
      <c r="G42" s="158" t="s">
        <v>131</v>
      </c>
      <c r="H42" s="159">
        <v>49200</v>
      </c>
      <c r="I42" s="66">
        <v>49200</v>
      </c>
      <c r="J42" s="66"/>
      <c r="K42" s="158"/>
      <c r="L42" s="66">
        <v>49200</v>
      </c>
      <c r="M42" s="158"/>
      <c r="N42" s="66"/>
      <c r="O42" s="66"/>
      <c r="P42" s="158"/>
      <c r="Q42" s="66"/>
      <c r="R42" s="66"/>
      <c r="S42" s="66"/>
      <c r="T42" s="66"/>
      <c r="U42" s="66"/>
      <c r="V42" s="66"/>
      <c r="W42" s="66"/>
    </row>
    <row r="43" ht="20.25" customHeight="1" spans="1:23">
      <c r="A43" s="158" t="str">
        <f t="shared" si="0"/>
        <v>       玉溪市检验检测认证院</v>
      </c>
      <c r="B43" s="158" t="s">
        <v>241</v>
      </c>
      <c r="C43" s="158" t="s">
        <v>242</v>
      </c>
      <c r="D43" s="158" t="s">
        <v>86</v>
      </c>
      <c r="E43" s="158" t="s">
        <v>156</v>
      </c>
      <c r="F43" s="158" t="s">
        <v>243</v>
      </c>
      <c r="G43" s="158" t="s">
        <v>242</v>
      </c>
      <c r="H43" s="159">
        <v>700000</v>
      </c>
      <c r="I43" s="66">
        <v>700000</v>
      </c>
      <c r="J43" s="66"/>
      <c r="K43" s="158"/>
      <c r="L43" s="66">
        <v>700000</v>
      </c>
      <c r="M43" s="158"/>
      <c r="N43" s="66"/>
      <c r="O43" s="66"/>
      <c r="P43" s="158"/>
      <c r="Q43" s="66"/>
      <c r="R43" s="66"/>
      <c r="S43" s="66"/>
      <c r="T43" s="66"/>
      <c r="U43" s="66"/>
      <c r="V43" s="66"/>
      <c r="W43" s="66"/>
    </row>
    <row r="44" ht="20.25" customHeight="1" spans="1:23">
      <c r="A44" s="158" t="str">
        <f t="shared" si="0"/>
        <v>       玉溪市检验检测认证院</v>
      </c>
      <c r="B44" s="158" t="s">
        <v>244</v>
      </c>
      <c r="C44" s="158" t="s">
        <v>245</v>
      </c>
      <c r="D44" s="158" t="s">
        <v>86</v>
      </c>
      <c r="E44" s="158" t="s">
        <v>156</v>
      </c>
      <c r="F44" s="158" t="s">
        <v>246</v>
      </c>
      <c r="G44" s="158" t="s">
        <v>245</v>
      </c>
      <c r="H44" s="159">
        <v>150000</v>
      </c>
      <c r="I44" s="66">
        <v>150000</v>
      </c>
      <c r="J44" s="66"/>
      <c r="K44" s="158"/>
      <c r="L44" s="66">
        <v>150000</v>
      </c>
      <c r="M44" s="158"/>
      <c r="N44" s="66"/>
      <c r="O44" s="66"/>
      <c r="P44" s="158"/>
      <c r="Q44" s="66"/>
      <c r="R44" s="66"/>
      <c r="S44" s="66"/>
      <c r="T44" s="66"/>
      <c r="U44" s="66"/>
      <c r="V44" s="66"/>
      <c r="W44" s="66"/>
    </row>
    <row r="45" ht="20.25" customHeight="1" spans="1:23">
      <c r="A45" s="156" t="s">
        <v>30</v>
      </c>
      <c r="B45" s="156"/>
      <c r="C45" s="156"/>
      <c r="D45" s="156"/>
      <c r="E45" s="156"/>
      <c r="F45" s="156"/>
      <c r="G45" s="156"/>
      <c r="H45" s="66">
        <v>33687485.09</v>
      </c>
      <c r="I45" s="66">
        <v>27046273.09</v>
      </c>
      <c r="J45" s="66">
        <v>12012741.81</v>
      </c>
      <c r="K45" s="66"/>
      <c r="L45" s="66">
        <v>15033531.28</v>
      </c>
      <c r="M45" s="66"/>
      <c r="N45" s="66"/>
      <c r="O45" s="66"/>
      <c r="P45" s="66"/>
      <c r="Q45" s="66"/>
      <c r="R45" s="66">
        <v>6641212</v>
      </c>
      <c r="S45" s="66"/>
      <c r="T45" s="66">
        <v>6641212</v>
      </c>
      <c r="U45" s="66"/>
      <c r="V45" s="66"/>
      <c r="W45" s="66"/>
    </row>
  </sheetData>
  <mergeCells count="17">
    <mergeCell ref="A1:W1"/>
    <mergeCell ref="A2:W2"/>
    <mergeCell ref="A3:V3"/>
    <mergeCell ref="H4:W4"/>
    <mergeCell ref="I5:M5"/>
    <mergeCell ref="N5:P5"/>
    <mergeCell ref="R5:W5"/>
    <mergeCell ref="A45:G45"/>
    <mergeCell ref="A4:A6"/>
    <mergeCell ref="B4:B6"/>
    <mergeCell ref="C4:C6"/>
    <mergeCell ref="D4:D6"/>
    <mergeCell ref="E4:E6"/>
    <mergeCell ref="F4:F6"/>
    <mergeCell ref="G4:G6"/>
    <mergeCell ref="H5:H6"/>
    <mergeCell ref="Q5:Q6"/>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08"/>
  <sheetViews>
    <sheetView showZeros="0" topLeftCell="H1" workbookViewId="0">
      <pane ySplit="1" topLeftCell="A2" activePane="bottomLeft" state="frozen"/>
      <selection/>
      <selection pane="bottomLeft"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147"/>
      <c r="F2" s="147"/>
      <c r="G2" s="147"/>
      <c r="H2" s="147"/>
      <c r="K2" s="135"/>
      <c r="N2" s="135"/>
      <c r="O2" s="135"/>
      <c r="P2" s="135"/>
      <c r="U2" s="152"/>
      <c r="W2" s="136" t="s">
        <v>247</v>
      </c>
    </row>
    <row r="3" ht="27.75" customHeight="1" spans="1:23">
      <c r="A3" s="34" t="s">
        <v>248</v>
      </c>
      <c r="B3" s="34"/>
      <c r="C3" s="34"/>
      <c r="D3" s="34"/>
      <c r="E3" s="34"/>
      <c r="F3" s="34"/>
      <c r="G3" s="34"/>
      <c r="H3" s="34"/>
      <c r="I3" s="34"/>
      <c r="J3" s="34"/>
      <c r="K3" s="34"/>
      <c r="L3" s="34"/>
      <c r="M3" s="34"/>
      <c r="N3" s="34"/>
      <c r="O3" s="34"/>
      <c r="P3" s="34"/>
      <c r="Q3" s="34"/>
      <c r="R3" s="34"/>
      <c r="S3" s="34"/>
      <c r="T3" s="34"/>
      <c r="U3" s="34"/>
      <c r="V3" s="34"/>
      <c r="W3" s="34"/>
    </row>
    <row r="4" ht="13.5" customHeight="1" spans="1:23">
      <c r="A4" s="6" t="str">
        <f t="shared" ref="A4:B4" si="0">"单位名称："&amp;"玉溪市检验检测认证院"</f>
        <v>单位名称：玉溪市检验检测认证院</v>
      </c>
      <c r="B4" s="148" t="str">
        <f t="shared" si="0"/>
        <v>单位名称：玉溪市检验检测认证院</v>
      </c>
      <c r="C4" s="148"/>
      <c r="D4" s="148"/>
      <c r="E4" s="148"/>
      <c r="F4" s="148"/>
      <c r="G4" s="148"/>
      <c r="H4" s="148"/>
      <c r="I4" s="148"/>
      <c r="J4" s="8"/>
      <c r="K4" s="8"/>
      <c r="L4" s="8"/>
      <c r="M4" s="8"/>
      <c r="N4" s="8"/>
      <c r="O4" s="8"/>
      <c r="P4" s="8"/>
      <c r="Q4" s="8"/>
      <c r="U4" s="152"/>
      <c r="W4" s="139" t="s">
        <v>2</v>
      </c>
    </row>
    <row r="5" ht="21.75" customHeight="1" spans="1:23">
      <c r="A5" s="10" t="s">
        <v>249</v>
      </c>
      <c r="B5" s="10" t="s">
        <v>136</v>
      </c>
      <c r="C5" s="10" t="s">
        <v>137</v>
      </c>
      <c r="D5" s="10" t="s">
        <v>250</v>
      </c>
      <c r="E5" s="11" t="s">
        <v>138</v>
      </c>
      <c r="F5" s="11" t="s">
        <v>139</v>
      </c>
      <c r="G5" s="11" t="s">
        <v>140</v>
      </c>
      <c r="H5" s="11" t="s">
        <v>141</v>
      </c>
      <c r="I5" s="21" t="s">
        <v>30</v>
      </c>
      <c r="J5" s="21" t="s">
        <v>251</v>
      </c>
      <c r="K5" s="21"/>
      <c r="L5" s="21"/>
      <c r="M5" s="21"/>
      <c r="N5" s="21" t="s">
        <v>143</v>
      </c>
      <c r="O5" s="21"/>
      <c r="P5" s="21"/>
      <c r="Q5" s="11" t="s">
        <v>36</v>
      </c>
      <c r="R5" s="12" t="s">
        <v>252</v>
      </c>
      <c r="S5" s="13"/>
      <c r="T5" s="13"/>
      <c r="U5" s="13"/>
      <c r="V5" s="13"/>
      <c r="W5" s="14"/>
    </row>
    <row r="6" ht="21.75" customHeight="1" spans="1:23">
      <c r="A6" s="15"/>
      <c r="B6" s="15"/>
      <c r="C6" s="15"/>
      <c r="D6" s="15"/>
      <c r="E6" s="16"/>
      <c r="F6" s="16"/>
      <c r="G6" s="16"/>
      <c r="H6" s="16"/>
      <c r="I6" s="21"/>
      <c r="J6" s="151" t="s">
        <v>33</v>
      </c>
      <c r="K6" s="151"/>
      <c r="L6" s="151" t="s">
        <v>34</v>
      </c>
      <c r="M6" s="151" t="s">
        <v>35</v>
      </c>
      <c r="N6" s="11" t="s">
        <v>33</v>
      </c>
      <c r="O6" s="11" t="s">
        <v>34</v>
      </c>
      <c r="P6" s="11" t="s">
        <v>35</v>
      </c>
      <c r="Q6" s="16"/>
      <c r="R6" s="11" t="s">
        <v>32</v>
      </c>
      <c r="S6" s="11" t="s">
        <v>39</v>
      </c>
      <c r="T6" s="11" t="s">
        <v>149</v>
      </c>
      <c r="U6" s="11" t="s">
        <v>41</v>
      </c>
      <c r="V6" s="11" t="s">
        <v>42</v>
      </c>
      <c r="W6" s="11" t="s">
        <v>43</v>
      </c>
    </row>
    <row r="7" ht="40.5" customHeight="1" spans="1:23">
      <c r="A7" s="18"/>
      <c r="B7" s="18"/>
      <c r="C7" s="18"/>
      <c r="D7" s="18"/>
      <c r="E7" s="19"/>
      <c r="F7" s="19"/>
      <c r="G7" s="19"/>
      <c r="H7" s="19"/>
      <c r="I7" s="21"/>
      <c r="J7" s="151" t="s">
        <v>32</v>
      </c>
      <c r="K7" s="151" t="s">
        <v>253</v>
      </c>
      <c r="L7" s="151"/>
      <c r="M7" s="151"/>
      <c r="N7" s="19"/>
      <c r="O7" s="19"/>
      <c r="P7" s="19"/>
      <c r="Q7" s="19"/>
      <c r="R7" s="19"/>
      <c r="S7" s="19"/>
      <c r="T7" s="19"/>
      <c r="U7" s="20"/>
      <c r="V7" s="19"/>
      <c r="W7" s="19"/>
    </row>
    <row r="8" ht="15" customHeight="1" spans="1:23">
      <c r="A8" s="149">
        <v>1</v>
      </c>
      <c r="B8" s="149">
        <v>2</v>
      </c>
      <c r="C8" s="149">
        <v>3</v>
      </c>
      <c r="D8" s="149">
        <v>4</v>
      </c>
      <c r="E8" s="149">
        <v>5</v>
      </c>
      <c r="F8" s="149">
        <v>6</v>
      </c>
      <c r="G8" s="149">
        <v>7</v>
      </c>
      <c r="H8" s="149">
        <v>8</v>
      </c>
      <c r="I8" s="149">
        <v>9</v>
      </c>
      <c r="J8" s="149">
        <v>10</v>
      </c>
      <c r="K8" s="149">
        <v>11</v>
      </c>
      <c r="L8" s="149">
        <v>12</v>
      </c>
      <c r="M8" s="149">
        <v>13</v>
      </c>
      <c r="N8" s="149">
        <v>14</v>
      </c>
      <c r="O8" s="149">
        <v>15</v>
      </c>
      <c r="P8" s="149">
        <v>16</v>
      </c>
      <c r="Q8" s="149">
        <v>17</v>
      </c>
      <c r="R8" s="149">
        <v>18</v>
      </c>
      <c r="S8" s="149">
        <v>19</v>
      </c>
      <c r="T8" s="149">
        <v>20</v>
      </c>
      <c r="U8" s="149">
        <v>21</v>
      </c>
      <c r="V8" s="149">
        <v>22</v>
      </c>
      <c r="W8" s="149">
        <v>23</v>
      </c>
    </row>
    <row r="9" ht="32.9" customHeight="1" spans="1:23">
      <c r="A9" s="28"/>
      <c r="B9" s="150"/>
      <c r="C9" s="28" t="s">
        <v>254</v>
      </c>
      <c r="D9" s="28"/>
      <c r="E9" s="28"/>
      <c r="F9" s="28"/>
      <c r="G9" s="28"/>
      <c r="H9" s="28"/>
      <c r="I9" s="47">
        <v>220000</v>
      </c>
      <c r="J9" s="47">
        <v>220000</v>
      </c>
      <c r="K9" s="47">
        <v>220000</v>
      </c>
      <c r="L9" s="47"/>
      <c r="M9" s="47"/>
      <c r="N9" s="47"/>
      <c r="O9" s="47"/>
      <c r="P9" s="47"/>
      <c r="Q9" s="47"/>
      <c r="R9" s="47"/>
      <c r="S9" s="47"/>
      <c r="T9" s="47"/>
      <c r="U9" s="47"/>
      <c r="V9" s="47"/>
      <c r="W9" s="47"/>
    </row>
    <row r="10" ht="32.9" customHeight="1" spans="1:23">
      <c r="A10" s="28" t="s">
        <v>255</v>
      </c>
      <c r="B10" s="150" t="s">
        <v>256</v>
      </c>
      <c r="C10" s="28" t="s">
        <v>254</v>
      </c>
      <c r="D10" s="28" t="s">
        <v>64</v>
      </c>
      <c r="E10" s="28" t="s">
        <v>83</v>
      </c>
      <c r="F10" s="28" t="s">
        <v>257</v>
      </c>
      <c r="G10" s="28" t="s">
        <v>199</v>
      </c>
      <c r="H10" s="28" t="s">
        <v>200</v>
      </c>
      <c r="I10" s="47">
        <v>26400</v>
      </c>
      <c r="J10" s="47">
        <v>26400</v>
      </c>
      <c r="K10" s="47">
        <v>26400</v>
      </c>
      <c r="L10" s="47"/>
      <c r="M10" s="47"/>
      <c r="N10" s="47"/>
      <c r="O10" s="47"/>
      <c r="P10" s="47"/>
      <c r="Q10" s="47"/>
      <c r="R10" s="47"/>
      <c r="S10" s="47"/>
      <c r="T10" s="47"/>
      <c r="U10" s="47"/>
      <c r="V10" s="47"/>
      <c r="W10" s="47"/>
    </row>
    <row r="11" ht="32.9" customHeight="1" spans="1:23">
      <c r="A11" s="28" t="s">
        <v>255</v>
      </c>
      <c r="B11" s="150" t="s">
        <v>256</v>
      </c>
      <c r="C11" s="28" t="s">
        <v>254</v>
      </c>
      <c r="D11" s="28" t="s">
        <v>64</v>
      </c>
      <c r="E11" s="28" t="s">
        <v>83</v>
      </c>
      <c r="F11" s="28" t="s">
        <v>257</v>
      </c>
      <c r="G11" s="28" t="s">
        <v>201</v>
      </c>
      <c r="H11" s="28" t="s">
        <v>202</v>
      </c>
      <c r="I11" s="47">
        <v>23600</v>
      </c>
      <c r="J11" s="47">
        <v>23600</v>
      </c>
      <c r="K11" s="47">
        <v>23600</v>
      </c>
      <c r="L11" s="47"/>
      <c r="M11" s="47"/>
      <c r="N11" s="47"/>
      <c r="O11" s="47"/>
      <c r="P11" s="47"/>
      <c r="Q11" s="47"/>
      <c r="R11" s="47"/>
      <c r="S11" s="47"/>
      <c r="T11" s="47"/>
      <c r="U11" s="47"/>
      <c r="V11" s="47"/>
      <c r="W11" s="47"/>
    </row>
    <row r="12" ht="32.9" customHeight="1" spans="1:23">
      <c r="A12" s="28" t="s">
        <v>255</v>
      </c>
      <c r="B12" s="150" t="s">
        <v>256</v>
      </c>
      <c r="C12" s="28" t="s">
        <v>254</v>
      </c>
      <c r="D12" s="28" t="s">
        <v>64</v>
      </c>
      <c r="E12" s="28" t="s">
        <v>83</v>
      </c>
      <c r="F12" s="28" t="s">
        <v>257</v>
      </c>
      <c r="G12" s="28" t="s">
        <v>168</v>
      </c>
      <c r="H12" s="28" t="s">
        <v>169</v>
      </c>
      <c r="I12" s="47">
        <v>50000</v>
      </c>
      <c r="J12" s="47">
        <v>50000</v>
      </c>
      <c r="K12" s="47">
        <v>50000</v>
      </c>
      <c r="L12" s="47"/>
      <c r="M12" s="47"/>
      <c r="N12" s="47"/>
      <c r="O12" s="47"/>
      <c r="P12" s="47"/>
      <c r="Q12" s="47"/>
      <c r="R12" s="47"/>
      <c r="S12" s="47"/>
      <c r="T12" s="47"/>
      <c r="U12" s="47"/>
      <c r="V12" s="47"/>
      <c r="W12" s="47"/>
    </row>
    <row r="13" ht="32.9" customHeight="1" spans="1:23">
      <c r="A13" s="28" t="s">
        <v>255</v>
      </c>
      <c r="B13" s="150" t="s">
        <v>256</v>
      </c>
      <c r="C13" s="28" t="s">
        <v>254</v>
      </c>
      <c r="D13" s="28" t="s">
        <v>64</v>
      </c>
      <c r="E13" s="28" t="s">
        <v>83</v>
      </c>
      <c r="F13" s="28" t="s">
        <v>257</v>
      </c>
      <c r="G13" s="28" t="s">
        <v>258</v>
      </c>
      <c r="H13" s="28" t="s">
        <v>259</v>
      </c>
      <c r="I13" s="47">
        <v>100000</v>
      </c>
      <c r="J13" s="47">
        <v>100000</v>
      </c>
      <c r="K13" s="47">
        <v>100000</v>
      </c>
      <c r="L13" s="47"/>
      <c r="M13" s="47"/>
      <c r="N13" s="47"/>
      <c r="O13" s="47"/>
      <c r="P13" s="47"/>
      <c r="Q13" s="47"/>
      <c r="R13" s="47"/>
      <c r="S13" s="47"/>
      <c r="T13" s="47"/>
      <c r="U13" s="47"/>
      <c r="V13" s="47"/>
      <c r="W13" s="47"/>
    </row>
    <row r="14" ht="32.9" customHeight="1" spans="1:23">
      <c r="A14" s="28" t="s">
        <v>255</v>
      </c>
      <c r="B14" s="150" t="s">
        <v>256</v>
      </c>
      <c r="C14" s="28" t="s">
        <v>254</v>
      </c>
      <c r="D14" s="28" t="s">
        <v>64</v>
      </c>
      <c r="E14" s="28" t="s">
        <v>83</v>
      </c>
      <c r="F14" s="28" t="s">
        <v>257</v>
      </c>
      <c r="G14" s="28" t="s">
        <v>260</v>
      </c>
      <c r="H14" s="28" t="s">
        <v>261</v>
      </c>
      <c r="I14" s="47">
        <v>20000</v>
      </c>
      <c r="J14" s="47">
        <v>20000</v>
      </c>
      <c r="K14" s="47">
        <v>20000</v>
      </c>
      <c r="L14" s="47"/>
      <c r="M14" s="47"/>
      <c r="N14" s="47"/>
      <c r="O14" s="47"/>
      <c r="P14" s="47"/>
      <c r="Q14" s="47"/>
      <c r="R14" s="47"/>
      <c r="S14" s="47"/>
      <c r="T14" s="47"/>
      <c r="U14" s="47"/>
      <c r="V14" s="47"/>
      <c r="W14" s="47"/>
    </row>
    <row r="15" ht="32.9" customHeight="1" spans="1:23">
      <c r="A15" s="28"/>
      <c r="B15" s="28"/>
      <c r="C15" s="28" t="s">
        <v>262</v>
      </c>
      <c r="D15" s="28"/>
      <c r="E15" s="28"/>
      <c r="F15" s="28"/>
      <c r="G15" s="28"/>
      <c r="H15" s="28"/>
      <c r="I15" s="47">
        <v>436144.6</v>
      </c>
      <c r="J15" s="47"/>
      <c r="K15" s="47"/>
      <c r="L15" s="47"/>
      <c r="M15" s="47"/>
      <c r="N15" s="47">
        <v>436144.6</v>
      </c>
      <c r="O15" s="47"/>
      <c r="P15" s="47"/>
      <c r="Q15" s="47"/>
      <c r="R15" s="47"/>
      <c r="S15" s="47"/>
      <c r="T15" s="47"/>
      <c r="U15" s="47"/>
      <c r="V15" s="47"/>
      <c r="W15" s="47"/>
    </row>
    <row r="16" ht="32.9" customHeight="1" spans="1:23">
      <c r="A16" s="28" t="s">
        <v>255</v>
      </c>
      <c r="B16" s="150" t="s">
        <v>263</v>
      </c>
      <c r="C16" s="28" t="s">
        <v>262</v>
      </c>
      <c r="D16" s="28" t="s">
        <v>64</v>
      </c>
      <c r="E16" s="28" t="s">
        <v>85</v>
      </c>
      <c r="F16" s="28" t="s">
        <v>264</v>
      </c>
      <c r="G16" s="28" t="s">
        <v>205</v>
      </c>
      <c r="H16" s="28" t="s">
        <v>206</v>
      </c>
      <c r="I16" s="47">
        <v>30032</v>
      </c>
      <c r="J16" s="47"/>
      <c r="K16" s="47"/>
      <c r="L16" s="47"/>
      <c r="M16" s="47"/>
      <c r="N16" s="47">
        <v>30032</v>
      </c>
      <c r="O16" s="47"/>
      <c r="P16" s="47"/>
      <c r="Q16" s="47"/>
      <c r="R16" s="47"/>
      <c r="S16" s="47"/>
      <c r="T16" s="47"/>
      <c r="U16" s="47"/>
      <c r="V16" s="47"/>
      <c r="W16" s="47"/>
    </row>
    <row r="17" ht="32.9" customHeight="1" spans="1:23">
      <c r="A17" s="28" t="s">
        <v>255</v>
      </c>
      <c r="B17" s="150" t="s">
        <v>263</v>
      </c>
      <c r="C17" s="28" t="s">
        <v>262</v>
      </c>
      <c r="D17" s="28" t="s">
        <v>64</v>
      </c>
      <c r="E17" s="28" t="s">
        <v>85</v>
      </c>
      <c r="F17" s="28" t="s">
        <v>264</v>
      </c>
      <c r="G17" s="28" t="s">
        <v>168</v>
      </c>
      <c r="H17" s="28" t="s">
        <v>169</v>
      </c>
      <c r="I17" s="47">
        <v>29900</v>
      </c>
      <c r="J17" s="47"/>
      <c r="K17" s="47"/>
      <c r="L17" s="47"/>
      <c r="M17" s="47"/>
      <c r="N17" s="47">
        <v>29900</v>
      </c>
      <c r="O17" s="47"/>
      <c r="P17" s="47"/>
      <c r="Q17" s="47"/>
      <c r="R17" s="47"/>
      <c r="S17" s="47"/>
      <c r="T17" s="47"/>
      <c r="U17" s="47"/>
      <c r="V17" s="47"/>
      <c r="W17" s="47"/>
    </row>
    <row r="18" ht="32.9" customHeight="1" spans="1:23">
      <c r="A18" s="28" t="s">
        <v>255</v>
      </c>
      <c r="B18" s="150" t="s">
        <v>263</v>
      </c>
      <c r="C18" s="28" t="s">
        <v>262</v>
      </c>
      <c r="D18" s="28" t="s">
        <v>64</v>
      </c>
      <c r="E18" s="28" t="s">
        <v>85</v>
      </c>
      <c r="F18" s="28" t="s">
        <v>264</v>
      </c>
      <c r="G18" s="28" t="s">
        <v>258</v>
      </c>
      <c r="H18" s="28" t="s">
        <v>259</v>
      </c>
      <c r="I18" s="47">
        <v>36771.96</v>
      </c>
      <c r="J18" s="47"/>
      <c r="K18" s="47"/>
      <c r="L18" s="47"/>
      <c r="M18" s="47"/>
      <c r="N18" s="47">
        <v>36771.96</v>
      </c>
      <c r="O18" s="47"/>
      <c r="P18" s="47"/>
      <c r="Q18" s="47"/>
      <c r="R18" s="47"/>
      <c r="S18" s="47"/>
      <c r="T18" s="47"/>
      <c r="U18" s="47"/>
      <c r="V18" s="47"/>
      <c r="W18" s="47"/>
    </row>
    <row r="19" ht="32.9" customHeight="1" spans="1:23">
      <c r="A19" s="28" t="s">
        <v>255</v>
      </c>
      <c r="B19" s="150" t="s">
        <v>263</v>
      </c>
      <c r="C19" s="28" t="s">
        <v>262</v>
      </c>
      <c r="D19" s="28" t="s">
        <v>64</v>
      </c>
      <c r="E19" s="28" t="s">
        <v>85</v>
      </c>
      <c r="F19" s="28" t="s">
        <v>264</v>
      </c>
      <c r="G19" s="28" t="s">
        <v>174</v>
      </c>
      <c r="H19" s="28" t="s">
        <v>175</v>
      </c>
      <c r="I19" s="47">
        <v>36915.64</v>
      </c>
      <c r="J19" s="47"/>
      <c r="K19" s="47"/>
      <c r="L19" s="47"/>
      <c r="M19" s="47"/>
      <c r="N19" s="47">
        <v>36915.64</v>
      </c>
      <c r="O19" s="47"/>
      <c r="P19" s="47"/>
      <c r="Q19" s="47"/>
      <c r="R19" s="47"/>
      <c r="S19" s="47"/>
      <c r="T19" s="47"/>
      <c r="U19" s="47"/>
      <c r="V19" s="47"/>
      <c r="W19" s="47"/>
    </row>
    <row r="20" ht="32.9" customHeight="1" spans="1:23">
      <c r="A20" s="28" t="s">
        <v>255</v>
      </c>
      <c r="B20" s="150" t="s">
        <v>263</v>
      </c>
      <c r="C20" s="28" t="s">
        <v>262</v>
      </c>
      <c r="D20" s="28" t="s">
        <v>64</v>
      </c>
      <c r="E20" s="28" t="s">
        <v>85</v>
      </c>
      <c r="F20" s="28" t="s">
        <v>264</v>
      </c>
      <c r="G20" s="28" t="s">
        <v>265</v>
      </c>
      <c r="H20" s="28" t="s">
        <v>266</v>
      </c>
      <c r="I20" s="47">
        <v>302525</v>
      </c>
      <c r="J20" s="47"/>
      <c r="K20" s="47"/>
      <c r="L20" s="47"/>
      <c r="M20" s="47"/>
      <c r="N20" s="47">
        <v>302525</v>
      </c>
      <c r="O20" s="47"/>
      <c r="P20" s="47"/>
      <c r="Q20" s="47"/>
      <c r="R20" s="47"/>
      <c r="S20" s="47"/>
      <c r="T20" s="47"/>
      <c r="U20" s="47"/>
      <c r="V20" s="47"/>
      <c r="W20" s="47"/>
    </row>
    <row r="21" ht="32.9" customHeight="1" spans="1:23">
      <c r="A21" s="28"/>
      <c r="B21" s="28"/>
      <c r="C21" s="28" t="s">
        <v>267</v>
      </c>
      <c r="D21" s="28"/>
      <c r="E21" s="28"/>
      <c r="F21" s="28"/>
      <c r="G21" s="28"/>
      <c r="H21" s="28"/>
      <c r="I21" s="47">
        <v>200000</v>
      </c>
      <c r="J21" s="47">
        <v>200000</v>
      </c>
      <c r="K21" s="47">
        <v>200000</v>
      </c>
      <c r="L21" s="47"/>
      <c r="M21" s="47"/>
      <c r="N21" s="47"/>
      <c r="O21" s="47"/>
      <c r="P21" s="47"/>
      <c r="Q21" s="47"/>
      <c r="R21" s="47"/>
      <c r="S21" s="47"/>
      <c r="T21" s="47"/>
      <c r="U21" s="47"/>
      <c r="V21" s="47"/>
      <c r="W21" s="47"/>
    </row>
    <row r="22" ht="32.9" customHeight="1" spans="1:23">
      <c r="A22" s="28" t="s">
        <v>255</v>
      </c>
      <c r="B22" s="150" t="s">
        <v>268</v>
      </c>
      <c r="C22" s="28" t="s">
        <v>267</v>
      </c>
      <c r="D22" s="28" t="s">
        <v>64</v>
      </c>
      <c r="E22" s="28" t="s">
        <v>84</v>
      </c>
      <c r="F22" s="28" t="s">
        <v>269</v>
      </c>
      <c r="G22" s="28" t="s">
        <v>205</v>
      </c>
      <c r="H22" s="28" t="s">
        <v>206</v>
      </c>
      <c r="I22" s="47">
        <v>100000</v>
      </c>
      <c r="J22" s="47">
        <v>100000</v>
      </c>
      <c r="K22" s="47">
        <v>100000</v>
      </c>
      <c r="L22" s="47"/>
      <c r="M22" s="47"/>
      <c r="N22" s="47"/>
      <c r="O22" s="47"/>
      <c r="P22" s="47"/>
      <c r="Q22" s="47"/>
      <c r="R22" s="47"/>
      <c r="S22" s="47"/>
      <c r="T22" s="47"/>
      <c r="U22" s="47"/>
      <c r="V22" s="47"/>
      <c r="W22" s="47"/>
    </row>
    <row r="23" ht="32.9" customHeight="1" spans="1:23">
      <c r="A23" s="28" t="s">
        <v>255</v>
      </c>
      <c r="B23" s="150" t="s">
        <v>268</v>
      </c>
      <c r="C23" s="28" t="s">
        <v>267</v>
      </c>
      <c r="D23" s="28" t="s">
        <v>64</v>
      </c>
      <c r="E23" s="28" t="s">
        <v>84</v>
      </c>
      <c r="F23" s="28" t="s">
        <v>269</v>
      </c>
      <c r="G23" s="28" t="s">
        <v>258</v>
      </c>
      <c r="H23" s="28" t="s">
        <v>259</v>
      </c>
      <c r="I23" s="47">
        <v>50000</v>
      </c>
      <c r="J23" s="47">
        <v>50000</v>
      </c>
      <c r="K23" s="47">
        <v>50000</v>
      </c>
      <c r="L23" s="47"/>
      <c r="M23" s="47"/>
      <c r="N23" s="47"/>
      <c r="O23" s="47"/>
      <c r="P23" s="47"/>
      <c r="Q23" s="47"/>
      <c r="R23" s="47"/>
      <c r="S23" s="47"/>
      <c r="T23" s="47"/>
      <c r="U23" s="47"/>
      <c r="V23" s="47"/>
      <c r="W23" s="47"/>
    </row>
    <row r="24" ht="32.9" customHeight="1" spans="1:23">
      <c r="A24" s="28" t="s">
        <v>255</v>
      </c>
      <c r="B24" s="150" t="s">
        <v>268</v>
      </c>
      <c r="C24" s="28" t="s">
        <v>267</v>
      </c>
      <c r="D24" s="28" t="s">
        <v>64</v>
      </c>
      <c r="E24" s="28" t="s">
        <v>84</v>
      </c>
      <c r="F24" s="28" t="s">
        <v>269</v>
      </c>
      <c r="G24" s="28" t="s">
        <v>260</v>
      </c>
      <c r="H24" s="28" t="s">
        <v>261</v>
      </c>
      <c r="I24" s="47">
        <v>50000</v>
      </c>
      <c r="J24" s="47">
        <v>50000</v>
      </c>
      <c r="K24" s="47">
        <v>50000</v>
      </c>
      <c r="L24" s="47"/>
      <c r="M24" s="47"/>
      <c r="N24" s="47"/>
      <c r="O24" s="47"/>
      <c r="P24" s="47"/>
      <c r="Q24" s="47"/>
      <c r="R24" s="47"/>
      <c r="S24" s="47"/>
      <c r="T24" s="47"/>
      <c r="U24" s="47"/>
      <c r="V24" s="47"/>
      <c r="W24" s="47"/>
    </row>
    <row r="25" ht="32.9" customHeight="1" spans="1:23">
      <c r="A25" s="28"/>
      <c r="B25" s="28"/>
      <c r="C25" s="28" t="s">
        <v>270</v>
      </c>
      <c r="D25" s="28"/>
      <c r="E25" s="28"/>
      <c r="F25" s="28"/>
      <c r="G25" s="28"/>
      <c r="H25" s="28"/>
      <c r="I25" s="47">
        <v>230637.05</v>
      </c>
      <c r="J25" s="47"/>
      <c r="K25" s="47"/>
      <c r="L25" s="47"/>
      <c r="M25" s="47"/>
      <c r="N25" s="47">
        <v>230637.05</v>
      </c>
      <c r="O25" s="47"/>
      <c r="P25" s="47"/>
      <c r="Q25" s="47"/>
      <c r="R25" s="47"/>
      <c r="S25" s="47"/>
      <c r="T25" s="47"/>
      <c r="U25" s="47"/>
      <c r="V25" s="47"/>
      <c r="W25" s="47"/>
    </row>
    <row r="26" ht="32.9" customHeight="1" spans="1:23">
      <c r="A26" s="28" t="s">
        <v>255</v>
      </c>
      <c r="B26" s="150" t="s">
        <v>271</v>
      </c>
      <c r="C26" s="28" t="s">
        <v>270</v>
      </c>
      <c r="D26" s="28" t="s">
        <v>64</v>
      </c>
      <c r="E26" s="28" t="s">
        <v>87</v>
      </c>
      <c r="F26" s="28" t="s">
        <v>272</v>
      </c>
      <c r="G26" s="28" t="s">
        <v>243</v>
      </c>
      <c r="H26" s="28" t="s">
        <v>242</v>
      </c>
      <c r="I26" s="47">
        <v>4452</v>
      </c>
      <c r="J26" s="47"/>
      <c r="K26" s="47"/>
      <c r="L26" s="47"/>
      <c r="M26" s="47"/>
      <c r="N26" s="47">
        <v>4452</v>
      </c>
      <c r="O26" s="47"/>
      <c r="P26" s="47"/>
      <c r="Q26" s="47"/>
      <c r="R26" s="47"/>
      <c r="S26" s="47"/>
      <c r="T26" s="47"/>
      <c r="U26" s="47"/>
      <c r="V26" s="47"/>
      <c r="W26" s="47"/>
    </row>
    <row r="27" ht="32.9" customHeight="1" spans="1:23">
      <c r="A27" s="28" t="s">
        <v>255</v>
      </c>
      <c r="B27" s="150" t="s">
        <v>271</v>
      </c>
      <c r="C27" s="28" t="s">
        <v>270</v>
      </c>
      <c r="D27" s="28" t="s">
        <v>64</v>
      </c>
      <c r="E27" s="28" t="s">
        <v>87</v>
      </c>
      <c r="F27" s="28" t="s">
        <v>272</v>
      </c>
      <c r="G27" s="28" t="s">
        <v>168</v>
      </c>
      <c r="H27" s="28" t="s">
        <v>169</v>
      </c>
      <c r="I27" s="47">
        <v>6932</v>
      </c>
      <c r="J27" s="47"/>
      <c r="K27" s="47"/>
      <c r="L27" s="47"/>
      <c r="M27" s="47"/>
      <c r="N27" s="47">
        <v>6932</v>
      </c>
      <c r="O27" s="47"/>
      <c r="P27" s="47"/>
      <c r="Q27" s="47"/>
      <c r="R27" s="47"/>
      <c r="S27" s="47"/>
      <c r="T27" s="47"/>
      <c r="U27" s="47"/>
      <c r="V27" s="47"/>
      <c r="W27" s="47"/>
    </row>
    <row r="28" ht="32.9" customHeight="1" spans="1:23">
      <c r="A28" s="28" t="s">
        <v>255</v>
      </c>
      <c r="B28" s="150" t="s">
        <v>271</v>
      </c>
      <c r="C28" s="28" t="s">
        <v>270</v>
      </c>
      <c r="D28" s="28" t="s">
        <v>64</v>
      </c>
      <c r="E28" s="28" t="s">
        <v>87</v>
      </c>
      <c r="F28" s="28" t="s">
        <v>272</v>
      </c>
      <c r="G28" s="28" t="s">
        <v>258</v>
      </c>
      <c r="H28" s="28" t="s">
        <v>259</v>
      </c>
      <c r="I28" s="47">
        <v>21155.05</v>
      </c>
      <c r="J28" s="47"/>
      <c r="K28" s="47"/>
      <c r="L28" s="47"/>
      <c r="M28" s="47"/>
      <c r="N28" s="47">
        <v>21155.05</v>
      </c>
      <c r="O28" s="47"/>
      <c r="P28" s="47"/>
      <c r="Q28" s="47"/>
      <c r="R28" s="47"/>
      <c r="S28" s="47"/>
      <c r="T28" s="47"/>
      <c r="U28" s="47"/>
      <c r="V28" s="47"/>
      <c r="W28" s="47"/>
    </row>
    <row r="29" ht="32.9" customHeight="1" spans="1:23">
      <c r="A29" s="28" t="s">
        <v>255</v>
      </c>
      <c r="B29" s="150" t="s">
        <v>271</v>
      </c>
      <c r="C29" s="28" t="s">
        <v>270</v>
      </c>
      <c r="D29" s="28" t="s">
        <v>64</v>
      </c>
      <c r="E29" s="28" t="s">
        <v>87</v>
      </c>
      <c r="F29" s="28" t="s">
        <v>272</v>
      </c>
      <c r="G29" s="28" t="s">
        <v>260</v>
      </c>
      <c r="H29" s="28" t="s">
        <v>261</v>
      </c>
      <c r="I29" s="47">
        <v>12548</v>
      </c>
      <c r="J29" s="47"/>
      <c r="K29" s="47"/>
      <c r="L29" s="47"/>
      <c r="M29" s="47"/>
      <c r="N29" s="47">
        <v>12548</v>
      </c>
      <c r="O29" s="47"/>
      <c r="P29" s="47"/>
      <c r="Q29" s="47"/>
      <c r="R29" s="47"/>
      <c r="S29" s="47"/>
      <c r="T29" s="47"/>
      <c r="U29" s="47"/>
      <c r="V29" s="47"/>
      <c r="W29" s="47"/>
    </row>
    <row r="30" ht="32.9" customHeight="1" spans="1:23">
      <c r="A30" s="28" t="s">
        <v>255</v>
      </c>
      <c r="B30" s="150" t="s">
        <v>271</v>
      </c>
      <c r="C30" s="28" t="s">
        <v>270</v>
      </c>
      <c r="D30" s="28" t="s">
        <v>64</v>
      </c>
      <c r="E30" s="28" t="s">
        <v>87</v>
      </c>
      <c r="F30" s="28" t="s">
        <v>272</v>
      </c>
      <c r="G30" s="28" t="s">
        <v>265</v>
      </c>
      <c r="H30" s="28" t="s">
        <v>266</v>
      </c>
      <c r="I30" s="47">
        <v>185550</v>
      </c>
      <c r="J30" s="47"/>
      <c r="K30" s="47"/>
      <c r="L30" s="47"/>
      <c r="M30" s="47"/>
      <c r="N30" s="47">
        <v>185550</v>
      </c>
      <c r="O30" s="47"/>
      <c r="P30" s="47"/>
      <c r="Q30" s="47"/>
      <c r="R30" s="47"/>
      <c r="S30" s="47"/>
      <c r="T30" s="47"/>
      <c r="U30" s="47"/>
      <c r="V30" s="47"/>
      <c r="W30" s="47"/>
    </row>
    <row r="31" ht="32.9" customHeight="1" spans="1:23">
      <c r="A31" s="28"/>
      <c r="B31" s="28"/>
      <c r="C31" s="28" t="s">
        <v>273</v>
      </c>
      <c r="D31" s="28"/>
      <c r="E31" s="28"/>
      <c r="F31" s="28"/>
      <c r="G31" s="28"/>
      <c r="H31" s="28"/>
      <c r="I31" s="47">
        <v>250000</v>
      </c>
      <c r="J31" s="47">
        <v>250000</v>
      </c>
      <c r="K31" s="47">
        <v>250000</v>
      </c>
      <c r="L31" s="47"/>
      <c r="M31" s="47"/>
      <c r="N31" s="47"/>
      <c r="O31" s="47"/>
      <c r="P31" s="47"/>
      <c r="Q31" s="47"/>
      <c r="R31" s="47"/>
      <c r="S31" s="47"/>
      <c r="T31" s="47"/>
      <c r="U31" s="47"/>
      <c r="V31" s="47"/>
      <c r="W31" s="47"/>
    </row>
    <row r="32" ht="32.9" customHeight="1" spans="1:23">
      <c r="A32" s="28" t="s">
        <v>255</v>
      </c>
      <c r="B32" s="150" t="s">
        <v>274</v>
      </c>
      <c r="C32" s="28" t="s">
        <v>273</v>
      </c>
      <c r="D32" s="28" t="s">
        <v>64</v>
      </c>
      <c r="E32" s="28" t="s">
        <v>81</v>
      </c>
      <c r="F32" s="28" t="s">
        <v>275</v>
      </c>
      <c r="G32" s="28" t="s">
        <v>168</v>
      </c>
      <c r="H32" s="28" t="s">
        <v>169</v>
      </c>
      <c r="I32" s="47">
        <v>60000</v>
      </c>
      <c r="J32" s="47">
        <v>60000</v>
      </c>
      <c r="K32" s="47">
        <v>60000</v>
      </c>
      <c r="L32" s="47"/>
      <c r="M32" s="47"/>
      <c r="N32" s="47"/>
      <c r="O32" s="47"/>
      <c r="P32" s="47"/>
      <c r="Q32" s="47"/>
      <c r="R32" s="47"/>
      <c r="S32" s="47"/>
      <c r="T32" s="47"/>
      <c r="U32" s="47"/>
      <c r="V32" s="47"/>
      <c r="W32" s="47"/>
    </row>
    <row r="33" ht="32.9" customHeight="1" spans="1:23">
      <c r="A33" s="28" t="s">
        <v>255</v>
      </c>
      <c r="B33" s="150" t="s">
        <v>274</v>
      </c>
      <c r="C33" s="28" t="s">
        <v>273</v>
      </c>
      <c r="D33" s="28" t="s">
        <v>64</v>
      </c>
      <c r="E33" s="28" t="s">
        <v>81</v>
      </c>
      <c r="F33" s="28" t="s">
        <v>275</v>
      </c>
      <c r="G33" s="28" t="s">
        <v>258</v>
      </c>
      <c r="H33" s="28" t="s">
        <v>259</v>
      </c>
      <c r="I33" s="47">
        <v>145000</v>
      </c>
      <c r="J33" s="47">
        <v>145000</v>
      </c>
      <c r="K33" s="47">
        <v>145000</v>
      </c>
      <c r="L33" s="47"/>
      <c r="M33" s="47"/>
      <c r="N33" s="47"/>
      <c r="O33" s="47"/>
      <c r="P33" s="47"/>
      <c r="Q33" s="47"/>
      <c r="R33" s="47"/>
      <c r="S33" s="47"/>
      <c r="T33" s="47"/>
      <c r="U33" s="47"/>
      <c r="V33" s="47"/>
      <c r="W33" s="47"/>
    </row>
    <row r="34" ht="32.9" customHeight="1" spans="1:23">
      <c r="A34" s="28" t="s">
        <v>255</v>
      </c>
      <c r="B34" s="150" t="s">
        <v>274</v>
      </c>
      <c r="C34" s="28" t="s">
        <v>273</v>
      </c>
      <c r="D34" s="28" t="s">
        <v>64</v>
      </c>
      <c r="E34" s="28" t="s">
        <v>81</v>
      </c>
      <c r="F34" s="28" t="s">
        <v>275</v>
      </c>
      <c r="G34" s="28" t="s">
        <v>260</v>
      </c>
      <c r="H34" s="28" t="s">
        <v>261</v>
      </c>
      <c r="I34" s="47">
        <v>45000</v>
      </c>
      <c r="J34" s="47">
        <v>45000</v>
      </c>
      <c r="K34" s="47">
        <v>45000</v>
      </c>
      <c r="L34" s="47"/>
      <c r="M34" s="47"/>
      <c r="N34" s="47"/>
      <c r="O34" s="47"/>
      <c r="P34" s="47"/>
      <c r="Q34" s="47"/>
      <c r="R34" s="47"/>
      <c r="S34" s="47"/>
      <c r="T34" s="47"/>
      <c r="U34" s="47"/>
      <c r="V34" s="47"/>
      <c r="W34" s="47"/>
    </row>
    <row r="35" ht="32.9" customHeight="1" spans="1:23">
      <c r="A35" s="28"/>
      <c r="B35" s="28"/>
      <c r="C35" s="28" t="s">
        <v>276</v>
      </c>
      <c r="D35" s="28"/>
      <c r="E35" s="28"/>
      <c r="F35" s="28"/>
      <c r="G35" s="28"/>
      <c r="H35" s="28"/>
      <c r="I35" s="47">
        <v>400000</v>
      </c>
      <c r="J35" s="47">
        <v>400000</v>
      </c>
      <c r="K35" s="47">
        <v>400000</v>
      </c>
      <c r="L35" s="47"/>
      <c r="M35" s="47"/>
      <c r="N35" s="47"/>
      <c r="O35" s="47"/>
      <c r="P35" s="47"/>
      <c r="Q35" s="47"/>
      <c r="R35" s="47"/>
      <c r="S35" s="47"/>
      <c r="T35" s="47"/>
      <c r="U35" s="47"/>
      <c r="V35" s="47"/>
      <c r="W35" s="47"/>
    </row>
    <row r="36" ht="32.9" customHeight="1" spans="1:23">
      <c r="A36" s="28" t="s">
        <v>255</v>
      </c>
      <c r="B36" s="150" t="s">
        <v>277</v>
      </c>
      <c r="C36" s="28" t="s">
        <v>276</v>
      </c>
      <c r="D36" s="28" t="s">
        <v>64</v>
      </c>
      <c r="E36" s="28" t="s">
        <v>85</v>
      </c>
      <c r="F36" s="28" t="s">
        <v>264</v>
      </c>
      <c r="G36" s="28" t="s">
        <v>199</v>
      </c>
      <c r="H36" s="28" t="s">
        <v>200</v>
      </c>
      <c r="I36" s="47">
        <v>49999.99</v>
      </c>
      <c r="J36" s="47">
        <v>49999.99</v>
      </c>
      <c r="K36" s="47">
        <v>49999.99</v>
      </c>
      <c r="L36" s="47"/>
      <c r="M36" s="47"/>
      <c r="N36" s="47"/>
      <c r="O36" s="47"/>
      <c r="P36" s="47"/>
      <c r="Q36" s="47"/>
      <c r="R36" s="47"/>
      <c r="S36" s="47"/>
      <c r="T36" s="47"/>
      <c r="U36" s="47"/>
      <c r="V36" s="47"/>
      <c r="W36" s="47"/>
    </row>
    <row r="37" ht="32.9" customHeight="1" spans="1:23">
      <c r="A37" s="28" t="s">
        <v>255</v>
      </c>
      <c r="B37" s="150" t="s">
        <v>277</v>
      </c>
      <c r="C37" s="28" t="s">
        <v>276</v>
      </c>
      <c r="D37" s="28" t="s">
        <v>64</v>
      </c>
      <c r="E37" s="28" t="s">
        <v>85</v>
      </c>
      <c r="F37" s="28" t="s">
        <v>264</v>
      </c>
      <c r="G37" s="28" t="s">
        <v>201</v>
      </c>
      <c r="H37" s="28" t="s">
        <v>202</v>
      </c>
      <c r="I37" s="47">
        <v>51000</v>
      </c>
      <c r="J37" s="47">
        <v>51000</v>
      </c>
      <c r="K37" s="47">
        <v>51000</v>
      </c>
      <c r="L37" s="47"/>
      <c r="M37" s="47"/>
      <c r="N37" s="47"/>
      <c r="O37" s="47"/>
      <c r="P37" s="47"/>
      <c r="Q37" s="47"/>
      <c r="R37" s="47"/>
      <c r="S37" s="47"/>
      <c r="T37" s="47"/>
      <c r="U37" s="47"/>
      <c r="V37" s="47"/>
      <c r="W37" s="47"/>
    </row>
    <row r="38" ht="32.9" customHeight="1" spans="1:23">
      <c r="A38" s="28" t="s">
        <v>255</v>
      </c>
      <c r="B38" s="150" t="s">
        <v>277</v>
      </c>
      <c r="C38" s="28" t="s">
        <v>276</v>
      </c>
      <c r="D38" s="28" t="s">
        <v>64</v>
      </c>
      <c r="E38" s="28" t="s">
        <v>85</v>
      </c>
      <c r="F38" s="28" t="s">
        <v>264</v>
      </c>
      <c r="G38" s="28" t="s">
        <v>205</v>
      </c>
      <c r="H38" s="28" t="s">
        <v>206</v>
      </c>
      <c r="I38" s="47">
        <v>100000</v>
      </c>
      <c r="J38" s="47">
        <v>100000</v>
      </c>
      <c r="K38" s="47">
        <v>100000</v>
      </c>
      <c r="L38" s="47"/>
      <c r="M38" s="47"/>
      <c r="N38" s="47"/>
      <c r="O38" s="47"/>
      <c r="P38" s="47"/>
      <c r="Q38" s="47"/>
      <c r="R38" s="47"/>
      <c r="S38" s="47"/>
      <c r="T38" s="47"/>
      <c r="U38" s="47"/>
      <c r="V38" s="47"/>
      <c r="W38" s="47"/>
    </row>
    <row r="39" ht="32.9" customHeight="1" spans="1:23">
      <c r="A39" s="28" t="s">
        <v>255</v>
      </c>
      <c r="B39" s="150" t="s">
        <v>277</v>
      </c>
      <c r="C39" s="28" t="s">
        <v>276</v>
      </c>
      <c r="D39" s="28" t="s">
        <v>64</v>
      </c>
      <c r="E39" s="28" t="s">
        <v>85</v>
      </c>
      <c r="F39" s="28" t="s">
        <v>264</v>
      </c>
      <c r="G39" s="28" t="s">
        <v>258</v>
      </c>
      <c r="H39" s="28" t="s">
        <v>259</v>
      </c>
      <c r="I39" s="47">
        <v>199000.01</v>
      </c>
      <c r="J39" s="47">
        <v>199000.01</v>
      </c>
      <c r="K39" s="47">
        <v>199000.01</v>
      </c>
      <c r="L39" s="47"/>
      <c r="M39" s="47"/>
      <c r="N39" s="47"/>
      <c r="O39" s="47"/>
      <c r="P39" s="47"/>
      <c r="Q39" s="47"/>
      <c r="R39" s="47"/>
      <c r="S39" s="47"/>
      <c r="T39" s="47"/>
      <c r="U39" s="47"/>
      <c r="V39" s="47"/>
      <c r="W39" s="47"/>
    </row>
    <row r="40" ht="32.9" customHeight="1" spans="1:23">
      <c r="A40" s="28"/>
      <c r="B40" s="28"/>
      <c r="C40" s="28" t="s">
        <v>278</v>
      </c>
      <c r="D40" s="28"/>
      <c r="E40" s="28"/>
      <c r="F40" s="28"/>
      <c r="G40" s="28"/>
      <c r="H40" s="28"/>
      <c r="I40" s="47">
        <v>3358788</v>
      </c>
      <c r="J40" s="47"/>
      <c r="K40" s="47"/>
      <c r="L40" s="47"/>
      <c r="M40" s="47"/>
      <c r="N40" s="47"/>
      <c r="O40" s="47"/>
      <c r="P40" s="47"/>
      <c r="Q40" s="47"/>
      <c r="R40" s="47">
        <v>3358788</v>
      </c>
      <c r="S40" s="47"/>
      <c r="T40" s="47">
        <v>3358788</v>
      </c>
      <c r="U40" s="47"/>
      <c r="V40" s="47"/>
      <c r="W40" s="47"/>
    </row>
    <row r="41" ht="32.9" customHeight="1" spans="1:23">
      <c r="A41" s="28" t="s">
        <v>255</v>
      </c>
      <c r="B41" s="150" t="s">
        <v>279</v>
      </c>
      <c r="C41" s="28" t="s">
        <v>278</v>
      </c>
      <c r="D41" s="28" t="s">
        <v>64</v>
      </c>
      <c r="E41" s="28" t="s">
        <v>82</v>
      </c>
      <c r="F41" s="28" t="s">
        <v>163</v>
      </c>
      <c r="G41" s="28" t="s">
        <v>197</v>
      </c>
      <c r="H41" s="28" t="s">
        <v>198</v>
      </c>
      <c r="I41" s="47">
        <v>130800</v>
      </c>
      <c r="J41" s="47"/>
      <c r="K41" s="47"/>
      <c r="L41" s="47"/>
      <c r="M41" s="47"/>
      <c r="N41" s="47"/>
      <c r="O41" s="47"/>
      <c r="P41" s="47"/>
      <c r="Q41" s="47"/>
      <c r="R41" s="47">
        <v>130800</v>
      </c>
      <c r="S41" s="47"/>
      <c r="T41" s="47">
        <v>130800</v>
      </c>
      <c r="U41" s="47"/>
      <c r="V41" s="47"/>
      <c r="W41" s="47"/>
    </row>
    <row r="42" ht="32.9" customHeight="1" spans="1:23">
      <c r="A42" s="28" t="s">
        <v>255</v>
      </c>
      <c r="B42" s="150" t="s">
        <v>279</v>
      </c>
      <c r="C42" s="28" t="s">
        <v>278</v>
      </c>
      <c r="D42" s="28" t="s">
        <v>64</v>
      </c>
      <c r="E42" s="28" t="s">
        <v>82</v>
      </c>
      <c r="F42" s="28" t="s">
        <v>163</v>
      </c>
      <c r="G42" s="28" t="s">
        <v>205</v>
      </c>
      <c r="H42" s="28" t="s">
        <v>206</v>
      </c>
      <c r="I42" s="47">
        <v>200000</v>
      </c>
      <c r="J42" s="47"/>
      <c r="K42" s="47"/>
      <c r="L42" s="47"/>
      <c r="M42" s="47"/>
      <c r="N42" s="47"/>
      <c r="O42" s="47"/>
      <c r="P42" s="47"/>
      <c r="Q42" s="47"/>
      <c r="R42" s="47">
        <v>200000</v>
      </c>
      <c r="S42" s="47"/>
      <c r="T42" s="47">
        <v>200000</v>
      </c>
      <c r="U42" s="47"/>
      <c r="V42" s="47"/>
      <c r="W42" s="47"/>
    </row>
    <row r="43" ht="32.9" customHeight="1" spans="1:23">
      <c r="A43" s="28" t="s">
        <v>255</v>
      </c>
      <c r="B43" s="150" t="s">
        <v>279</v>
      </c>
      <c r="C43" s="28" t="s">
        <v>278</v>
      </c>
      <c r="D43" s="28" t="s">
        <v>64</v>
      </c>
      <c r="E43" s="28" t="s">
        <v>82</v>
      </c>
      <c r="F43" s="28" t="s">
        <v>163</v>
      </c>
      <c r="G43" s="28" t="s">
        <v>168</v>
      </c>
      <c r="H43" s="28" t="s">
        <v>169</v>
      </c>
      <c r="I43" s="47">
        <v>170000</v>
      </c>
      <c r="J43" s="47"/>
      <c r="K43" s="47"/>
      <c r="L43" s="47"/>
      <c r="M43" s="47"/>
      <c r="N43" s="47"/>
      <c r="O43" s="47"/>
      <c r="P43" s="47"/>
      <c r="Q43" s="47"/>
      <c r="R43" s="47">
        <v>170000</v>
      </c>
      <c r="S43" s="47"/>
      <c r="T43" s="47">
        <v>170000</v>
      </c>
      <c r="U43" s="47"/>
      <c r="V43" s="47"/>
      <c r="W43" s="47"/>
    </row>
    <row r="44" ht="32.9" customHeight="1" spans="1:23">
      <c r="A44" s="28" t="s">
        <v>255</v>
      </c>
      <c r="B44" s="150" t="s">
        <v>279</v>
      </c>
      <c r="C44" s="28" t="s">
        <v>278</v>
      </c>
      <c r="D44" s="28" t="s">
        <v>64</v>
      </c>
      <c r="E44" s="28" t="s">
        <v>82</v>
      </c>
      <c r="F44" s="28" t="s">
        <v>163</v>
      </c>
      <c r="G44" s="28" t="s">
        <v>246</v>
      </c>
      <c r="H44" s="28" t="s">
        <v>245</v>
      </c>
      <c r="I44" s="47">
        <v>8000</v>
      </c>
      <c r="J44" s="47"/>
      <c r="K44" s="47"/>
      <c r="L44" s="47"/>
      <c r="M44" s="47"/>
      <c r="N44" s="47"/>
      <c r="O44" s="47"/>
      <c r="P44" s="47"/>
      <c r="Q44" s="47"/>
      <c r="R44" s="47">
        <v>8000</v>
      </c>
      <c r="S44" s="47"/>
      <c r="T44" s="47">
        <v>8000</v>
      </c>
      <c r="U44" s="47"/>
      <c r="V44" s="47"/>
      <c r="W44" s="47"/>
    </row>
    <row r="45" ht="32.9" customHeight="1" spans="1:23">
      <c r="A45" s="28" t="s">
        <v>255</v>
      </c>
      <c r="B45" s="150" t="s">
        <v>279</v>
      </c>
      <c r="C45" s="28" t="s">
        <v>278</v>
      </c>
      <c r="D45" s="28" t="s">
        <v>64</v>
      </c>
      <c r="E45" s="28" t="s">
        <v>82</v>
      </c>
      <c r="F45" s="28" t="s">
        <v>163</v>
      </c>
      <c r="G45" s="28" t="s">
        <v>280</v>
      </c>
      <c r="H45" s="28" t="s">
        <v>281</v>
      </c>
      <c r="I45" s="47">
        <v>200000</v>
      </c>
      <c r="J45" s="47"/>
      <c r="K45" s="47"/>
      <c r="L45" s="47"/>
      <c r="M45" s="47"/>
      <c r="N45" s="47"/>
      <c r="O45" s="47"/>
      <c r="P45" s="47"/>
      <c r="Q45" s="47"/>
      <c r="R45" s="47">
        <v>200000</v>
      </c>
      <c r="S45" s="47"/>
      <c r="T45" s="47">
        <v>200000</v>
      </c>
      <c r="U45" s="47"/>
      <c r="V45" s="47"/>
      <c r="W45" s="47"/>
    </row>
    <row r="46" ht="32.9" customHeight="1" spans="1:23">
      <c r="A46" s="28" t="s">
        <v>255</v>
      </c>
      <c r="B46" s="150" t="s">
        <v>279</v>
      </c>
      <c r="C46" s="28" t="s">
        <v>278</v>
      </c>
      <c r="D46" s="28" t="s">
        <v>64</v>
      </c>
      <c r="E46" s="28" t="s">
        <v>82</v>
      </c>
      <c r="F46" s="28" t="s">
        <v>163</v>
      </c>
      <c r="G46" s="28" t="s">
        <v>258</v>
      </c>
      <c r="H46" s="28" t="s">
        <v>259</v>
      </c>
      <c r="I46" s="47">
        <v>200000</v>
      </c>
      <c r="J46" s="47"/>
      <c r="K46" s="47"/>
      <c r="L46" s="47"/>
      <c r="M46" s="47"/>
      <c r="N46" s="47"/>
      <c r="O46" s="47"/>
      <c r="P46" s="47"/>
      <c r="Q46" s="47"/>
      <c r="R46" s="47">
        <v>200000</v>
      </c>
      <c r="S46" s="47"/>
      <c r="T46" s="47">
        <v>200000</v>
      </c>
      <c r="U46" s="47"/>
      <c r="V46" s="47"/>
      <c r="W46" s="47"/>
    </row>
    <row r="47" ht="32.9" customHeight="1" spans="1:23">
      <c r="A47" s="28" t="s">
        <v>255</v>
      </c>
      <c r="B47" s="150" t="s">
        <v>279</v>
      </c>
      <c r="C47" s="28" t="s">
        <v>278</v>
      </c>
      <c r="D47" s="28" t="s">
        <v>64</v>
      </c>
      <c r="E47" s="28" t="s">
        <v>82</v>
      </c>
      <c r="F47" s="28" t="s">
        <v>163</v>
      </c>
      <c r="G47" s="28" t="s">
        <v>282</v>
      </c>
      <c r="H47" s="28" t="s">
        <v>283</v>
      </c>
      <c r="I47" s="47">
        <v>100000</v>
      </c>
      <c r="J47" s="47"/>
      <c r="K47" s="47"/>
      <c r="L47" s="47"/>
      <c r="M47" s="47"/>
      <c r="N47" s="47"/>
      <c r="O47" s="47"/>
      <c r="P47" s="47"/>
      <c r="Q47" s="47"/>
      <c r="R47" s="47">
        <v>100000</v>
      </c>
      <c r="S47" s="47"/>
      <c r="T47" s="47">
        <v>100000</v>
      </c>
      <c r="U47" s="47"/>
      <c r="V47" s="47"/>
      <c r="W47" s="47"/>
    </row>
    <row r="48" ht="32.9" customHeight="1" spans="1:23">
      <c r="A48" s="28" t="s">
        <v>255</v>
      </c>
      <c r="B48" s="150" t="s">
        <v>279</v>
      </c>
      <c r="C48" s="28" t="s">
        <v>278</v>
      </c>
      <c r="D48" s="28" t="s">
        <v>64</v>
      </c>
      <c r="E48" s="28" t="s">
        <v>82</v>
      </c>
      <c r="F48" s="28" t="s">
        <v>163</v>
      </c>
      <c r="G48" s="28" t="s">
        <v>260</v>
      </c>
      <c r="H48" s="28" t="s">
        <v>261</v>
      </c>
      <c r="I48" s="47">
        <v>60000</v>
      </c>
      <c r="J48" s="47"/>
      <c r="K48" s="47"/>
      <c r="L48" s="47"/>
      <c r="M48" s="47"/>
      <c r="N48" s="47"/>
      <c r="O48" s="47"/>
      <c r="P48" s="47"/>
      <c r="Q48" s="47"/>
      <c r="R48" s="47">
        <v>60000</v>
      </c>
      <c r="S48" s="47"/>
      <c r="T48" s="47">
        <v>60000</v>
      </c>
      <c r="U48" s="47"/>
      <c r="V48" s="47"/>
      <c r="W48" s="47"/>
    </row>
    <row r="49" ht="32.9" customHeight="1" spans="1:23">
      <c r="A49" s="28" t="s">
        <v>255</v>
      </c>
      <c r="B49" s="150" t="s">
        <v>279</v>
      </c>
      <c r="C49" s="28" t="s">
        <v>278</v>
      </c>
      <c r="D49" s="28" t="s">
        <v>64</v>
      </c>
      <c r="E49" s="28" t="s">
        <v>82</v>
      </c>
      <c r="F49" s="28" t="s">
        <v>163</v>
      </c>
      <c r="G49" s="28" t="s">
        <v>230</v>
      </c>
      <c r="H49" s="28" t="s">
        <v>229</v>
      </c>
      <c r="I49" s="47">
        <v>66000</v>
      </c>
      <c r="J49" s="47"/>
      <c r="K49" s="47"/>
      <c r="L49" s="47"/>
      <c r="M49" s="47"/>
      <c r="N49" s="47"/>
      <c r="O49" s="47"/>
      <c r="P49" s="47"/>
      <c r="Q49" s="47"/>
      <c r="R49" s="47">
        <v>66000</v>
      </c>
      <c r="S49" s="47"/>
      <c r="T49" s="47">
        <v>66000</v>
      </c>
      <c r="U49" s="47"/>
      <c r="V49" s="47"/>
      <c r="W49" s="47"/>
    </row>
    <row r="50" ht="32.9" customHeight="1" spans="1:23">
      <c r="A50" s="28" t="s">
        <v>255</v>
      </c>
      <c r="B50" s="150" t="s">
        <v>279</v>
      </c>
      <c r="C50" s="28" t="s">
        <v>278</v>
      </c>
      <c r="D50" s="28" t="s">
        <v>64</v>
      </c>
      <c r="E50" s="28" t="s">
        <v>82</v>
      </c>
      <c r="F50" s="28" t="s">
        <v>163</v>
      </c>
      <c r="G50" s="28" t="s">
        <v>207</v>
      </c>
      <c r="H50" s="28" t="s">
        <v>208</v>
      </c>
      <c r="I50" s="47">
        <v>66000</v>
      </c>
      <c r="J50" s="47"/>
      <c r="K50" s="47"/>
      <c r="L50" s="47"/>
      <c r="M50" s="47"/>
      <c r="N50" s="47"/>
      <c r="O50" s="47"/>
      <c r="P50" s="47"/>
      <c r="Q50" s="47"/>
      <c r="R50" s="47">
        <v>66000</v>
      </c>
      <c r="S50" s="47"/>
      <c r="T50" s="47">
        <v>66000</v>
      </c>
      <c r="U50" s="47"/>
      <c r="V50" s="47"/>
      <c r="W50" s="47"/>
    </row>
    <row r="51" ht="32.9" customHeight="1" spans="1:23">
      <c r="A51" s="28" t="s">
        <v>255</v>
      </c>
      <c r="B51" s="150" t="s">
        <v>279</v>
      </c>
      <c r="C51" s="28" t="s">
        <v>278</v>
      </c>
      <c r="D51" s="28" t="s">
        <v>64</v>
      </c>
      <c r="E51" s="28" t="s">
        <v>82</v>
      </c>
      <c r="F51" s="28" t="s">
        <v>163</v>
      </c>
      <c r="G51" s="28" t="s">
        <v>172</v>
      </c>
      <c r="H51" s="28" t="s">
        <v>173</v>
      </c>
      <c r="I51" s="47">
        <v>54000</v>
      </c>
      <c r="J51" s="47"/>
      <c r="K51" s="47"/>
      <c r="L51" s="47"/>
      <c r="M51" s="47"/>
      <c r="N51" s="47"/>
      <c r="O51" s="47"/>
      <c r="P51" s="47"/>
      <c r="Q51" s="47"/>
      <c r="R51" s="47">
        <v>54000</v>
      </c>
      <c r="S51" s="47"/>
      <c r="T51" s="47">
        <v>54000</v>
      </c>
      <c r="U51" s="47"/>
      <c r="V51" s="47"/>
      <c r="W51" s="47"/>
    </row>
    <row r="52" ht="32.9" customHeight="1" spans="1:23">
      <c r="A52" s="28" t="s">
        <v>255</v>
      </c>
      <c r="B52" s="150" t="s">
        <v>279</v>
      </c>
      <c r="C52" s="28" t="s">
        <v>278</v>
      </c>
      <c r="D52" s="28" t="s">
        <v>64</v>
      </c>
      <c r="E52" s="28" t="s">
        <v>82</v>
      </c>
      <c r="F52" s="28" t="s">
        <v>163</v>
      </c>
      <c r="G52" s="28" t="s">
        <v>284</v>
      </c>
      <c r="H52" s="28" t="s">
        <v>285</v>
      </c>
      <c r="I52" s="47">
        <v>498000</v>
      </c>
      <c r="J52" s="47"/>
      <c r="K52" s="47"/>
      <c r="L52" s="47"/>
      <c r="M52" s="47"/>
      <c r="N52" s="47"/>
      <c r="O52" s="47"/>
      <c r="P52" s="47"/>
      <c r="Q52" s="47"/>
      <c r="R52" s="47">
        <v>498000</v>
      </c>
      <c r="S52" s="47"/>
      <c r="T52" s="47">
        <v>498000</v>
      </c>
      <c r="U52" s="47"/>
      <c r="V52" s="47"/>
      <c r="W52" s="47"/>
    </row>
    <row r="53" ht="32.9" customHeight="1" spans="1:23">
      <c r="A53" s="28" t="s">
        <v>255</v>
      </c>
      <c r="B53" s="150" t="s">
        <v>279</v>
      </c>
      <c r="C53" s="28" t="s">
        <v>278</v>
      </c>
      <c r="D53" s="28" t="s">
        <v>64</v>
      </c>
      <c r="E53" s="28" t="s">
        <v>82</v>
      </c>
      <c r="F53" s="28" t="s">
        <v>163</v>
      </c>
      <c r="G53" s="28" t="s">
        <v>265</v>
      </c>
      <c r="H53" s="28" t="s">
        <v>266</v>
      </c>
      <c r="I53" s="47">
        <v>1605988</v>
      </c>
      <c r="J53" s="47"/>
      <c r="K53" s="47"/>
      <c r="L53" s="47"/>
      <c r="M53" s="47"/>
      <c r="N53" s="47"/>
      <c r="O53" s="47"/>
      <c r="P53" s="47"/>
      <c r="Q53" s="47"/>
      <c r="R53" s="47">
        <v>1605988</v>
      </c>
      <c r="S53" s="47"/>
      <c r="T53" s="47">
        <v>1605988</v>
      </c>
      <c r="U53" s="47"/>
      <c r="V53" s="47"/>
      <c r="W53" s="47"/>
    </row>
    <row r="54" ht="32.9" customHeight="1" spans="1:23">
      <c r="A54" s="28"/>
      <c r="B54" s="28"/>
      <c r="C54" s="28" t="s">
        <v>286</v>
      </c>
      <c r="D54" s="28"/>
      <c r="E54" s="28"/>
      <c r="F54" s="28"/>
      <c r="G54" s="28"/>
      <c r="H54" s="28"/>
      <c r="I54" s="47">
        <v>30000</v>
      </c>
      <c r="J54" s="47">
        <v>30000</v>
      </c>
      <c r="K54" s="47">
        <v>30000</v>
      </c>
      <c r="L54" s="47"/>
      <c r="M54" s="47"/>
      <c r="N54" s="47"/>
      <c r="O54" s="47"/>
      <c r="P54" s="47"/>
      <c r="Q54" s="47"/>
      <c r="R54" s="47"/>
      <c r="S54" s="47"/>
      <c r="T54" s="47"/>
      <c r="U54" s="47"/>
      <c r="V54" s="47"/>
      <c r="W54" s="47"/>
    </row>
    <row r="55" ht="32.9" customHeight="1" spans="1:23">
      <c r="A55" s="28" t="s">
        <v>287</v>
      </c>
      <c r="B55" s="150" t="s">
        <v>288</v>
      </c>
      <c r="C55" s="28" t="s">
        <v>286</v>
      </c>
      <c r="D55" s="28" t="s">
        <v>64</v>
      </c>
      <c r="E55" s="28" t="s">
        <v>84</v>
      </c>
      <c r="F55" s="28" t="s">
        <v>269</v>
      </c>
      <c r="G55" s="28" t="s">
        <v>205</v>
      </c>
      <c r="H55" s="28" t="s">
        <v>206</v>
      </c>
      <c r="I55" s="47">
        <v>15000</v>
      </c>
      <c r="J55" s="47">
        <v>15000</v>
      </c>
      <c r="K55" s="47">
        <v>15000</v>
      </c>
      <c r="L55" s="47"/>
      <c r="M55" s="47"/>
      <c r="N55" s="47"/>
      <c r="O55" s="47"/>
      <c r="P55" s="47"/>
      <c r="Q55" s="47"/>
      <c r="R55" s="47"/>
      <c r="S55" s="47"/>
      <c r="T55" s="47"/>
      <c r="U55" s="47"/>
      <c r="V55" s="47"/>
      <c r="W55" s="47"/>
    </row>
    <row r="56" ht="32.9" customHeight="1" spans="1:23">
      <c r="A56" s="28" t="s">
        <v>287</v>
      </c>
      <c r="B56" s="150" t="s">
        <v>288</v>
      </c>
      <c r="C56" s="28" t="s">
        <v>286</v>
      </c>
      <c r="D56" s="28" t="s">
        <v>64</v>
      </c>
      <c r="E56" s="28" t="s">
        <v>84</v>
      </c>
      <c r="F56" s="28" t="s">
        <v>269</v>
      </c>
      <c r="G56" s="28" t="s">
        <v>258</v>
      </c>
      <c r="H56" s="28" t="s">
        <v>259</v>
      </c>
      <c r="I56" s="47">
        <v>15000</v>
      </c>
      <c r="J56" s="47">
        <v>15000</v>
      </c>
      <c r="K56" s="47">
        <v>15000</v>
      </c>
      <c r="L56" s="47"/>
      <c r="M56" s="47"/>
      <c r="N56" s="47"/>
      <c r="O56" s="47"/>
      <c r="P56" s="47"/>
      <c r="Q56" s="47"/>
      <c r="R56" s="47"/>
      <c r="S56" s="47"/>
      <c r="T56" s="47"/>
      <c r="U56" s="47"/>
      <c r="V56" s="47"/>
      <c r="W56" s="47"/>
    </row>
    <row r="57" ht="32.9" customHeight="1" spans="1:23">
      <c r="A57" s="28"/>
      <c r="B57" s="28"/>
      <c r="C57" s="28" t="s">
        <v>289</v>
      </c>
      <c r="D57" s="28"/>
      <c r="E57" s="28"/>
      <c r="F57" s="28"/>
      <c r="G57" s="28"/>
      <c r="H57" s="28"/>
      <c r="I57" s="47">
        <v>1750000</v>
      </c>
      <c r="J57" s="47">
        <v>1750000</v>
      </c>
      <c r="K57" s="47">
        <v>1750000</v>
      </c>
      <c r="L57" s="47"/>
      <c r="M57" s="47"/>
      <c r="N57" s="47"/>
      <c r="O57" s="47"/>
      <c r="P57" s="47"/>
      <c r="Q57" s="47"/>
      <c r="R57" s="47"/>
      <c r="S57" s="47"/>
      <c r="T57" s="47"/>
      <c r="U57" s="47"/>
      <c r="V57" s="47"/>
      <c r="W57" s="47"/>
    </row>
    <row r="58" ht="32.9" customHeight="1" spans="1:23">
      <c r="A58" s="28" t="s">
        <v>255</v>
      </c>
      <c r="B58" s="150" t="s">
        <v>290</v>
      </c>
      <c r="C58" s="28" t="s">
        <v>289</v>
      </c>
      <c r="D58" s="28" t="s">
        <v>64</v>
      </c>
      <c r="E58" s="28" t="s">
        <v>82</v>
      </c>
      <c r="F58" s="28" t="s">
        <v>163</v>
      </c>
      <c r="G58" s="28" t="s">
        <v>197</v>
      </c>
      <c r="H58" s="28" t="s">
        <v>198</v>
      </c>
      <c r="I58" s="47">
        <v>200000</v>
      </c>
      <c r="J58" s="47">
        <v>200000</v>
      </c>
      <c r="K58" s="47">
        <v>200000</v>
      </c>
      <c r="L58" s="47"/>
      <c r="M58" s="47"/>
      <c r="N58" s="47"/>
      <c r="O58" s="47"/>
      <c r="P58" s="47"/>
      <c r="Q58" s="47"/>
      <c r="R58" s="47"/>
      <c r="S58" s="47"/>
      <c r="T58" s="47"/>
      <c r="U58" s="47"/>
      <c r="V58" s="47"/>
      <c r="W58" s="47"/>
    </row>
    <row r="59" ht="32.9" customHeight="1" spans="1:23">
      <c r="A59" s="28" t="s">
        <v>255</v>
      </c>
      <c r="B59" s="150" t="s">
        <v>290</v>
      </c>
      <c r="C59" s="28" t="s">
        <v>289</v>
      </c>
      <c r="D59" s="28" t="s">
        <v>64</v>
      </c>
      <c r="E59" s="28" t="s">
        <v>82</v>
      </c>
      <c r="F59" s="28" t="s">
        <v>163</v>
      </c>
      <c r="G59" s="28" t="s">
        <v>205</v>
      </c>
      <c r="H59" s="28" t="s">
        <v>206</v>
      </c>
      <c r="I59" s="47">
        <v>200000</v>
      </c>
      <c r="J59" s="47">
        <v>200000</v>
      </c>
      <c r="K59" s="47">
        <v>200000</v>
      </c>
      <c r="L59" s="47"/>
      <c r="M59" s="47"/>
      <c r="N59" s="47"/>
      <c r="O59" s="47"/>
      <c r="P59" s="47"/>
      <c r="Q59" s="47"/>
      <c r="R59" s="47"/>
      <c r="S59" s="47"/>
      <c r="T59" s="47"/>
      <c r="U59" s="47"/>
      <c r="V59" s="47"/>
      <c r="W59" s="47"/>
    </row>
    <row r="60" ht="32.9" customHeight="1" spans="1:23">
      <c r="A60" s="28" t="s">
        <v>255</v>
      </c>
      <c r="B60" s="150" t="s">
        <v>290</v>
      </c>
      <c r="C60" s="28" t="s">
        <v>289</v>
      </c>
      <c r="D60" s="28" t="s">
        <v>64</v>
      </c>
      <c r="E60" s="28" t="s">
        <v>82</v>
      </c>
      <c r="F60" s="28" t="s">
        <v>163</v>
      </c>
      <c r="G60" s="28" t="s">
        <v>280</v>
      </c>
      <c r="H60" s="28" t="s">
        <v>281</v>
      </c>
      <c r="I60" s="47">
        <v>300000</v>
      </c>
      <c r="J60" s="47">
        <v>300000</v>
      </c>
      <c r="K60" s="47">
        <v>300000</v>
      </c>
      <c r="L60" s="47"/>
      <c r="M60" s="47"/>
      <c r="N60" s="47"/>
      <c r="O60" s="47"/>
      <c r="P60" s="47"/>
      <c r="Q60" s="47"/>
      <c r="R60" s="47"/>
      <c r="S60" s="47"/>
      <c r="T60" s="47"/>
      <c r="U60" s="47"/>
      <c r="V60" s="47"/>
      <c r="W60" s="47"/>
    </row>
    <row r="61" ht="32.9" customHeight="1" spans="1:23">
      <c r="A61" s="28" t="s">
        <v>255</v>
      </c>
      <c r="B61" s="150" t="s">
        <v>290</v>
      </c>
      <c r="C61" s="28" t="s">
        <v>289</v>
      </c>
      <c r="D61" s="28" t="s">
        <v>64</v>
      </c>
      <c r="E61" s="28" t="s">
        <v>82</v>
      </c>
      <c r="F61" s="28" t="s">
        <v>163</v>
      </c>
      <c r="G61" s="28" t="s">
        <v>282</v>
      </c>
      <c r="H61" s="28" t="s">
        <v>283</v>
      </c>
      <c r="I61" s="47">
        <v>51000</v>
      </c>
      <c r="J61" s="47">
        <v>51000</v>
      </c>
      <c r="K61" s="47">
        <v>51000</v>
      </c>
      <c r="L61" s="47"/>
      <c r="M61" s="47"/>
      <c r="N61" s="47"/>
      <c r="O61" s="47"/>
      <c r="P61" s="47"/>
      <c r="Q61" s="47"/>
      <c r="R61" s="47"/>
      <c r="S61" s="47"/>
      <c r="T61" s="47"/>
      <c r="U61" s="47"/>
      <c r="V61" s="47"/>
      <c r="W61" s="47"/>
    </row>
    <row r="62" ht="32.9" customHeight="1" spans="1:23">
      <c r="A62" s="28" t="s">
        <v>255</v>
      </c>
      <c r="B62" s="150" t="s">
        <v>290</v>
      </c>
      <c r="C62" s="28" t="s">
        <v>289</v>
      </c>
      <c r="D62" s="28" t="s">
        <v>64</v>
      </c>
      <c r="E62" s="28" t="s">
        <v>82</v>
      </c>
      <c r="F62" s="28" t="s">
        <v>163</v>
      </c>
      <c r="G62" s="28" t="s">
        <v>260</v>
      </c>
      <c r="H62" s="28" t="s">
        <v>261</v>
      </c>
      <c r="I62" s="47">
        <v>160000</v>
      </c>
      <c r="J62" s="47">
        <v>160000</v>
      </c>
      <c r="K62" s="47">
        <v>160000</v>
      </c>
      <c r="L62" s="47"/>
      <c r="M62" s="47"/>
      <c r="N62" s="47"/>
      <c r="O62" s="47"/>
      <c r="P62" s="47"/>
      <c r="Q62" s="47"/>
      <c r="R62" s="47"/>
      <c r="S62" s="47"/>
      <c r="T62" s="47"/>
      <c r="U62" s="47"/>
      <c r="V62" s="47"/>
      <c r="W62" s="47"/>
    </row>
    <row r="63" ht="32.9" customHeight="1" spans="1:23">
      <c r="A63" s="28" t="s">
        <v>255</v>
      </c>
      <c r="B63" s="150" t="s">
        <v>290</v>
      </c>
      <c r="C63" s="28" t="s">
        <v>289</v>
      </c>
      <c r="D63" s="28" t="s">
        <v>64</v>
      </c>
      <c r="E63" s="28" t="s">
        <v>82</v>
      </c>
      <c r="F63" s="28" t="s">
        <v>163</v>
      </c>
      <c r="G63" s="28" t="s">
        <v>174</v>
      </c>
      <c r="H63" s="28" t="s">
        <v>175</v>
      </c>
      <c r="I63" s="47">
        <v>239000</v>
      </c>
      <c r="J63" s="47">
        <v>239000</v>
      </c>
      <c r="K63" s="47">
        <v>239000</v>
      </c>
      <c r="L63" s="47"/>
      <c r="M63" s="47"/>
      <c r="N63" s="47"/>
      <c r="O63" s="47"/>
      <c r="P63" s="47"/>
      <c r="Q63" s="47"/>
      <c r="R63" s="47"/>
      <c r="S63" s="47"/>
      <c r="T63" s="47"/>
      <c r="U63" s="47"/>
      <c r="V63" s="47"/>
      <c r="W63" s="47"/>
    </row>
    <row r="64" ht="32.9" customHeight="1" spans="1:23">
      <c r="A64" s="28" t="s">
        <v>255</v>
      </c>
      <c r="B64" s="150" t="s">
        <v>290</v>
      </c>
      <c r="C64" s="28" t="s">
        <v>289</v>
      </c>
      <c r="D64" s="28" t="s">
        <v>64</v>
      </c>
      <c r="E64" s="28" t="s">
        <v>82</v>
      </c>
      <c r="F64" s="28" t="s">
        <v>163</v>
      </c>
      <c r="G64" s="28" t="s">
        <v>284</v>
      </c>
      <c r="H64" s="28" t="s">
        <v>285</v>
      </c>
      <c r="I64" s="47">
        <v>600000</v>
      </c>
      <c r="J64" s="47">
        <v>600000</v>
      </c>
      <c r="K64" s="47">
        <v>600000</v>
      </c>
      <c r="L64" s="47"/>
      <c r="M64" s="47"/>
      <c r="N64" s="47"/>
      <c r="O64" s="47"/>
      <c r="P64" s="47"/>
      <c r="Q64" s="47"/>
      <c r="R64" s="47"/>
      <c r="S64" s="47"/>
      <c r="T64" s="47"/>
      <c r="U64" s="47"/>
      <c r="V64" s="47"/>
      <c r="W64" s="47"/>
    </row>
    <row r="65" ht="32.9" customHeight="1" spans="1:23">
      <c r="A65" s="28"/>
      <c r="B65" s="28"/>
      <c r="C65" s="28" t="s">
        <v>291</v>
      </c>
      <c r="D65" s="28"/>
      <c r="E65" s="28"/>
      <c r="F65" s="28"/>
      <c r="G65" s="28"/>
      <c r="H65" s="28"/>
      <c r="I65" s="47">
        <v>1032962.55</v>
      </c>
      <c r="J65" s="47"/>
      <c r="K65" s="47"/>
      <c r="L65" s="47"/>
      <c r="M65" s="47"/>
      <c r="N65" s="47">
        <v>1032962.55</v>
      </c>
      <c r="O65" s="47"/>
      <c r="P65" s="47"/>
      <c r="Q65" s="47"/>
      <c r="R65" s="47"/>
      <c r="S65" s="47"/>
      <c r="T65" s="47"/>
      <c r="U65" s="47"/>
      <c r="V65" s="47"/>
      <c r="W65" s="47"/>
    </row>
    <row r="66" ht="32.9" customHeight="1" spans="1:23">
      <c r="A66" s="28" t="s">
        <v>255</v>
      </c>
      <c r="B66" s="150" t="s">
        <v>292</v>
      </c>
      <c r="C66" s="28" t="s">
        <v>291</v>
      </c>
      <c r="D66" s="28" t="s">
        <v>64</v>
      </c>
      <c r="E66" s="28" t="s">
        <v>85</v>
      </c>
      <c r="F66" s="28" t="s">
        <v>264</v>
      </c>
      <c r="G66" s="28" t="s">
        <v>168</v>
      </c>
      <c r="H66" s="28" t="s">
        <v>169</v>
      </c>
      <c r="I66" s="47">
        <v>134268</v>
      </c>
      <c r="J66" s="47"/>
      <c r="K66" s="47"/>
      <c r="L66" s="47"/>
      <c r="M66" s="47"/>
      <c r="N66" s="47">
        <v>134268</v>
      </c>
      <c r="O66" s="47"/>
      <c r="P66" s="47"/>
      <c r="Q66" s="47"/>
      <c r="R66" s="47"/>
      <c r="S66" s="47"/>
      <c r="T66" s="47"/>
      <c r="U66" s="47"/>
      <c r="V66" s="47"/>
      <c r="W66" s="47"/>
    </row>
    <row r="67" ht="32.9" customHeight="1" spans="1:23">
      <c r="A67" s="28" t="s">
        <v>255</v>
      </c>
      <c r="B67" s="150" t="s">
        <v>292</v>
      </c>
      <c r="C67" s="28" t="s">
        <v>291</v>
      </c>
      <c r="D67" s="28" t="s">
        <v>64</v>
      </c>
      <c r="E67" s="28" t="s">
        <v>85</v>
      </c>
      <c r="F67" s="28" t="s">
        <v>264</v>
      </c>
      <c r="G67" s="28" t="s">
        <v>280</v>
      </c>
      <c r="H67" s="28" t="s">
        <v>281</v>
      </c>
      <c r="I67" s="47">
        <v>10000</v>
      </c>
      <c r="J67" s="47"/>
      <c r="K67" s="47"/>
      <c r="L67" s="47"/>
      <c r="M67" s="47"/>
      <c r="N67" s="47">
        <v>10000</v>
      </c>
      <c r="O67" s="47"/>
      <c r="P67" s="47"/>
      <c r="Q67" s="47"/>
      <c r="R67" s="47"/>
      <c r="S67" s="47"/>
      <c r="T67" s="47"/>
      <c r="U67" s="47"/>
      <c r="V67" s="47"/>
      <c r="W67" s="47"/>
    </row>
    <row r="68" ht="32.9" customHeight="1" spans="1:23">
      <c r="A68" s="28" t="s">
        <v>255</v>
      </c>
      <c r="B68" s="150" t="s">
        <v>292</v>
      </c>
      <c r="C68" s="28" t="s">
        <v>291</v>
      </c>
      <c r="D68" s="28" t="s">
        <v>64</v>
      </c>
      <c r="E68" s="28" t="s">
        <v>85</v>
      </c>
      <c r="F68" s="28" t="s">
        <v>264</v>
      </c>
      <c r="G68" s="28" t="s">
        <v>258</v>
      </c>
      <c r="H68" s="28" t="s">
        <v>259</v>
      </c>
      <c r="I68" s="47">
        <v>261160.05</v>
      </c>
      <c r="J68" s="47"/>
      <c r="K68" s="47"/>
      <c r="L68" s="47"/>
      <c r="M68" s="47"/>
      <c r="N68" s="47">
        <v>261160.05</v>
      </c>
      <c r="O68" s="47"/>
      <c r="P68" s="47"/>
      <c r="Q68" s="47"/>
      <c r="R68" s="47"/>
      <c r="S68" s="47"/>
      <c r="T68" s="47"/>
      <c r="U68" s="47"/>
      <c r="V68" s="47"/>
      <c r="W68" s="47"/>
    </row>
    <row r="69" ht="32.9" customHeight="1" spans="1:23">
      <c r="A69" s="28" t="s">
        <v>255</v>
      </c>
      <c r="B69" s="150" t="s">
        <v>292</v>
      </c>
      <c r="C69" s="28" t="s">
        <v>291</v>
      </c>
      <c r="D69" s="28" t="s">
        <v>64</v>
      </c>
      <c r="E69" s="28" t="s">
        <v>85</v>
      </c>
      <c r="F69" s="28" t="s">
        <v>264</v>
      </c>
      <c r="G69" s="28" t="s">
        <v>260</v>
      </c>
      <c r="H69" s="28" t="s">
        <v>261</v>
      </c>
      <c r="I69" s="47">
        <v>181534.5</v>
      </c>
      <c r="J69" s="47"/>
      <c r="K69" s="47"/>
      <c r="L69" s="47"/>
      <c r="M69" s="47"/>
      <c r="N69" s="47">
        <v>181534.5</v>
      </c>
      <c r="O69" s="47"/>
      <c r="P69" s="47"/>
      <c r="Q69" s="47"/>
      <c r="R69" s="47"/>
      <c r="S69" s="47"/>
      <c r="T69" s="47"/>
      <c r="U69" s="47"/>
      <c r="V69" s="47"/>
      <c r="W69" s="47"/>
    </row>
    <row r="70" ht="32.9" customHeight="1" spans="1:23">
      <c r="A70" s="28" t="s">
        <v>255</v>
      </c>
      <c r="B70" s="150" t="s">
        <v>292</v>
      </c>
      <c r="C70" s="28" t="s">
        <v>291</v>
      </c>
      <c r="D70" s="28" t="s">
        <v>64</v>
      </c>
      <c r="E70" s="28" t="s">
        <v>85</v>
      </c>
      <c r="F70" s="28" t="s">
        <v>264</v>
      </c>
      <c r="G70" s="28" t="s">
        <v>265</v>
      </c>
      <c r="H70" s="28" t="s">
        <v>266</v>
      </c>
      <c r="I70" s="47">
        <v>446000</v>
      </c>
      <c r="J70" s="47"/>
      <c r="K70" s="47"/>
      <c r="L70" s="47"/>
      <c r="M70" s="47"/>
      <c r="N70" s="47">
        <v>446000</v>
      </c>
      <c r="O70" s="47"/>
      <c r="P70" s="47"/>
      <c r="Q70" s="47"/>
      <c r="R70" s="47"/>
      <c r="S70" s="47"/>
      <c r="T70" s="47"/>
      <c r="U70" s="47"/>
      <c r="V70" s="47"/>
      <c r="W70" s="47"/>
    </row>
    <row r="71" ht="32.9" customHeight="1" spans="1:23">
      <c r="A71" s="28"/>
      <c r="B71" s="28"/>
      <c r="C71" s="28" t="s">
        <v>293</v>
      </c>
      <c r="D71" s="28"/>
      <c r="E71" s="28"/>
      <c r="F71" s="28"/>
      <c r="G71" s="28"/>
      <c r="H71" s="28"/>
      <c r="I71" s="47">
        <v>150000</v>
      </c>
      <c r="J71" s="47">
        <v>150000</v>
      </c>
      <c r="K71" s="47">
        <v>150000</v>
      </c>
      <c r="L71" s="47"/>
      <c r="M71" s="47"/>
      <c r="N71" s="47"/>
      <c r="O71" s="47"/>
      <c r="P71" s="47"/>
      <c r="Q71" s="47"/>
      <c r="R71" s="47"/>
      <c r="S71" s="47"/>
      <c r="T71" s="47"/>
      <c r="U71" s="47"/>
      <c r="V71" s="47"/>
      <c r="W71" s="47"/>
    </row>
    <row r="72" ht="32.9" customHeight="1" spans="1:23">
      <c r="A72" s="28" t="s">
        <v>294</v>
      </c>
      <c r="B72" s="150" t="s">
        <v>295</v>
      </c>
      <c r="C72" s="28" t="s">
        <v>293</v>
      </c>
      <c r="D72" s="28" t="s">
        <v>64</v>
      </c>
      <c r="E72" s="28" t="s">
        <v>108</v>
      </c>
      <c r="F72" s="28" t="s">
        <v>296</v>
      </c>
      <c r="G72" s="28" t="s">
        <v>168</v>
      </c>
      <c r="H72" s="28" t="s">
        <v>169</v>
      </c>
      <c r="I72" s="47">
        <v>20000</v>
      </c>
      <c r="J72" s="47">
        <v>20000</v>
      </c>
      <c r="K72" s="47">
        <v>20000</v>
      </c>
      <c r="L72" s="47"/>
      <c r="M72" s="47"/>
      <c r="N72" s="47"/>
      <c r="O72" s="47"/>
      <c r="P72" s="47"/>
      <c r="Q72" s="47"/>
      <c r="R72" s="47"/>
      <c r="S72" s="47"/>
      <c r="T72" s="47"/>
      <c r="U72" s="47"/>
      <c r="V72" s="47"/>
      <c r="W72" s="47"/>
    </row>
    <row r="73" ht="32.9" customHeight="1" spans="1:23">
      <c r="A73" s="28" t="s">
        <v>294</v>
      </c>
      <c r="B73" s="150" t="s">
        <v>295</v>
      </c>
      <c r="C73" s="28" t="s">
        <v>293</v>
      </c>
      <c r="D73" s="28" t="s">
        <v>64</v>
      </c>
      <c r="E73" s="28" t="s">
        <v>108</v>
      </c>
      <c r="F73" s="28" t="s">
        <v>296</v>
      </c>
      <c r="G73" s="28" t="s">
        <v>258</v>
      </c>
      <c r="H73" s="28" t="s">
        <v>259</v>
      </c>
      <c r="I73" s="47">
        <v>95000</v>
      </c>
      <c r="J73" s="47">
        <v>95000</v>
      </c>
      <c r="K73" s="47">
        <v>95000</v>
      </c>
      <c r="L73" s="47"/>
      <c r="M73" s="47"/>
      <c r="N73" s="47"/>
      <c r="O73" s="47"/>
      <c r="P73" s="47"/>
      <c r="Q73" s="47"/>
      <c r="R73" s="47"/>
      <c r="S73" s="47"/>
      <c r="T73" s="47"/>
      <c r="U73" s="47"/>
      <c r="V73" s="47"/>
      <c r="W73" s="47"/>
    </row>
    <row r="74" ht="32.9" customHeight="1" spans="1:23">
      <c r="A74" s="28" t="s">
        <v>294</v>
      </c>
      <c r="B74" s="150" t="s">
        <v>295</v>
      </c>
      <c r="C74" s="28" t="s">
        <v>293</v>
      </c>
      <c r="D74" s="28" t="s">
        <v>64</v>
      </c>
      <c r="E74" s="28" t="s">
        <v>108</v>
      </c>
      <c r="F74" s="28" t="s">
        <v>296</v>
      </c>
      <c r="G74" s="28" t="s">
        <v>260</v>
      </c>
      <c r="H74" s="28" t="s">
        <v>261</v>
      </c>
      <c r="I74" s="47">
        <v>35000</v>
      </c>
      <c r="J74" s="47">
        <v>35000</v>
      </c>
      <c r="K74" s="47">
        <v>35000</v>
      </c>
      <c r="L74" s="47"/>
      <c r="M74" s="47"/>
      <c r="N74" s="47"/>
      <c r="O74" s="47"/>
      <c r="P74" s="47"/>
      <c r="Q74" s="47"/>
      <c r="R74" s="47"/>
      <c r="S74" s="47"/>
      <c r="T74" s="47"/>
      <c r="U74" s="47"/>
      <c r="V74" s="47"/>
      <c r="W74" s="47"/>
    </row>
    <row r="75" ht="32.9" customHeight="1" spans="1:23">
      <c r="A75" s="28"/>
      <c r="B75" s="28"/>
      <c r="C75" s="28" t="s">
        <v>297</v>
      </c>
      <c r="D75" s="28"/>
      <c r="E75" s="28"/>
      <c r="F75" s="28"/>
      <c r="G75" s="28"/>
      <c r="H75" s="28"/>
      <c r="I75" s="47">
        <v>430</v>
      </c>
      <c r="J75" s="47"/>
      <c r="K75" s="47"/>
      <c r="L75" s="47"/>
      <c r="M75" s="47"/>
      <c r="N75" s="47">
        <v>430</v>
      </c>
      <c r="O75" s="47"/>
      <c r="P75" s="47"/>
      <c r="Q75" s="47"/>
      <c r="R75" s="47"/>
      <c r="S75" s="47"/>
      <c r="T75" s="47"/>
      <c r="U75" s="47"/>
      <c r="V75" s="47"/>
      <c r="W75" s="47"/>
    </row>
    <row r="76" ht="32.9" customHeight="1" spans="1:23">
      <c r="A76" s="28" t="s">
        <v>255</v>
      </c>
      <c r="B76" s="150" t="s">
        <v>298</v>
      </c>
      <c r="C76" s="28" t="s">
        <v>297</v>
      </c>
      <c r="D76" s="28" t="s">
        <v>64</v>
      </c>
      <c r="E76" s="28" t="s">
        <v>85</v>
      </c>
      <c r="F76" s="28" t="s">
        <v>264</v>
      </c>
      <c r="G76" s="28" t="s">
        <v>260</v>
      </c>
      <c r="H76" s="28" t="s">
        <v>261</v>
      </c>
      <c r="I76" s="47">
        <v>430</v>
      </c>
      <c r="J76" s="47"/>
      <c r="K76" s="47"/>
      <c r="L76" s="47"/>
      <c r="M76" s="47"/>
      <c r="N76" s="47">
        <v>430</v>
      </c>
      <c r="O76" s="47"/>
      <c r="P76" s="47"/>
      <c r="Q76" s="47"/>
      <c r="R76" s="47"/>
      <c r="S76" s="47"/>
      <c r="T76" s="47"/>
      <c r="U76" s="47"/>
      <c r="V76" s="47"/>
      <c r="W76" s="47"/>
    </row>
    <row r="77" ht="32.9" customHeight="1" spans="1:23">
      <c r="A77" s="28"/>
      <c r="B77" s="28"/>
      <c r="C77" s="28" t="s">
        <v>299</v>
      </c>
      <c r="D77" s="28"/>
      <c r="E77" s="28"/>
      <c r="F77" s="28"/>
      <c r="G77" s="28"/>
      <c r="H77" s="28"/>
      <c r="I77" s="47">
        <v>124049</v>
      </c>
      <c r="J77" s="47"/>
      <c r="K77" s="47"/>
      <c r="L77" s="47"/>
      <c r="M77" s="47"/>
      <c r="N77" s="47">
        <v>124049</v>
      </c>
      <c r="O77" s="47"/>
      <c r="P77" s="47"/>
      <c r="Q77" s="47"/>
      <c r="R77" s="47"/>
      <c r="S77" s="47"/>
      <c r="T77" s="47"/>
      <c r="U77" s="47"/>
      <c r="V77" s="47"/>
      <c r="W77" s="47"/>
    </row>
    <row r="78" ht="32.9" customHeight="1" spans="1:23">
      <c r="A78" s="28" t="s">
        <v>255</v>
      </c>
      <c r="B78" s="150" t="s">
        <v>300</v>
      </c>
      <c r="C78" s="28" t="s">
        <v>299</v>
      </c>
      <c r="D78" s="28" t="s">
        <v>64</v>
      </c>
      <c r="E78" s="28" t="s">
        <v>101</v>
      </c>
      <c r="F78" s="28" t="s">
        <v>301</v>
      </c>
      <c r="G78" s="28" t="s">
        <v>168</v>
      </c>
      <c r="H78" s="28" t="s">
        <v>169</v>
      </c>
      <c r="I78" s="47">
        <v>18075.25</v>
      </c>
      <c r="J78" s="47"/>
      <c r="K78" s="47"/>
      <c r="L78" s="47"/>
      <c r="M78" s="47"/>
      <c r="N78" s="47">
        <v>18075.25</v>
      </c>
      <c r="O78" s="47"/>
      <c r="P78" s="47"/>
      <c r="Q78" s="47"/>
      <c r="R78" s="47"/>
      <c r="S78" s="47"/>
      <c r="T78" s="47"/>
      <c r="U78" s="47"/>
      <c r="V78" s="47"/>
      <c r="W78" s="47"/>
    </row>
    <row r="79" ht="32.9" customHeight="1" spans="1:23">
      <c r="A79" s="28" t="s">
        <v>255</v>
      </c>
      <c r="B79" s="150" t="s">
        <v>300</v>
      </c>
      <c r="C79" s="28" t="s">
        <v>299</v>
      </c>
      <c r="D79" s="28" t="s">
        <v>64</v>
      </c>
      <c r="E79" s="28" t="s">
        <v>101</v>
      </c>
      <c r="F79" s="28" t="s">
        <v>301</v>
      </c>
      <c r="G79" s="28" t="s">
        <v>258</v>
      </c>
      <c r="H79" s="28" t="s">
        <v>259</v>
      </c>
      <c r="I79" s="47">
        <v>69424.75</v>
      </c>
      <c r="J79" s="47"/>
      <c r="K79" s="47"/>
      <c r="L79" s="47"/>
      <c r="M79" s="47"/>
      <c r="N79" s="47">
        <v>69424.75</v>
      </c>
      <c r="O79" s="47"/>
      <c r="P79" s="47"/>
      <c r="Q79" s="47"/>
      <c r="R79" s="47"/>
      <c r="S79" s="47"/>
      <c r="T79" s="47"/>
      <c r="U79" s="47"/>
      <c r="V79" s="47"/>
      <c r="W79" s="47"/>
    </row>
    <row r="80" ht="32.9" customHeight="1" spans="1:23">
      <c r="A80" s="28" t="s">
        <v>255</v>
      </c>
      <c r="B80" s="150" t="s">
        <v>300</v>
      </c>
      <c r="C80" s="28" t="s">
        <v>299</v>
      </c>
      <c r="D80" s="28" t="s">
        <v>64</v>
      </c>
      <c r="E80" s="28" t="s">
        <v>101</v>
      </c>
      <c r="F80" s="28" t="s">
        <v>301</v>
      </c>
      <c r="G80" s="28" t="s">
        <v>260</v>
      </c>
      <c r="H80" s="28" t="s">
        <v>261</v>
      </c>
      <c r="I80" s="47">
        <v>17500</v>
      </c>
      <c r="J80" s="47"/>
      <c r="K80" s="47"/>
      <c r="L80" s="47"/>
      <c r="M80" s="47"/>
      <c r="N80" s="47">
        <v>17500</v>
      </c>
      <c r="O80" s="47"/>
      <c r="P80" s="47"/>
      <c r="Q80" s="47"/>
      <c r="R80" s="47"/>
      <c r="S80" s="47"/>
      <c r="T80" s="47"/>
      <c r="U80" s="47"/>
      <c r="V80" s="47"/>
      <c r="W80" s="47"/>
    </row>
    <row r="81" ht="32.9" customHeight="1" spans="1:23">
      <c r="A81" s="28" t="s">
        <v>255</v>
      </c>
      <c r="B81" s="150" t="s">
        <v>300</v>
      </c>
      <c r="C81" s="28" t="s">
        <v>299</v>
      </c>
      <c r="D81" s="28" t="s">
        <v>64</v>
      </c>
      <c r="E81" s="28" t="s">
        <v>101</v>
      </c>
      <c r="F81" s="28" t="s">
        <v>301</v>
      </c>
      <c r="G81" s="28" t="s">
        <v>174</v>
      </c>
      <c r="H81" s="28" t="s">
        <v>175</v>
      </c>
      <c r="I81" s="47">
        <v>19049</v>
      </c>
      <c r="J81" s="47"/>
      <c r="K81" s="47"/>
      <c r="L81" s="47"/>
      <c r="M81" s="47"/>
      <c r="N81" s="47">
        <v>19049</v>
      </c>
      <c r="O81" s="47"/>
      <c r="P81" s="47"/>
      <c r="Q81" s="47"/>
      <c r="R81" s="47"/>
      <c r="S81" s="47"/>
      <c r="T81" s="47"/>
      <c r="U81" s="47"/>
      <c r="V81" s="47"/>
      <c r="W81" s="47"/>
    </row>
    <row r="82" ht="32.9" customHeight="1" spans="1:23">
      <c r="A82" s="28"/>
      <c r="B82" s="28"/>
      <c r="C82" s="28" t="s">
        <v>302</v>
      </c>
      <c r="D82" s="28"/>
      <c r="E82" s="28"/>
      <c r="F82" s="28"/>
      <c r="G82" s="28"/>
      <c r="H82" s="28"/>
      <c r="I82" s="47">
        <v>76728.1</v>
      </c>
      <c r="J82" s="47"/>
      <c r="K82" s="47"/>
      <c r="L82" s="47"/>
      <c r="M82" s="47"/>
      <c r="N82" s="47">
        <v>76728.1</v>
      </c>
      <c r="O82" s="47"/>
      <c r="P82" s="47"/>
      <c r="Q82" s="47"/>
      <c r="R82" s="47"/>
      <c r="S82" s="47"/>
      <c r="T82" s="47"/>
      <c r="U82" s="47"/>
      <c r="V82" s="47"/>
      <c r="W82" s="47"/>
    </row>
    <row r="83" ht="32.9" customHeight="1" spans="1:23">
      <c r="A83" s="28" t="s">
        <v>255</v>
      </c>
      <c r="B83" s="150" t="s">
        <v>303</v>
      </c>
      <c r="C83" s="28" t="s">
        <v>302</v>
      </c>
      <c r="D83" s="28" t="s">
        <v>64</v>
      </c>
      <c r="E83" s="28" t="s">
        <v>101</v>
      </c>
      <c r="F83" s="28" t="s">
        <v>301</v>
      </c>
      <c r="G83" s="28" t="s">
        <v>258</v>
      </c>
      <c r="H83" s="28" t="s">
        <v>259</v>
      </c>
      <c r="I83" s="47">
        <v>65528.1</v>
      </c>
      <c r="J83" s="47"/>
      <c r="K83" s="47"/>
      <c r="L83" s="47"/>
      <c r="M83" s="47"/>
      <c r="N83" s="47">
        <v>65528.1</v>
      </c>
      <c r="O83" s="47"/>
      <c r="P83" s="47"/>
      <c r="Q83" s="47"/>
      <c r="R83" s="47"/>
      <c r="S83" s="47"/>
      <c r="T83" s="47"/>
      <c r="U83" s="47"/>
      <c r="V83" s="47"/>
      <c r="W83" s="47"/>
    </row>
    <row r="84" ht="32.9" customHeight="1" spans="1:23">
      <c r="A84" s="28" t="s">
        <v>255</v>
      </c>
      <c r="B84" s="150" t="s">
        <v>303</v>
      </c>
      <c r="C84" s="28" t="s">
        <v>302</v>
      </c>
      <c r="D84" s="28" t="s">
        <v>64</v>
      </c>
      <c r="E84" s="28" t="s">
        <v>101</v>
      </c>
      <c r="F84" s="28" t="s">
        <v>301</v>
      </c>
      <c r="G84" s="28" t="s">
        <v>260</v>
      </c>
      <c r="H84" s="28" t="s">
        <v>261</v>
      </c>
      <c r="I84" s="47">
        <v>11200</v>
      </c>
      <c r="J84" s="47"/>
      <c r="K84" s="47"/>
      <c r="L84" s="47"/>
      <c r="M84" s="47"/>
      <c r="N84" s="47">
        <v>11200</v>
      </c>
      <c r="O84" s="47"/>
      <c r="P84" s="47"/>
      <c r="Q84" s="47"/>
      <c r="R84" s="47"/>
      <c r="S84" s="47"/>
      <c r="T84" s="47"/>
      <c r="U84" s="47"/>
      <c r="V84" s="47"/>
      <c r="W84" s="47"/>
    </row>
    <row r="85" ht="32.9" customHeight="1" spans="1:23">
      <c r="A85" s="28"/>
      <c r="B85" s="28"/>
      <c r="C85" s="28" t="s">
        <v>304</v>
      </c>
      <c r="D85" s="28"/>
      <c r="E85" s="28"/>
      <c r="F85" s="28"/>
      <c r="G85" s="28"/>
      <c r="H85" s="28"/>
      <c r="I85" s="47">
        <v>654154.48</v>
      </c>
      <c r="J85" s="47"/>
      <c r="K85" s="47"/>
      <c r="L85" s="47"/>
      <c r="M85" s="47"/>
      <c r="N85" s="47">
        <v>654154.48</v>
      </c>
      <c r="O85" s="47"/>
      <c r="P85" s="47"/>
      <c r="Q85" s="47"/>
      <c r="R85" s="47"/>
      <c r="S85" s="47"/>
      <c r="T85" s="47"/>
      <c r="U85" s="47"/>
      <c r="V85" s="47"/>
      <c r="W85" s="47"/>
    </row>
    <row r="86" ht="32.9" customHeight="1" spans="1:23">
      <c r="A86" s="28" t="s">
        <v>255</v>
      </c>
      <c r="B86" s="150" t="s">
        <v>305</v>
      </c>
      <c r="C86" s="28" t="s">
        <v>304</v>
      </c>
      <c r="D86" s="28" t="s">
        <v>64</v>
      </c>
      <c r="E86" s="28" t="s">
        <v>85</v>
      </c>
      <c r="F86" s="28" t="s">
        <v>264</v>
      </c>
      <c r="G86" s="28" t="s">
        <v>258</v>
      </c>
      <c r="H86" s="28" t="s">
        <v>259</v>
      </c>
      <c r="I86" s="47">
        <v>602000</v>
      </c>
      <c r="J86" s="47"/>
      <c r="K86" s="47"/>
      <c r="L86" s="47"/>
      <c r="M86" s="47"/>
      <c r="N86" s="47">
        <v>602000</v>
      </c>
      <c r="O86" s="47"/>
      <c r="P86" s="47"/>
      <c r="Q86" s="47"/>
      <c r="R86" s="47"/>
      <c r="S86" s="47"/>
      <c r="T86" s="47"/>
      <c r="U86" s="47"/>
      <c r="V86" s="47"/>
      <c r="W86" s="47"/>
    </row>
    <row r="87" ht="32.9" customHeight="1" spans="1:23">
      <c r="A87" s="28" t="s">
        <v>255</v>
      </c>
      <c r="B87" s="150" t="s">
        <v>305</v>
      </c>
      <c r="C87" s="28" t="s">
        <v>304</v>
      </c>
      <c r="D87" s="28" t="s">
        <v>64</v>
      </c>
      <c r="E87" s="28" t="s">
        <v>85</v>
      </c>
      <c r="F87" s="28" t="s">
        <v>264</v>
      </c>
      <c r="G87" s="28" t="s">
        <v>260</v>
      </c>
      <c r="H87" s="28" t="s">
        <v>261</v>
      </c>
      <c r="I87" s="47">
        <v>52154.48</v>
      </c>
      <c r="J87" s="47"/>
      <c r="K87" s="47"/>
      <c r="L87" s="47"/>
      <c r="M87" s="47"/>
      <c r="N87" s="47">
        <v>52154.48</v>
      </c>
      <c r="O87" s="47"/>
      <c r="P87" s="47"/>
      <c r="Q87" s="47"/>
      <c r="R87" s="47"/>
      <c r="S87" s="47"/>
      <c r="T87" s="47"/>
      <c r="U87" s="47"/>
      <c r="V87" s="47"/>
      <c r="W87" s="47"/>
    </row>
    <row r="88" ht="32.9" customHeight="1" spans="1:23">
      <c r="A88" s="28"/>
      <c r="B88" s="28"/>
      <c r="C88" s="28" t="s">
        <v>306</v>
      </c>
      <c r="D88" s="28"/>
      <c r="E88" s="28"/>
      <c r="F88" s="28"/>
      <c r="G88" s="28"/>
      <c r="H88" s="28"/>
      <c r="I88" s="47">
        <v>974884.83</v>
      </c>
      <c r="J88" s="47"/>
      <c r="K88" s="47"/>
      <c r="L88" s="47"/>
      <c r="M88" s="47"/>
      <c r="N88" s="47">
        <v>974884.83</v>
      </c>
      <c r="O88" s="47"/>
      <c r="P88" s="47"/>
      <c r="Q88" s="47"/>
      <c r="R88" s="47"/>
      <c r="S88" s="47"/>
      <c r="T88" s="47"/>
      <c r="U88" s="47"/>
      <c r="V88" s="47"/>
      <c r="W88" s="47"/>
    </row>
    <row r="89" ht="32.9" customHeight="1" spans="1:23">
      <c r="A89" s="28" t="s">
        <v>255</v>
      </c>
      <c r="B89" s="150" t="s">
        <v>307</v>
      </c>
      <c r="C89" s="28" t="s">
        <v>306</v>
      </c>
      <c r="D89" s="28" t="s">
        <v>64</v>
      </c>
      <c r="E89" s="28" t="s">
        <v>101</v>
      </c>
      <c r="F89" s="28" t="s">
        <v>301</v>
      </c>
      <c r="G89" s="28" t="s">
        <v>168</v>
      </c>
      <c r="H89" s="28" t="s">
        <v>169</v>
      </c>
      <c r="I89" s="47">
        <v>34283.64</v>
      </c>
      <c r="J89" s="47"/>
      <c r="K89" s="47"/>
      <c r="L89" s="47"/>
      <c r="M89" s="47"/>
      <c r="N89" s="47">
        <v>34283.64</v>
      </c>
      <c r="O89" s="47"/>
      <c r="P89" s="47"/>
      <c r="Q89" s="47"/>
      <c r="R89" s="47"/>
      <c r="S89" s="47"/>
      <c r="T89" s="47"/>
      <c r="U89" s="47"/>
      <c r="V89" s="47"/>
      <c r="W89" s="47"/>
    </row>
    <row r="90" ht="32.9" customHeight="1" spans="1:23">
      <c r="A90" s="28" t="s">
        <v>255</v>
      </c>
      <c r="B90" s="150" t="s">
        <v>307</v>
      </c>
      <c r="C90" s="28" t="s">
        <v>306</v>
      </c>
      <c r="D90" s="28" t="s">
        <v>64</v>
      </c>
      <c r="E90" s="28" t="s">
        <v>101</v>
      </c>
      <c r="F90" s="28" t="s">
        <v>301</v>
      </c>
      <c r="G90" s="28" t="s">
        <v>258</v>
      </c>
      <c r="H90" s="28" t="s">
        <v>259</v>
      </c>
      <c r="I90" s="47">
        <v>940601.19</v>
      </c>
      <c r="J90" s="47"/>
      <c r="K90" s="47"/>
      <c r="L90" s="47"/>
      <c r="M90" s="47"/>
      <c r="N90" s="47">
        <v>940601.19</v>
      </c>
      <c r="O90" s="47"/>
      <c r="P90" s="47"/>
      <c r="Q90" s="47"/>
      <c r="R90" s="47"/>
      <c r="S90" s="47"/>
      <c r="T90" s="47"/>
      <c r="U90" s="47"/>
      <c r="V90" s="47"/>
      <c r="W90" s="47"/>
    </row>
    <row r="91" ht="32.9" customHeight="1" spans="1:23">
      <c r="A91" s="28"/>
      <c r="B91" s="28"/>
      <c r="C91" s="28" t="s">
        <v>308</v>
      </c>
      <c r="D91" s="28"/>
      <c r="E91" s="28"/>
      <c r="F91" s="28"/>
      <c r="G91" s="28"/>
      <c r="H91" s="28"/>
      <c r="I91" s="47">
        <v>400000</v>
      </c>
      <c r="J91" s="47">
        <v>400000</v>
      </c>
      <c r="K91" s="47">
        <v>400000</v>
      </c>
      <c r="L91" s="47"/>
      <c r="M91" s="47"/>
      <c r="N91" s="47"/>
      <c r="O91" s="47"/>
      <c r="P91" s="47"/>
      <c r="Q91" s="47"/>
      <c r="R91" s="47"/>
      <c r="S91" s="47"/>
      <c r="T91" s="47"/>
      <c r="U91" s="47"/>
      <c r="V91" s="47"/>
      <c r="W91" s="47"/>
    </row>
    <row r="92" ht="32.9" customHeight="1" spans="1:23">
      <c r="A92" s="28" t="s">
        <v>255</v>
      </c>
      <c r="B92" s="150" t="s">
        <v>309</v>
      </c>
      <c r="C92" s="28" t="s">
        <v>308</v>
      </c>
      <c r="D92" s="28" t="s">
        <v>64</v>
      </c>
      <c r="E92" s="28" t="s">
        <v>101</v>
      </c>
      <c r="F92" s="28" t="s">
        <v>301</v>
      </c>
      <c r="G92" s="28" t="s">
        <v>199</v>
      </c>
      <c r="H92" s="28" t="s">
        <v>200</v>
      </c>
      <c r="I92" s="47">
        <v>8400</v>
      </c>
      <c r="J92" s="47">
        <v>8400</v>
      </c>
      <c r="K92" s="47">
        <v>8400</v>
      </c>
      <c r="L92" s="47"/>
      <c r="M92" s="47"/>
      <c r="N92" s="47"/>
      <c r="O92" s="47"/>
      <c r="P92" s="47"/>
      <c r="Q92" s="47"/>
      <c r="R92" s="47"/>
      <c r="S92" s="47"/>
      <c r="T92" s="47"/>
      <c r="U92" s="47"/>
      <c r="V92" s="47"/>
      <c r="W92" s="47"/>
    </row>
    <row r="93" ht="32.9" customHeight="1" spans="1:23">
      <c r="A93" s="28" t="s">
        <v>255</v>
      </c>
      <c r="B93" s="150" t="s">
        <v>309</v>
      </c>
      <c r="C93" s="28" t="s">
        <v>308</v>
      </c>
      <c r="D93" s="28" t="s">
        <v>64</v>
      </c>
      <c r="E93" s="28" t="s">
        <v>101</v>
      </c>
      <c r="F93" s="28" t="s">
        <v>301</v>
      </c>
      <c r="G93" s="28" t="s">
        <v>201</v>
      </c>
      <c r="H93" s="28" t="s">
        <v>202</v>
      </c>
      <c r="I93" s="47">
        <v>27540</v>
      </c>
      <c r="J93" s="47">
        <v>27540</v>
      </c>
      <c r="K93" s="47">
        <v>27540</v>
      </c>
      <c r="L93" s="47"/>
      <c r="M93" s="47"/>
      <c r="N93" s="47"/>
      <c r="O93" s="47"/>
      <c r="P93" s="47"/>
      <c r="Q93" s="47"/>
      <c r="R93" s="47"/>
      <c r="S93" s="47"/>
      <c r="T93" s="47"/>
      <c r="U93" s="47"/>
      <c r="V93" s="47"/>
      <c r="W93" s="47"/>
    </row>
    <row r="94" ht="32.9" customHeight="1" spans="1:23">
      <c r="A94" s="28" t="s">
        <v>255</v>
      </c>
      <c r="B94" s="150" t="s">
        <v>309</v>
      </c>
      <c r="C94" s="28" t="s">
        <v>308</v>
      </c>
      <c r="D94" s="28" t="s">
        <v>64</v>
      </c>
      <c r="E94" s="28" t="s">
        <v>101</v>
      </c>
      <c r="F94" s="28" t="s">
        <v>301</v>
      </c>
      <c r="G94" s="28" t="s">
        <v>168</v>
      </c>
      <c r="H94" s="28" t="s">
        <v>169</v>
      </c>
      <c r="I94" s="47">
        <v>52000</v>
      </c>
      <c r="J94" s="47">
        <v>52000</v>
      </c>
      <c r="K94" s="47">
        <v>52000</v>
      </c>
      <c r="L94" s="47"/>
      <c r="M94" s="47"/>
      <c r="N94" s="47"/>
      <c r="O94" s="47"/>
      <c r="P94" s="47"/>
      <c r="Q94" s="47"/>
      <c r="R94" s="47"/>
      <c r="S94" s="47"/>
      <c r="T94" s="47"/>
      <c r="U94" s="47"/>
      <c r="V94" s="47"/>
      <c r="W94" s="47"/>
    </row>
    <row r="95" ht="32.9" customHeight="1" spans="1:23">
      <c r="A95" s="28" t="s">
        <v>255</v>
      </c>
      <c r="B95" s="150" t="s">
        <v>309</v>
      </c>
      <c r="C95" s="28" t="s">
        <v>308</v>
      </c>
      <c r="D95" s="28" t="s">
        <v>64</v>
      </c>
      <c r="E95" s="28" t="s">
        <v>101</v>
      </c>
      <c r="F95" s="28" t="s">
        <v>301</v>
      </c>
      <c r="G95" s="28" t="s">
        <v>280</v>
      </c>
      <c r="H95" s="28" t="s">
        <v>281</v>
      </c>
      <c r="I95" s="47">
        <v>15000</v>
      </c>
      <c r="J95" s="47">
        <v>15000</v>
      </c>
      <c r="K95" s="47">
        <v>15000</v>
      </c>
      <c r="L95" s="47"/>
      <c r="M95" s="47"/>
      <c r="N95" s="47"/>
      <c r="O95" s="47"/>
      <c r="P95" s="47"/>
      <c r="Q95" s="47"/>
      <c r="R95" s="47"/>
      <c r="S95" s="47"/>
      <c r="T95" s="47"/>
      <c r="U95" s="47"/>
      <c r="V95" s="47"/>
      <c r="W95" s="47"/>
    </row>
    <row r="96" ht="32.9" customHeight="1" spans="1:23">
      <c r="A96" s="28" t="s">
        <v>255</v>
      </c>
      <c r="B96" s="150" t="s">
        <v>309</v>
      </c>
      <c r="C96" s="28" t="s">
        <v>308</v>
      </c>
      <c r="D96" s="28" t="s">
        <v>64</v>
      </c>
      <c r="E96" s="28" t="s">
        <v>101</v>
      </c>
      <c r="F96" s="28" t="s">
        <v>301</v>
      </c>
      <c r="G96" s="28" t="s">
        <v>258</v>
      </c>
      <c r="H96" s="28" t="s">
        <v>259</v>
      </c>
      <c r="I96" s="47">
        <v>266960</v>
      </c>
      <c r="J96" s="47">
        <v>266960</v>
      </c>
      <c r="K96" s="47">
        <v>266960</v>
      </c>
      <c r="L96" s="47"/>
      <c r="M96" s="47"/>
      <c r="N96" s="47"/>
      <c r="O96" s="47"/>
      <c r="P96" s="47"/>
      <c r="Q96" s="47"/>
      <c r="R96" s="47"/>
      <c r="S96" s="47"/>
      <c r="T96" s="47"/>
      <c r="U96" s="47"/>
      <c r="V96" s="47"/>
      <c r="W96" s="47"/>
    </row>
    <row r="97" ht="32.9" customHeight="1" spans="1:23">
      <c r="A97" s="28" t="s">
        <v>255</v>
      </c>
      <c r="B97" s="150" t="s">
        <v>309</v>
      </c>
      <c r="C97" s="28" t="s">
        <v>308</v>
      </c>
      <c r="D97" s="28" t="s">
        <v>64</v>
      </c>
      <c r="E97" s="28" t="s">
        <v>101</v>
      </c>
      <c r="F97" s="28" t="s">
        <v>301</v>
      </c>
      <c r="G97" s="28" t="s">
        <v>260</v>
      </c>
      <c r="H97" s="28" t="s">
        <v>261</v>
      </c>
      <c r="I97" s="47">
        <v>30100</v>
      </c>
      <c r="J97" s="47">
        <v>30100</v>
      </c>
      <c r="K97" s="47">
        <v>30100</v>
      </c>
      <c r="L97" s="47"/>
      <c r="M97" s="47"/>
      <c r="N97" s="47"/>
      <c r="O97" s="47"/>
      <c r="P97" s="47"/>
      <c r="Q97" s="47"/>
      <c r="R97" s="47"/>
      <c r="S97" s="47"/>
      <c r="T97" s="47"/>
      <c r="U97" s="47"/>
      <c r="V97" s="47"/>
      <c r="W97" s="47"/>
    </row>
    <row r="98" ht="32.9" customHeight="1" spans="1:23">
      <c r="A98" s="28"/>
      <c r="B98" s="28"/>
      <c r="C98" s="28" t="s">
        <v>310</v>
      </c>
      <c r="D98" s="28"/>
      <c r="E98" s="28"/>
      <c r="F98" s="28"/>
      <c r="G98" s="28"/>
      <c r="H98" s="28"/>
      <c r="I98" s="47">
        <v>283000</v>
      </c>
      <c r="J98" s="47">
        <v>283000</v>
      </c>
      <c r="K98" s="47">
        <v>283000</v>
      </c>
      <c r="L98" s="47"/>
      <c r="M98" s="47"/>
      <c r="N98" s="47"/>
      <c r="O98" s="47"/>
      <c r="P98" s="47"/>
      <c r="Q98" s="47"/>
      <c r="R98" s="47"/>
      <c r="S98" s="47"/>
      <c r="T98" s="47"/>
      <c r="U98" s="47"/>
      <c r="V98" s="47"/>
      <c r="W98" s="47"/>
    </row>
    <row r="99" ht="32.9" customHeight="1" spans="1:23">
      <c r="A99" s="28" t="s">
        <v>255</v>
      </c>
      <c r="B99" s="150" t="s">
        <v>311</v>
      </c>
      <c r="C99" s="28" t="s">
        <v>310</v>
      </c>
      <c r="D99" s="28" t="s">
        <v>64</v>
      </c>
      <c r="E99" s="28" t="s">
        <v>87</v>
      </c>
      <c r="F99" s="28" t="s">
        <v>272</v>
      </c>
      <c r="G99" s="28" t="s">
        <v>168</v>
      </c>
      <c r="H99" s="28" t="s">
        <v>169</v>
      </c>
      <c r="I99" s="47">
        <v>20000</v>
      </c>
      <c r="J99" s="47">
        <v>20000</v>
      </c>
      <c r="K99" s="47">
        <v>20000</v>
      </c>
      <c r="L99" s="47"/>
      <c r="M99" s="47"/>
      <c r="N99" s="47"/>
      <c r="O99" s="47"/>
      <c r="P99" s="47"/>
      <c r="Q99" s="47"/>
      <c r="R99" s="47"/>
      <c r="S99" s="47"/>
      <c r="T99" s="47"/>
      <c r="U99" s="47"/>
      <c r="V99" s="47"/>
      <c r="W99" s="47"/>
    </row>
    <row r="100" ht="32.9" customHeight="1" spans="1:23">
      <c r="A100" s="28" t="s">
        <v>255</v>
      </c>
      <c r="B100" s="150" t="s">
        <v>311</v>
      </c>
      <c r="C100" s="28" t="s">
        <v>310</v>
      </c>
      <c r="D100" s="28" t="s">
        <v>64</v>
      </c>
      <c r="E100" s="28" t="s">
        <v>87</v>
      </c>
      <c r="F100" s="28" t="s">
        <v>272</v>
      </c>
      <c r="G100" s="28" t="s">
        <v>258</v>
      </c>
      <c r="H100" s="28" t="s">
        <v>259</v>
      </c>
      <c r="I100" s="47">
        <v>170000</v>
      </c>
      <c r="J100" s="47">
        <v>170000</v>
      </c>
      <c r="K100" s="47">
        <v>170000</v>
      </c>
      <c r="L100" s="47"/>
      <c r="M100" s="47"/>
      <c r="N100" s="47"/>
      <c r="O100" s="47"/>
      <c r="P100" s="47"/>
      <c r="Q100" s="47"/>
      <c r="R100" s="47"/>
      <c r="S100" s="47"/>
      <c r="T100" s="47"/>
      <c r="U100" s="47"/>
      <c r="V100" s="47"/>
      <c r="W100" s="47"/>
    </row>
    <row r="101" ht="32.9" customHeight="1" spans="1:23">
      <c r="A101" s="28" t="s">
        <v>255</v>
      </c>
      <c r="B101" s="150" t="s">
        <v>311</v>
      </c>
      <c r="C101" s="28" t="s">
        <v>310</v>
      </c>
      <c r="D101" s="28" t="s">
        <v>64</v>
      </c>
      <c r="E101" s="28" t="s">
        <v>87</v>
      </c>
      <c r="F101" s="28" t="s">
        <v>272</v>
      </c>
      <c r="G101" s="28" t="s">
        <v>284</v>
      </c>
      <c r="H101" s="28" t="s">
        <v>285</v>
      </c>
      <c r="I101" s="47">
        <v>93000</v>
      </c>
      <c r="J101" s="47">
        <v>93000</v>
      </c>
      <c r="K101" s="47">
        <v>93000</v>
      </c>
      <c r="L101" s="47"/>
      <c r="M101" s="47"/>
      <c r="N101" s="47"/>
      <c r="O101" s="47"/>
      <c r="P101" s="47"/>
      <c r="Q101" s="47"/>
      <c r="R101" s="47"/>
      <c r="S101" s="47"/>
      <c r="T101" s="47"/>
      <c r="U101" s="47"/>
      <c r="V101" s="47"/>
      <c r="W101" s="47"/>
    </row>
    <row r="102" ht="32.9" customHeight="1" spans="1:23">
      <c r="A102" s="28"/>
      <c r="B102" s="28"/>
      <c r="C102" s="28" t="s">
        <v>312</v>
      </c>
      <c r="D102" s="28"/>
      <c r="E102" s="28"/>
      <c r="F102" s="28"/>
      <c r="G102" s="28"/>
      <c r="H102" s="28"/>
      <c r="I102" s="47">
        <v>2647600</v>
      </c>
      <c r="J102" s="47">
        <v>2647600</v>
      </c>
      <c r="K102" s="47">
        <v>2647600</v>
      </c>
      <c r="L102" s="47"/>
      <c r="M102" s="47"/>
      <c r="N102" s="47"/>
      <c r="O102" s="47"/>
      <c r="P102" s="47"/>
      <c r="Q102" s="47"/>
      <c r="R102" s="47"/>
      <c r="S102" s="47"/>
      <c r="T102" s="47"/>
      <c r="U102" s="47"/>
      <c r="V102" s="47"/>
      <c r="W102" s="47"/>
    </row>
    <row r="103" ht="32.9" customHeight="1" spans="1:23">
      <c r="A103" s="28" t="s">
        <v>255</v>
      </c>
      <c r="B103" s="150" t="s">
        <v>313</v>
      </c>
      <c r="C103" s="28" t="s">
        <v>312</v>
      </c>
      <c r="D103" s="28" t="s">
        <v>64</v>
      </c>
      <c r="E103" s="28" t="s">
        <v>85</v>
      </c>
      <c r="F103" s="28" t="s">
        <v>264</v>
      </c>
      <c r="G103" s="28" t="s">
        <v>168</v>
      </c>
      <c r="H103" s="28" t="s">
        <v>169</v>
      </c>
      <c r="I103" s="47">
        <v>100000</v>
      </c>
      <c r="J103" s="47">
        <v>100000</v>
      </c>
      <c r="K103" s="47">
        <v>100000</v>
      </c>
      <c r="L103" s="47"/>
      <c r="M103" s="47"/>
      <c r="N103" s="47"/>
      <c r="O103" s="47"/>
      <c r="P103" s="47"/>
      <c r="Q103" s="47"/>
      <c r="R103" s="47"/>
      <c r="S103" s="47"/>
      <c r="T103" s="47"/>
      <c r="U103" s="47"/>
      <c r="V103" s="47"/>
      <c r="W103" s="47"/>
    </row>
    <row r="104" ht="32.9" customHeight="1" spans="1:23">
      <c r="A104" s="28" t="s">
        <v>255</v>
      </c>
      <c r="B104" s="150" t="s">
        <v>313</v>
      </c>
      <c r="C104" s="28" t="s">
        <v>312</v>
      </c>
      <c r="D104" s="28" t="s">
        <v>64</v>
      </c>
      <c r="E104" s="28" t="s">
        <v>85</v>
      </c>
      <c r="F104" s="28" t="s">
        <v>264</v>
      </c>
      <c r="G104" s="28" t="s">
        <v>258</v>
      </c>
      <c r="H104" s="28" t="s">
        <v>259</v>
      </c>
      <c r="I104" s="47">
        <v>647600</v>
      </c>
      <c r="J104" s="47">
        <v>647600</v>
      </c>
      <c r="K104" s="47">
        <v>647600</v>
      </c>
      <c r="L104" s="47"/>
      <c r="M104" s="47"/>
      <c r="N104" s="47"/>
      <c r="O104" s="47"/>
      <c r="P104" s="47"/>
      <c r="Q104" s="47"/>
      <c r="R104" s="47"/>
      <c r="S104" s="47"/>
      <c r="T104" s="47"/>
      <c r="U104" s="47"/>
      <c r="V104" s="47"/>
      <c r="W104" s="47"/>
    </row>
    <row r="105" ht="32.9" customHeight="1" spans="1:23">
      <c r="A105" s="28" t="s">
        <v>255</v>
      </c>
      <c r="B105" s="150" t="s">
        <v>313</v>
      </c>
      <c r="C105" s="28" t="s">
        <v>312</v>
      </c>
      <c r="D105" s="28" t="s">
        <v>64</v>
      </c>
      <c r="E105" s="28" t="s">
        <v>85</v>
      </c>
      <c r="F105" s="28" t="s">
        <v>264</v>
      </c>
      <c r="G105" s="28" t="s">
        <v>260</v>
      </c>
      <c r="H105" s="28" t="s">
        <v>261</v>
      </c>
      <c r="I105" s="47">
        <v>400000</v>
      </c>
      <c r="J105" s="47">
        <v>400000</v>
      </c>
      <c r="K105" s="47">
        <v>400000</v>
      </c>
      <c r="L105" s="47"/>
      <c r="M105" s="47"/>
      <c r="N105" s="47"/>
      <c r="O105" s="47"/>
      <c r="P105" s="47"/>
      <c r="Q105" s="47"/>
      <c r="R105" s="47"/>
      <c r="S105" s="47"/>
      <c r="T105" s="47"/>
      <c r="U105" s="47"/>
      <c r="V105" s="47"/>
      <c r="W105" s="47"/>
    </row>
    <row r="106" ht="32.9" customHeight="1" spans="1:23">
      <c r="A106" s="28" t="s">
        <v>255</v>
      </c>
      <c r="B106" s="150" t="s">
        <v>313</v>
      </c>
      <c r="C106" s="28" t="s">
        <v>312</v>
      </c>
      <c r="D106" s="28" t="s">
        <v>64</v>
      </c>
      <c r="E106" s="28" t="s">
        <v>85</v>
      </c>
      <c r="F106" s="28" t="s">
        <v>264</v>
      </c>
      <c r="G106" s="28" t="s">
        <v>174</v>
      </c>
      <c r="H106" s="28" t="s">
        <v>175</v>
      </c>
      <c r="I106" s="47">
        <v>50000</v>
      </c>
      <c r="J106" s="47">
        <v>50000</v>
      </c>
      <c r="K106" s="47">
        <v>50000</v>
      </c>
      <c r="L106" s="47"/>
      <c r="M106" s="47"/>
      <c r="N106" s="47"/>
      <c r="O106" s="47"/>
      <c r="P106" s="47"/>
      <c r="Q106" s="47"/>
      <c r="R106" s="47"/>
      <c r="S106" s="47"/>
      <c r="T106" s="47"/>
      <c r="U106" s="47"/>
      <c r="V106" s="47"/>
      <c r="W106" s="47"/>
    </row>
    <row r="107" ht="32.9" customHeight="1" spans="1:23">
      <c r="A107" s="28" t="s">
        <v>255</v>
      </c>
      <c r="B107" s="150" t="s">
        <v>313</v>
      </c>
      <c r="C107" s="28" t="s">
        <v>312</v>
      </c>
      <c r="D107" s="28" t="s">
        <v>64</v>
      </c>
      <c r="E107" s="28" t="s">
        <v>85</v>
      </c>
      <c r="F107" s="28" t="s">
        <v>264</v>
      </c>
      <c r="G107" s="28" t="s">
        <v>265</v>
      </c>
      <c r="H107" s="28" t="s">
        <v>266</v>
      </c>
      <c r="I107" s="47">
        <v>1450000</v>
      </c>
      <c r="J107" s="47">
        <v>1450000</v>
      </c>
      <c r="K107" s="47">
        <v>1450000</v>
      </c>
      <c r="L107" s="47"/>
      <c r="M107" s="47"/>
      <c r="N107" s="47"/>
      <c r="O107" s="47"/>
      <c r="P107" s="47"/>
      <c r="Q107" s="47"/>
      <c r="R107" s="47"/>
      <c r="S107" s="47"/>
      <c r="T107" s="47"/>
      <c r="U107" s="47"/>
      <c r="V107" s="47"/>
      <c r="W107" s="47"/>
    </row>
    <row r="108" ht="18.75" customHeight="1" spans="1:23">
      <c r="A108" s="48" t="s">
        <v>314</v>
      </c>
      <c r="B108" s="49"/>
      <c r="C108" s="49"/>
      <c r="D108" s="49"/>
      <c r="E108" s="49"/>
      <c r="F108" s="49"/>
      <c r="G108" s="49"/>
      <c r="H108" s="50"/>
      <c r="I108" s="47">
        <v>13219378.61</v>
      </c>
      <c r="J108" s="47">
        <v>6330600</v>
      </c>
      <c r="K108" s="47">
        <v>6330600</v>
      </c>
      <c r="L108" s="47"/>
      <c r="M108" s="47"/>
      <c r="N108" s="47">
        <v>3529990.61</v>
      </c>
      <c r="O108" s="47"/>
      <c r="P108" s="47"/>
      <c r="Q108" s="47"/>
      <c r="R108" s="47">
        <v>3358788</v>
      </c>
      <c r="S108" s="47"/>
      <c r="T108" s="47">
        <v>3358788</v>
      </c>
      <c r="U108" s="47"/>
      <c r="V108" s="47"/>
      <c r="W108" s="47"/>
    </row>
  </sheetData>
  <mergeCells count="28">
    <mergeCell ref="A3:W3"/>
    <mergeCell ref="A4:I4"/>
    <mergeCell ref="J5:M5"/>
    <mergeCell ref="N5:P5"/>
    <mergeCell ref="R5:W5"/>
    <mergeCell ref="J6:K6"/>
    <mergeCell ref="A108:H10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8"/>
  <sheetViews>
    <sheetView showZeros="0" workbookViewId="0">
      <pane ySplit="1" topLeftCell="A114" activePane="bottomLeft" state="frozen"/>
      <selection/>
      <selection pane="bottomLeft" activeCell="B129" sqref="B129"/>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45" t="s">
        <v>315</v>
      </c>
    </row>
    <row r="3" ht="28.5" customHeight="1" spans="1:10">
      <c r="A3" s="143" t="s">
        <v>316</v>
      </c>
      <c r="B3" s="34"/>
      <c r="C3" s="34"/>
      <c r="D3" s="34"/>
      <c r="E3" s="34"/>
      <c r="F3" s="104"/>
      <c r="G3" s="34"/>
      <c r="H3" s="104"/>
      <c r="I3" s="104"/>
      <c r="J3" s="34"/>
    </row>
    <row r="4" ht="15" customHeight="1" spans="1:1">
      <c r="A4" s="6" t="str">
        <f>"单位名称："&amp;"玉溪市检验检测认证院"</f>
        <v>单位名称：玉溪市检验检测认证院</v>
      </c>
    </row>
    <row r="5" ht="14.25" customHeight="1" spans="1:10">
      <c r="A5" s="71" t="s">
        <v>317</v>
      </c>
      <c r="B5" s="71" t="s">
        <v>318</v>
      </c>
      <c r="C5" s="71" t="s">
        <v>319</v>
      </c>
      <c r="D5" s="71" t="s">
        <v>320</v>
      </c>
      <c r="E5" s="71" t="s">
        <v>321</v>
      </c>
      <c r="F5" s="56" t="s">
        <v>322</v>
      </c>
      <c r="G5" s="71" t="s">
        <v>323</v>
      </c>
      <c r="H5" s="56" t="s">
        <v>324</v>
      </c>
      <c r="I5" s="56" t="s">
        <v>325</v>
      </c>
      <c r="J5" s="71" t="s">
        <v>326</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144" t="s">
        <v>64</v>
      </c>
      <c r="B8" s="28"/>
      <c r="C8" s="28"/>
      <c r="D8" s="28"/>
      <c r="E8" s="28"/>
      <c r="F8" s="28"/>
      <c r="G8" s="45"/>
      <c r="H8" s="28"/>
      <c r="I8" s="28"/>
      <c r="J8" s="28"/>
    </row>
    <row r="9" ht="33.75" customHeight="1" spans="1:10">
      <c r="A9" s="28" t="s">
        <v>254</v>
      </c>
      <c r="B9" s="28" t="s">
        <v>327</v>
      </c>
      <c r="C9" s="28" t="s">
        <v>328</v>
      </c>
      <c r="D9" s="28" t="s">
        <v>329</v>
      </c>
      <c r="E9" s="28" t="s">
        <v>330</v>
      </c>
      <c r="F9" s="28" t="s">
        <v>331</v>
      </c>
      <c r="G9" s="45" t="s">
        <v>332</v>
      </c>
      <c r="H9" s="28" t="s">
        <v>333</v>
      </c>
      <c r="I9" s="28" t="s">
        <v>334</v>
      </c>
      <c r="J9" s="28" t="s">
        <v>335</v>
      </c>
    </row>
    <row r="10" ht="33.75" customHeight="1" spans="1:10">
      <c r="A10" s="28" t="s">
        <v>254</v>
      </c>
      <c r="B10" s="28" t="s">
        <v>327</v>
      </c>
      <c r="C10" s="28" t="s">
        <v>328</v>
      </c>
      <c r="D10" s="28" t="s">
        <v>329</v>
      </c>
      <c r="E10" s="28" t="s">
        <v>336</v>
      </c>
      <c r="F10" s="28" t="s">
        <v>331</v>
      </c>
      <c r="G10" s="45" t="s">
        <v>150</v>
      </c>
      <c r="H10" s="28" t="s">
        <v>333</v>
      </c>
      <c r="I10" s="28" t="s">
        <v>334</v>
      </c>
      <c r="J10" s="28" t="s">
        <v>337</v>
      </c>
    </row>
    <row r="11" ht="33.75" customHeight="1" spans="1:10">
      <c r="A11" s="28" t="s">
        <v>254</v>
      </c>
      <c r="B11" s="28" t="s">
        <v>327</v>
      </c>
      <c r="C11" s="28" t="s">
        <v>328</v>
      </c>
      <c r="D11" s="28" t="s">
        <v>338</v>
      </c>
      <c r="E11" s="28" t="s">
        <v>339</v>
      </c>
      <c r="F11" s="28" t="s">
        <v>331</v>
      </c>
      <c r="G11" s="45" t="s">
        <v>340</v>
      </c>
      <c r="H11" s="28" t="s">
        <v>341</v>
      </c>
      <c r="I11" s="28" t="s">
        <v>334</v>
      </c>
      <c r="J11" s="28" t="s">
        <v>342</v>
      </c>
    </row>
    <row r="12" ht="33.75" customHeight="1" spans="1:10">
      <c r="A12" s="28" t="s">
        <v>254</v>
      </c>
      <c r="B12" s="28" t="s">
        <v>327</v>
      </c>
      <c r="C12" s="28" t="s">
        <v>328</v>
      </c>
      <c r="D12" s="28" t="s">
        <v>338</v>
      </c>
      <c r="E12" s="28" t="s">
        <v>343</v>
      </c>
      <c r="F12" s="28" t="s">
        <v>331</v>
      </c>
      <c r="G12" s="45" t="s">
        <v>340</v>
      </c>
      <c r="H12" s="28" t="s">
        <v>341</v>
      </c>
      <c r="I12" s="28" t="s">
        <v>334</v>
      </c>
      <c r="J12" s="28" t="s">
        <v>344</v>
      </c>
    </row>
    <row r="13" ht="33.75" customHeight="1" spans="1:10">
      <c r="A13" s="28" t="s">
        <v>254</v>
      </c>
      <c r="B13" s="28" t="s">
        <v>327</v>
      </c>
      <c r="C13" s="28" t="s">
        <v>328</v>
      </c>
      <c r="D13" s="28" t="s">
        <v>345</v>
      </c>
      <c r="E13" s="28" t="s">
        <v>346</v>
      </c>
      <c r="F13" s="28" t="s">
        <v>347</v>
      </c>
      <c r="G13" s="45" t="s">
        <v>54</v>
      </c>
      <c r="H13" s="28" t="s">
        <v>348</v>
      </c>
      <c r="I13" s="28" t="s">
        <v>334</v>
      </c>
      <c r="J13" s="28" t="s">
        <v>349</v>
      </c>
    </row>
    <row r="14" ht="33.75" customHeight="1" spans="1:10">
      <c r="A14" s="28" t="s">
        <v>254</v>
      </c>
      <c r="B14" s="28" t="s">
        <v>327</v>
      </c>
      <c r="C14" s="28" t="s">
        <v>328</v>
      </c>
      <c r="D14" s="28" t="s">
        <v>350</v>
      </c>
      <c r="E14" s="28" t="s">
        <v>351</v>
      </c>
      <c r="F14" s="28" t="s">
        <v>347</v>
      </c>
      <c r="G14" s="45" t="s">
        <v>352</v>
      </c>
      <c r="H14" s="28" t="s">
        <v>353</v>
      </c>
      <c r="I14" s="28" t="s">
        <v>334</v>
      </c>
      <c r="J14" s="28" t="s">
        <v>354</v>
      </c>
    </row>
    <row r="15" ht="33.75" customHeight="1" spans="1:10">
      <c r="A15" s="28" t="s">
        <v>254</v>
      </c>
      <c r="B15" s="28" t="s">
        <v>327</v>
      </c>
      <c r="C15" s="28" t="s">
        <v>355</v>
      </c>
      <c r="D15" s="28" t="s">
        <v>356</v>
      </c>
      <c r="E15" s="28" t="s">
        <v>357</v>
      </c>
      <c r="F15" s="28" t="s">
        <v>358</v>
      </c>
      <c r="G15" s="45" t="s">
        <v>359</v>
      </c>
      <c r="H15" s="28" t="s">
        <v>360</v>
      </c>
      <c r="I15" s="28" t="s">
        <v>361</v>
      </c>
      <c r="J15" s="28" t="s">
        <v>362</v>
      </c>
    </row>
    <row r="16" ht="33.75" customHeight="1" spans="1:10">
      <c r="A16" s="28" t="s">
        <v>254</v>
      </c>
      <c r="B16" s="28" t="s">
        <v>327</v>
      </c>
      <c r="C16" s="28" t="s">
        <v>363</v>
      </c>
      <c r="D16" s="28" t="s">
        <v>364</v>
      </c>
      <c r="E16" s="28" t="s">
        <v>365</v>
      </c>
      <c r="F16" s="28" t="s">
        <v>331</v>
      </c>
      <c r="G16" s="45" t="s">
        <v>366</v>
      </c>
      <c r="H16" s="28" t="s">
        <v>341</v>
      </c>
      <c r="I16" s="28" t="s">
        <v>334</v>
      </c>
      <c r="J16" s="28" t="s">
        <v>367</v>
      </c>
    </row>
    <row r="17" ht="33.75" customHeight="1" spans="1:10">
      <c r="A17" s="28" t="s">
        <v>286</v>
      </c>
      <c r="B17" s="28" t="s">
        <v>368</v>
      </c>
      <c r="C17" s="28" t="s">
        <v>328</v>
      </c>
      <c r="D17" s="28" t="s">
        <v>329</v>
      </c>
      <c r="E17" s="28" t="s">
        <v>369</v>
      </c>
      <c r="F17" s="28" t="s">
        <v>358</v>
      </c>
      <c r="G17" s="45" t="s">
        <v>150</v>
      </c>
      <c r="H17" s="28" t="s">
        <v>333</v>
      </c>
      <c r="I17" s="28" t="s">
        <v>334</v>
      </c>
      <c r="J17" s="28" t="s">
        <v>370</v>
      </c>
    </row>
    <row r="18" ht="33.75" customHeight="1" spans="1:10">
      <c r="A18" s="28" t="s">
        <v>286</v>
      </c>
      <c r="B18" s="28" t="s">
        <v>371</v>
      </c>
      <c r="C18" s="28" t="s">
        <v>328</v>
      </c>
      <c r="D18" s="28" t="s">
        <v>329</v>
      </c>
      <c r="E18" s="28" t="s">
        <v>372</v>
      </c>
      <c r="F18" s="28" t="s">
        <v>331</v>
      </c>
      <c r="G18" s="45" t="s">
        <v>153</v>
      </c>
      <c r="H18" s="28" t="s">
        <v>373</v>
      </c>
      <c r="I18" s="28" t="s">
        <v>334</v>
      </c>
      <c r="J18" s="28" t="s">
        <v>374</v>
      </c>
    </row>
    <row r="19" ht="33.75" customHeight="1" spans="1:10">
      <c r="A19" s="28" t="s">
        <v>286</v>
      </c>
      <c r="B19" s="28" t="s">
        <v>371</v>
      </c>
      <c r="C19" s="28" t="s">
        <v>328</v>
      </c>
      <c r="D19" s="28" t="s">
        <v>329</v>
      </c>
      <c r="E19" s="28" t="s">
        <v>375</v>
      </c>
      <c r="F19" s="28" t="s">
        <v>331</v>
      </c>
      <c r="G19" s="45" t="s">
        <v>55</v>
      </c>
      <c r="H19" s="28" t="s">
        <v>376</v>
      </c>
      <c r="I19" s="28" t="s">
        <v>334</v>
      </c>
      <c r="J19" s="28" t="s">
        <v>377</v>
      </c>
    </row>
    <row r="20" ht="33.75" customHeight="1" spans="1:10">
      <c r="A20" s="28" t="s">
        <v>286</v>
      </c>
      <c r="B20" s="28" t="s">
        <v>371</v>
      </c>
      <c r="C20" s="28" t="s">
        <v>328</v>
      </c>
      <c r="D20" s="28" t="s">
        <v>338</v>
      </c>
      <c r="E20" s="28" t="s">
        <v>378</v>
      </c>
      <c r="F20" s="28" t="s">
        <v>358</v>
      </c>
      <c r="G20" s="45" t="s">
        <v>340</v>
      </c>
      <c r="H20" s="28" t="s">
        <v>341</v>
      </c>
      <c r="I20" s="28" t="s">
        <v>334</v>
      </c>
      <c r="J20" s="28" t="s">
        <v>379</v>
      </c>
    </row>
    <row r="21" ht="33.75" customHeight="1" spans="1:10">
      <c r="A21" s="28" t="s">
        <v>286</v>
      </c>
      <c r="B21" s="28" t="s">
        <v>371</v>
      </c>
      <c r="C21" s="28" t="s">
        <v>328</v>
      </c>
      <c r="D21" s="28" t="s">
        <v>338</v>
      </c>
      <c r="E21" s="28" t="s">
        <v>380</v>
      </c>
      <c r="F21" s="28" t="s">
        <v>358</v>
      </c>
      <c r="G21" s="45" t="s">
        <v>340</v>
      </c>
      <c r="H21" s="28" t="s">
        <v>341</v>
      </c>
      <c r="I21" s="28" t="s">
        <v>334</v>
      </c>
      <c r="J21" s="28" t="s">
        <v>381</v>
      </c>
    </row>
    <row r="22" ht="33.75" customHeight="1" spans="1:10">
      <c r="A22" s="28" t="s">
        <v>286</v>
      </c>
      <c r="B22" s="28" t="s">
        <v>371</v>
      </c>
      <c r="C22" s="28" t="s">
        <v>355</v>
      </c>
      <c r="D22" s="28" t="s">
        <v>356</v>
      </c>
      <c r="E22" s="28" t="s">
        <v>382</v>
      </c>
      <c r="F22" s="28" t="s">
        <v>358</v>
      </c>
      <c r="G22" s="45" t="s">
        <v>383</v>
      </c>
      <c r="H22" s="28" t="s">
        <v>384</v>
      </c>
      <c r="I22" s="28" t="s">
        <v>361</v>
      </c>
      <c r="J22" s="28" t="s">
        <v>385</v>
      </c>
    </row>
    <row r="23" ht="33.75" customHeight="1" spans="1:10">
      <c r="A23" s="28" t="s">
        <v>286</v>
      </c>
      <c r="B23" s="28" t="s">
        <v>371</v>
      </c>
      <c r="C23" s="28" t="s">
        <v>363</v>
      </c>
      <c r="D23" s="28" t="s">
        <v>364</v>
      </c>
      <c r="E23" s="28" t="s">
        <v>386</v>
      </c>
      <c r="F23" s="28" t="s">
        <v>331</v>
      </c>
      <c r="G23" s="45" t="s">
        <v>387</v>
      </c>
      <c r="H23" s="28" t="s">
        <v>341</v>
      </c>
      <c r="I23" s="28" t="s">
        <v>334</v>
      </c>
      <c r="J23" s="28" t="s">
        <v>388</v>
      </c>
    </row>
    <row r="24" ht="33.75" customHeight="1" spans="1:10">
      <c r="A24" s="28" t="s">
        <v>278</v>
      </c>
      <c r="B24" s="28" t="s">
        <v>389</v>
      </c>
      <c r="C24" s="28" t="s">
        <v>328</v>
      </c>
      <c r="D24" s="28" t="s">
        <v>329</v>
      </c>
      <c r="E24" s="28" t="s">
        <v>390</v>
      </c>
      <c r="F24" s="28" t="s">
        <v>331</v>
      </c>
      <c r="G24" s="45" t="s">
        <v>391</v>
      </c>
      <c r="H24" s="28" t="s">
        <v>392</v>
      </c>
      <c r="I24" s="28" t="s">
        <v>334</v>
      </c>
      <c r="J24" s="28" t="s">
        <v>393</v>
      </c>
    </row>
    <row r="25" ht="33.75" customHeight="1" spans="1:10">
      <c r="A25" s="28" t="s">
        <v>278</v>
      </c>
      <c r="B25" s="28" t="s">
        <v>389</v>
      </c>
      <c r="C25" s="28" t="s">
        <v>328</v>
      </c>
      <c r="D25" s="28" t="s">
        <v>329</v>
      </c>
      <c r="E25" s="28" t="s">
        <v>394</v>
      </c>
      <c r="F25" s="28" t="s">
        <v>331</v>
      </c>
      <c r="G25" s="45" t="s">
        <v>395</v>
      </c>
      <c r="H25" s="28" t="s">
        <v>396</v>
      </c>
      <c r="I25" s="28" t="s">
        <v>334</v>
      </c>
      <c r="J25" s="28" t="s">
        <v>397</v>
      </c>
    </row>
    <row r="26" ht="33.75" customHeight="1" spans="1:10">
      <c r="A26" s="28" t="s">
        <v>278</v>
      </c>
      <c r="B26" s="28" t="s">
        <v>389</v>
      </c>
      <c r="C26" s="28" t="s">
        <v>328</v>
      </c>
      <c r="D26" s="28" t="s">
        <v>338</v>
      </c>
      <c r="E26" s="28" t="s">
        <v>398</v>
      </c>
      <c r="F26" s="28" t="s">
        <v>331</v>
      </c>
      <c r="G26" s="45" t="s">
        <v>387</v>
      </c>
      <c r="H26" s="28" t="s">
        <v>341</v>
      </c>
      <c r="I26" s="28" t="s">
        <v>334</v>
      </c>
      <c r="J26" s="28" t="s">
        <v>399</v>
      </c>
    </row>
    <row r="27" ht="33.75" customHeight="1" spans="1:10">
      <c r="A27" s="28" t="s">
        <v>278</v>
      </c>
      <c r="B27" s="28" t="s">
        <v>389</v>
      </c>
      <c r="C27" s="28" t="s">
        <v>328</v>
      </c>
      <c r="D27" s="28" t="s">
        <v>345</v>
      </c>
      <c r="E27" s="28" t="s">
        <v>400</v>
      </c>
      <c r="F27" s="28" t="s">
        <v>358</v>
      </c>
      <c r="G27" s="45" t="s">
        <v>55</v>
      </c>
      <c r="H27" s="28" t="s">
        <v>348</v>
      </c>
      <c r="I27" s="28" t="s">
        <v>334</v>
      </c>
      <c r="J27" s="28" t="s">
        <v>401</v>
      </c>
    </row>
    <row r="28" ht="33.75" customHeight="1" spans="1:10">
      <c r="A28" s="28" t="s">
        <v>278</v>
      </c>
      <c r="B28" s="28" t="s">
        <v>389</v>
      </c>
      <c r="C28" s="28" t="s">
        <v>355</v>
      </c>
      <c r="D28" s="28" t="s">
        <v>356</v>
      </c>
      <c r="E28" s="28" t="s">
        <v>402</v>
      </c>
      <c r="F28" s="28" t="s">
        <v>358</v>
      </c>
      <c r="G28" s="45" t="s">
        <v>403</v>
      </c>
      <c r="H28" s="28" t="s">
        <v>384</v>
      </c>
      <c r="I28" s="28" t="s">
        <v>361</v>
      </c>
      <c r="J28" s="28" t="s">
        <v>404</v>
      </c>
    </row>
    <row r="29" ht="33.75" customHeight="1" spans="1:10">
      <c r="A29" s="28" t="s">
        <v>278</v>
      </c>
      <c r="B29" s="28" t="s">
        <v>389</v>
      </c>
      <c r="C29" s="28" t="s">
        <v>363</v>
      </c>
      <c r="D29" s="28" t="s">
        <v>364</v>
      </c>
      <c r="E29" s="28" t="s">
        <v>405</v>
      </c>
      <c r="F29" s="28" t="s">
        <v>331</v>
      </c>
      <c r="G29" s="45" t="s">
        <v>406</v>
      </c>
      <c r="H29" s="28" t="s">
        <v>341</v>
      </c>
      <c r="I29" s="28" t="s">
        <v>334</v>
      </c>
      <c r="J29" s="28" t="s">
        <v>407</v>
      </c>
    </row>
    <row r="30" ht="33.75" customHeight="1" spans="1:10">
      <c r="A30" s="28" t="s">
        <v>308</v>
      </c>
      <c r="B30" s="28" t="s">
        <v>408</v>
      </c>
      <c r="C30" s="28" t="s">
        <v>328</v>
      </c>
      <c r="D30" s="28" t="s">
        <v>329</v>
      </c>
      <c r="E30" s="28" t="s">
        <v>409</v>
      </c>
      <c r="F30" s="28" t="s">
        <v>331</v>
      </c>
      <c r="G30" s="45" t="s">
        <v>410</v>
      </c>
      <c r="H30" s="28" t="s">
        <v>333</v>
      </c>
      <c r="I30" s="28" t="s">
        <v>334</v>
      </c>
      <c r="J30" s="28" t="s">
        <v>411</v>
      </c>
    </row>
    <row r="31" ht="33.75" customHeight="1" spans="1:10">
      <c r="A31" s="28" t="s">
        <v>308</v>
      </c>
      <c r="B31" s="28" t="s">
        <v>408</v>
      </c>
      <c r="C31" s="28" t="s">
        <v>328</v>
      </c>
      <c r="D31" s="28" t="s">
        <v>329</v>
      </c>
      <c r="E31" s="28" t="s">
        <v>412</v>
      </c>
      <c r="F31" s="28" t="s">
        <v>331</v>
      </c>
      <c r="G31" s="45" t="s">
        <v>413</v>
      </c>
      <c r="H31" s="28" t="s">
        <v>333</v>
      </c>
      <c r="I31" s="28" t="s">
        <v>334</v>
      </c>
      <c r="J31" s="28" t="s">
        <v>414</v>
      </c>
    </row>
    <row r="32" ht="33.75" customHeight="1" spans="1:10">
      <c r="A32" s="28" t="s">
        <v>308</v>
      </c>
      <c r="B32" s="28" t="s">
        <v>408</v>
      </c>
      <c r="C32" s="28" t="s">
        <v>328</v>
      </c>
      <c r="D32" s="28" t="s">
        <v>329</v>
      </c>
      <c r="E32" s="28" t="s">
        <v>415</v>
      </c>
      <c r="F32" s="28" t="s">
        <v>358</v>
      </c>
      <c r="G32" s="45" t="s">
        <v>44</v>
      </c>
      <c r="H32" s="28" t="s">
        <v>392</v>
      </c>
      <c r="I32" s="28" t="s">
        <v>334</v>
      </c>
      <c r="J32" s="28" t="s">
        <v>416</v>
      </c>
    </row>
    <row r="33" ht="33.75" customHeight="1" spans="1:10">
      <c r="A33" s="28" t="s">
        <v>308</v>
      </c>
      <c r="B33" s="28" t="s">
        <v>408</v>
      </c>
      <c r="C33" s="28" t="s">
        <v>328</v>
      </c>
      <c r="D33" s="28" t="s">
        <v>338</v>
      </c>
      <c r="E33" s="28" t="s">
        <v>417</v>
      </c>
      <c r="F33" s="28" t="s">
        <v>331</v>
      </c>
      <c r="G33" s="45" t="s">
        <v>340</v>
      </c>
      <c r="H33" s="28" t="s">
        <v>341</v>
      </c>
      <c r="I33" s="28" t="s">
        <v>334</v>
      </c>
      <c r="J33" s="28" t="s">
        <v>418</v>
      </c>
    </row>
    <row r="34" ht="33.75" customHeight="1" spans="1:10">
      <c r="A34" s="28" t="s">
        <v>308</v>
      </c>
      <c r="B34" s="28" t="s">
        <v>408</v>
      </c>
      <c r="C34" s="28" t="s">
        <v>328</v>
      </c>
      <c r="D34" s="28" t="s">
        <v>338</v>
      </c>
      <c r="E34" s="28" t="s">
        <v>419</v>
      </c>
      <c r="F34" s="28" t="s">
        <v>358</v>
      </c>
      <c r="G34" s="45" t="s">
        <v>340</v>
      </c>
      <c r="H34" s="28" t="s">
        <v>341</v>
      </c>
      <c r="I34" s="28" t="s">
        <v>334</v>
      </c>
      <c r="J34" s="28" t="s">
        <v>420</v>
      </c>
    </row>
    <row r="35" ht="33.75" customHeight="1" spans="1:10">
      <c r="A35" s="28" t="s">
        <v>308</v>
      </c>
      <c r="B35" s="28" t="s">
        <v>408</v>
      </c>
      <c r="C35" s="28" t="s">
        <v>328</v>
      </c>
      <c r="D35" s="28" t="s">
        <v>345</v>
      </c>
      <c r="E35" s="28" t="s">
        <v>421</v>
      </c>
      <c r="F35" s="28" t="s">
        <v>331</v>
      </c>
      <c r="G35" s="45" t="s">
        <v>387</v>
      </c>
      <c r="H35" s="28" t="s">
        <v>341</v>
      </c>
      <c r="I35" s="28" t="s">
        <v>334</v>
      </c>
      <c r="J35" s="28" t="s">
        <v>422</v>
      </c>
    </row>
    <row r="36" ht="33.75" customHeight="1" spans="1:10">
      <c r="A36" s="28" t="s">
        <v>308</v>
      </c>
      <c r="B36" s="28" t="s">
        <v>408</v>
      </c>
      <c r="C36" s="28" t="s">
        <v>328</v>
      </c>
      <c r="D36" s="28" t="s">
        <v>345</v>
      </c>
      <c r="E36" s="28" t="s">
        <v>423</v>
      </c>
      <c r="F36" s="28" t="s">
        <v>331</v>
      </c>
      <c r="G36" s="45" t="s">
        <v>340</v>
      </c>
      <c r="H36" s="28" t="s">
        <v>341</v>
      </c>
      <c r="I36" s="28" t="s">
        <v>334</v>
      </c>
      <c r="J36" s="28" t="s">
        <v>424</v>
      </c>
    </row>
    <row r="37" ht="33.75" customHeight="1" spans="1:10">
      <c r="A37" s="28" t="s">
        <v>308</v>
      </c>
      <c r="B37" s="28" t="s">
        <v>408</v>
      </c>
      <c r="C37" s="28" t="s">
        <v>355</v>
      </c>
      <c r="D37" s="28" t="s">
        <v>356</v>
      </c>
      <c r="E37" s="28" t="s">
        <v>425</v>
      </c>
      <c r="F37" s="28" t="s">
        <v>358</v>
      </c>
      <c r="G37" s="45" t="s">
        <v>426</v>
      </c>
      <c r="H37" s="28" t="s">
        <v>427</v>
      </c>
      <c r="I37" s="28" t="s">
        <v>334</v>
      </c>
      <c r="J37" s="28" t="s">
        <v>428</v>
      </c>
    </row>
    <row r="38" ht="33.75" customHeight="1" spans="1:10">
      <c r="A38" s="28" t="s">
        <v>308</v>
      </c>
      <c r="B38" s="28" t="s">
        <v>408</v>
      </c>
      <c r="C38" s="28" t="s">
        <v>363</v>
      </c>
      <c r="D38" s="28" t="s">
        <v>364</v>
      </c>
      <c r="E38" s="28" t="s">
        <v>429</v>
      </c>
      <c r="F38" s="28" t="s">
        <v>331</v>
      </c>
      <c r="G38" s="45" t="s">
        <v>430</v>
      </c>
      <c r="H38" s="28" t="s">
        <v>341</v>
      </c>
      <c r="I38" s="28" t="s">
        <v>334</v>
      </c>
      <c r="J38" s="28" t="s">
        <v>431</v>
      </c>
    </row>
    <row r="39" ht="33.75" customHeight="1" spans="1:10">
      <c r="A39" s="28" t="s">
        <v>308</v>
      </c>
      <c r="B39" s="28" t="s">
        <v>408</v>
      </c>
      <c r="C39" s="28" t="s">
        <v>363</v>
      </c>
      <c r="D39" s="28" t="s">
        <v>364</v>
      </c>
      <c r="E39" s="28" t="s">
        <v>432</v>
      </c>
      <c r="F39" s="28" t="s">
        <v>331</v>
      </c>
      <c r="G39" s="45" t="s">
        <v>433</v>
      </c>
      <c r="H39" s="28" t="s">
        <v>341</v>
      </c>
      <c r="I39" s="28" t="s">
        <v>334</v>
      </c>
      <c r="J39" s="28" t="s">
        <v>434</v>
      </c>
    </row>
    <row r="40" ht="33.75" customHeight="1" spans="1:10">
      <c r="A40" s="28" t="s">
        <v>308</v>
      </c>
      <c r="B40" s="28" t="s">
        <v>408</v>
      </c>
      <c r="C40" s="28" t="s">
        <v>363</v>
      </c>
      <c r="D40" s="28" t="s">
        <v>364</v>
      </c>
      <c r="E40" s="28" t="s">
        <v>435</v>
      </c>
      <c r="F40" s="28" t="s">
        <v>331</v>
      </c>
      <c r="G40" s="45" t="s">
        <v>433</v>
      </c>
      <c r="H40" s="28" t="s">
        <v>341</v>
      </c>
      <c r="I40" s="28" t="s">
        <v>334</v>
      </c>
      <c r="J40" s="28" t="s">
        <v>436</v>
      </c>
    </row>
    <row r="41" ht="33.75" customHeight="1" spans="1:10">
      <c r="A41" s="28" t="s">
        <v>293</v>
      </c>
      <c r="B41" s="28" t="s">
        <v>437</v>
      </c>
      <c r="C41" s="28" t="s">
        <v>328</v>
      </c>
      <c r="D41" s="28" t="s">
        <v>329</v>
      </c>
      <c r="E41" s="28" t="s">
        <v>438</v>
      </c>
      <c r="F41" s="28" t="s">
        <v>331</v>
      </c>
      <c r="G41" s="45" t="s">
        <v>47</v>
      </c>
      <c r="H41" s="28" t="s">
        <v>333</v>
      </c>
      <c r="I41" s="28" t="s">
        <v>334</v>
      </c>
      <c r="J41" s="28" t="s">
        <v>439</v>
      </c>
    </row>
    <row r="42" ht="33.75" customHeight="1" spans="1:10">
      <c r="A42" s="28" t="s">
        <v>293</v>
      </c>
      <c r="B42" s="28" t="s">
        <v>437</v>
      </c>
      <c r="C42" s="28" t="s">
        <v>328</v>
      </c>
      <c r="D42" s="28" t="s">
        <v>329</v>
      </c>
      <c r="E42" s="28" t="s">
        <v>440</v>
      </c>
      <c r="F42" s="28" t="s">
        <v>331</v>
      </c>
      <c r="G42" s="45" t="s">
        <v>441</v>
      </c>
      <c r="H42" s="28" t="s">
        <v>333</v>
      </c>
      <c r="I42" s="28" t="s">
        <v>334</v>
      </c>
      <c r="J42" s="28" t="s">
        <v>442</v>
      </c>
    </row>
    <row r="43" ht="33.75" customHeight="1" spans="1:10">
      <c r="A43" s="28" t="s">
        <v>293</v>
      </c>
      <c r="B43" s="28" t="s">
        <v>437</v>
      </c>
      <c r="C43" s="28" t="s">
        <v>328</v>
      </c>
      <c r="D43" s="28" t="s">
        <v>329</v>
      </c>
      <c r="E43" s="28" t="s">
        <v>443</v>
      </c>
      <c r="F43" s="28" t="s">
        <v>331</v>
      </c>
      <c r="G43" s="45" t="s">
        <v>150</v>
      </c>
      <c r="H43" s="28" t="s">
        <v>333</v>
      </c>
      <c r="I43" s="28" t="s">
        <v>334</v>
      </c>
      <c r="J43" s="28" t="s">
        <v>444</v>
      </c>
    </row>
    <row r="44" ht="33.75" customHeight="1" spans="1:10">
      <c r="A44" s="28" t="s">
        <v>293</v>
      </c>
      <c r="B44" s="28" t="s">
        <v>437</v>
      </c>
      <c r="C44" s="28" t="s">
        <v>328</v>
      </c>
      <c r="D44" s="28" t="s">
        <v>329</v>
      </c>
      <c r="E44" s="28" t="s">
        <v>445</v>
      </c>
      <c r="F44" s="28" t="s">
        <v>331</v>
      </c>
      <c r="G44" s="45" t="s">
        <v>49</v>
      </c>
      <c r="H44" s="28" t="s">
        <v>333</v>
      </c>
      <c r="I44" s="28" t="s">
        <v>334</v>
      </c>
      <c r="J44" s="28" t="s">
        <v>446</v>
      </c>
    </row>
    <row r="45" ht="33.75" customHeight="1" spans="1:10">
      <c r="A45" s="28" t="s">
        <v>293</v>
      </c>
      <c r="B45" s="28" t="s">
        <v>437</v>
      </c>
      <c r="C45" s="28" t="s">
        <v>328</v>
      </c>
      <c r="D45" s="28" t="s">
        <v>329</v>
      </c>
      <c r="E45" s="28" t="s">
        <v>447</v>
      </c>
      <c r="F45" s="28" t="s">
        <v>331</v>
      </c>
      <c r="G45" s="45" t="s">
        <v>46</v>
      </c>
      <c r="H45" s="28" t="s">
        <v>333</v>
      </c>
      <c r="I45" s="28" t="s">
        <v>334</v>
      </c>
      <c r="J45" s="28" t="s">
        <v>448</v>
      </c>
    </row>
    <row r="46" ht="33.75" customHeight="1" spans="1:10">
      <c r="A46" s="28" t="s">
        <v>293</v>
      </c>
      <c r="B46" s="28" t="s">
        <v>437</v>
      </c>
      <c r="C46" s="28" t="s">
        <v>328</v>
      </c>
      <c r="D46" s="28" t="s">
        <v>329</v>
      </c>
      <c r="E46" s="28" t="s">
        <v>449</v>
      </c>
      <c r="F46" s="28" t="s">
        <v>331</v>
      </c>
      <c r="G46" s="45" t="s">
        <v>49</v>
      </c>
      <c r="H46" s="28" t="s">
        <v>333</v>
      </c>
      <c r="I46" s="28" t="s">
        <v>334</v>
      </c>
      <c r="J46" s="28" t="s">
        <v>450</v>
      </c>
    </row>
    <row r="47" ht="33.75" customHeight="1" spans="1:10">
      <c r="A47" s="28" t="s">
        <v>293</v>
      </c>
      <c r="B47" s="28" t="s">
        <v>437</v>
      </c>
      <c r="C47" s="28" t="s">
        <v>328</v>
      </c>
      <c r="D47" s="28" t="s">
        <v>329</v>
      </c>
      <c r="E47" s="28" t="s">
        <v>451</v>
      </c>
      <c r="F47" s="28" t="s">
        <v>331</v>
      </c>
      <c r="G47" s="45" t="s">
        <v>48</v>
      </c>
      <c r="H47" s="28" t="s">
        <v>333</v>
      </c>
      <c r="I47" s="28" t="s">
        <v>334</v>
      </c>
      <c r="J47" s="28" t="s">
        <v>452</v>
      </c>
    </row>
    <row r="48" ht="33.75" customHeight="1" spans="1:10">
      <c r="A48" s="28" t="s">
        <v>293</v>
      </c>
      <c r="B48" s="28" t="s">
        <v>437</v>
      </c>
      <c r="C48" s="28" t="s">
        <v>328</v>
      </c>
      <c r="D48" s="28" t="s">
        <v>329</v>
      </c>
      <c r="E48" s="28" t="s">
        <v>453</v>
      </c>
      <c r="F48" s="28" t="s">
        <v>331</v>
      </c>
      <c r="G48" s="45" t="s">
        <v>49</v>
      </c>
      <c r="H48" s="28" t="s">
        <v>333</v>
      </c>
      <c r="I48" s="28" t="s">
        <v>334</v>
      </c>
      <c r="J48" s="28" t="s">
        <v>454</v>
      </c>
    </row>
    <row r="49" ht="33.75" customHeight="1" spans="1:10">
      <c r="A49" s="28" t="s">
        <v>293</v>
      </c>
      <c r="B49" s="28" t="s">
        <v>437</v>
      </c>
      <c r="C49" s="28" t="s">
        <v>328</v>
      </c>
      <c r="D49" s="28" t="s">
        <v>338</v>
      </c>
      <c r="E49" s="28" t="s">
        <v>455</v>
      </c>
      <c r="F49" s="28" t="s">
        <v>358</v>
      </c>
      <c r="G49" s="45" t="s">
        <v>340</v>
      </c>
      <c r="H49" s="28" t="s">
        <v>341</v>
      </c>
      <c r="I49" s="28" t="s">
        <v>334</v>
      </c>
      <c r="J49" s="28" t="s">
        <v>456</v>
      </c>
    </row>
    <row r="50" ht="33.75" customHeight="1" spans="1:10">
      <c r="A50" s="28" t="s">
        <v>293</v>
      </c>
      <c r="B50" s="28" t="s">
        <v>437</v>
      </c>
      <c r="C50" s="28" t="s">
        <v>328</v>
      </c>
      <c r="D50" s="28" t="s">
        <v>338</v>
      </c>
      <c r="E50" s="28" t="s">
        <v>457</v>
      </c>
      <c r="F50" s="28" t="s">
        <v>331</v>
      </c>
      <c r="G50" s="45" t="s">
        <v>458</v>
      </c>
      <c r="H50" s="28" t="s">
        <v>341</v>
      </c>
      <c r="I50" s="28" t="s">
        <v>334</v>
      </c>
      <c r="J50" s="28" t="s">
        <v>459</v>
      </c>
    </row>
    <row r="51" ht="33.75" customHeight="1" spans="1:10">
      <c r="A51" s="28" t="s">
        <v>293</v>
      </c>
      <c r="B51" s="28" t="s">
        <v>437</v>
      </c>
      <c r="C51" s="28" t="s">
        <v>355</v>
      </c>
      <c r="D51" s="28" t="s">
        <v>356</v>
      </c>
      <c r="E51" s="28" t="s">
        <v>460</v>
      </c>
      <c r="F51" s="28" t="s">
        <v>331</v>
      </c>
      <c r="G51" s="45" t="s">
        <v>458</v>
      </c>
      <c r="H51" s="28" t="s">
        <v>341</v>
      </c>
      <c r="I51" s="28" t="s">
        <v>334</v>
      </c>
      <c r="J51" s="28" t="s">
        <v>461</v>
      </c>
    </row>
    <row r="52" ht="33.75" customHeight="1" spans="1:10">
      <c r="A52" s="28" t="s">
        <v>293</v>
      </c>
      <c r="B52" s="28" t="s">
        <v>437</v>
      </c>
      <c r="C52" s="28" t="s">
        <v>355</v>
      </c>
      <c r="D52" s="28" t="s">
        <v>356</v>
      </c>
      <c r="E52" s="28" t="s">
        <v>462</v>
      </c>
      <c r="F52" s="28" t="s">
        <v>331</v>
      </c>
      <c r="G52" s="45" t="s">
        <v>387</v>
      </c>
      <c r="H52" s="28" t="s">
        <v>341</v>
      </c>
      <c r="I52" s="28" t="s">
        <v>334</v>
      </c>
      <c r="J52" s="28" t="s">
        <v>463</v>
      </c>
    </row>
    <row r="53" ht="33.75" customHeight="1" spans="1:10">
      <c r="A53" s="28" t="s">
        <v>293</v>
      </c>
      <c r="B53" s="28" t="s">
        <v>437</v>
      </c>
      <c r="C53" s="28" t="s">
        <v>363</v>
      </c>
      <c r="D53" s="28" t="s">
        <v>364</v>
      </c>
      <c r="E53" s="28" t="s">
        <v>464</v>
      </c>
      <c r="F53" s="28" t="s">
        <v>347</v>
      </c>
      <c r="G53" s="45" t="s">
        <v>48</v>
      </c>
      <c r="H53" s="28" t="s">
        <v>341</v>
      </c>
      <c r="I53" s="28" t="s">
        <v>334</v>
      </c>
      <c r="J53" s="28" t="s">
        <v>465</v>
      </c>
    </row>
    <row r="54" ht="33.75" customHeight="1" spans="1:10">
      <c r="A54" s="28" t="s">
        <v>310</v>
      </c>
      <c r="B54" s="28" t="s">
        <v>466</v>
      </c>
      <c r="C54" s="28" t="s">
        <v>328</v>
      </c>
      <c r="D54" s="28" t="s">
        <v>329</v>
      </c>
      <c r="E54" s="28" t="s">
        <v>467</v>
      </c>
      <c r="F54" s="28" t="s">
        <v>331</v>
      </c>
      <c r="G54" s="45" t="s">
        <v>93</v>
      </c>
      <c r="H54" s="28" t="s">
        <v>333</v>
      </c>
      <c r="I54" s="28" t="s">
        <v>334</v>
      </c>
      <c r="J54" s="28" t="s">
        <v>468</v>
      </c>
    </row>
    <row r="55" ht="33.75" customHeight="1" spans="1:10">
      <c r="A55" s="28" t="s">
        <v>310</v>
      </c>
      <c r="B55" s="28" t="s">
        <v>466</v>
      </c>
      <c r="C55" s="28" t="s">
        <v>328</v>
      </c>
      <c r="D55" s="28" t="s">
        <v>338</v>
      </c>
      <c r="E55" s="28" t="s">
        <v>339</v>
      </c>
      <c r="F55" s="28" t="s">
        <v>331</v>
      </c>
      <c r="G55" s="45" t="s">
        <v>340</v>
      </c>
      <c r="H55" s="28" t="s">
        <v>341</v>
      </c>
      <c r="I55" s="28" t="s">
        <v>334</v>
      </c>
      <c r="J55" s="28" t="s">
        <v>335</v>
      </c>
    </row>
    <row r="56" ht="33.75" customHeight="1" spans="1:10">
      <c r="A56" s="28" t="s">
        <v>310</v>
      </c>
      <c r="B56" s="28" t="s">
        <v>466</v>
      </c>
      <c r="C56" s="28" t="s">
        <v>328</v>
      </c>
      <c r="D56" s="28" t="s">
        <v>338</v>
      </c>
      <c r="E56" s="28" t="s">
        <v>469</v>
      </c>
      <c r="F56" s="28" t="s">
        <v>347</v>
      </c>
      <c r="G56" s="45" t="s">
        <v>45</v>
      </c>
      <c r="H56" s="28" t="s">
        <v>470</v>
      </c>
      <c r="I56" s="28" t="s">
        <v>334</v>
      </c>
      <c r="J56" s="28" t="s">
        <v>471</v>
      </c>
    </row>
    <row r="57" ht="33.75" customHeight="1" spans="1:10">
      <c r="A57" s="28" t="s">
        <v>310</v>
      </c>
      <c r="B57" s="28" t="s">
        <v>466</v>
      </c>
      <c r="C57" s="28" t="s">
        <v>328</v>
      </c>
      <c r="D57" s="28" t="s">
        <v>345</v>
      </c>
      <c r="E57" s="28" t="s">
        <v>346</v>
      </c>
      <c r="F57" s="28" t="s">
        <v>331</v>
      </c>
      <c r="G57" s="45" t="s">
        <v>55</v>
      </c>
      <c r="H57" s="28" t="s">
        <v>348</v>
      </c>
      <c r="I57" s="28" t="s">
        <v>334</v>
      </c>
      <c r="J57" s="28" t="s">
        <v>472</v>
      </c>
    </row>
    <row r="58" ht="33.75" customHeight="1" spans="1:10">
      <c r="A58" s="28" t="s">
        <v>310</v>
      </c>
      <c r="B58" s="28" t="s">
        <v>466</v>
      </c>
      <c r="C58" s="28" t="s">
        <v>355</v>
      </c>
      <c r="D58" s="28" t="s">
        <v>356</v>
      </c>
      <c r="E58" s="28" t="s">
        <v>473</v>
      </c>
      <c r="F58" s="28" t="s">
        <v>358</v>
      </c>
      <c r="G58" s="45" t="s">
        <v>426</v>
      </c>
      <c r="H58" s="28" t="s">
        <v>470</v>
      </c>
      <c r="I58" s="28" t="s">
        <v>334</v>
      </c>
      <c r="J58" s="28" t="s">
        <v>474</v>
      </c>
    </row>
    <row r="59" ht="33.75" customHeight="1" spans="1:10">
      <c r="A59" s="28" t="s">
        <v>310</v>
      </c>
      <c r="B59" s="28" t="s">
        <v>466</v>
      </c>
      <c r="C59" s="28" t="s">
        <v>363</v>
      </c>
      <c r="D59" s="28" t="s">
        <v>364</v>
      </c>
      <c r="E59" s="28" t="s">
        <v>475</v>
      </c>
      <c r="F59" s="28" t="s">
        <v>331</v>
      </c>
      <c r="G59" s="45" t="s">
        <v>387</v>
      </c>
      <c r="H59" s="28" t="s">
        <v>341</v>
      </c>
      <c r="I59" s="28" t="s">
        <v>334</v>
      </c>
      <c r="J59" s="28" t="s">
        <v>476</v>
      </c>
    </row>
    <row r="60" ht="33.75" customHeight="1" spans="1:10">
      <c r="A60" s="28" t="s">
        <v>312</v>
      </c>
      <c r="B60" s="28" t="s">
        <v>477</v>
      </c>
      <c r="C60" s="28" t="s">
        <v>328</v>
      </c>
      <c r="D60" s="28" t="s">
        <v>329</v>
      </c>
      <c r="E60" s="28" t="s">
        <v>467</v>
      </c>
      <c r="F60" s="28" t="s">
        <v>331</v>
      </c>
      <c r="G60" s="45" t="s">
        <v>478</v>
      </c>
      <c r="H60" s="28" t="s">
        <v>333</v>
      </c>
      <c r="I60" s="28" t="s">
        <v>334</v>
      </c>
      <c r="J60" s="28" t="s">
        <v>479</v>
      </c>
    </row>
    <row r="61" ht="33.75" customHeight="1" spans="1:10">
      <c r="A61" s="28" t="s">
        <v>312</v>
      </c>
      <c r="B61" s="28" t="s">
        <v>477</v>
      </c>
      <c r="C61" s="28" t="s">
        <v>328</v>
      </c>
      <c r="D61" s="28" t="s">
        <v>329</v>
      </c>
      <c r="E61" s="28" t="s">
        <v>480</v>
      </c>
      <c r="F61" s="28" t="s">
        <v>331</v>
      </c>
      <c r="G61" s="45" t="s">
        <v>481</v>
      </c>
      <c r="H61" s="28" t="s">
        <v>333</v>
      </c>
      <c r="I61" s="28" t="s">
        <v>334</v>
      </c>
      <c r="J61" s="28" t="s">
        <v>482</v>
      </c>
    </row>
    <row r="62" ht="33.75" customHeight="1" spans="1:10">
      <c r="A62" s="28" t="s">
        <v>312</v>
      </c>
      <c r="B62" s="28" t="s">
        <v>477</v>
      </c>
      <c r="C62" s="28" t="s">
        <v>328</v>
      </c>
      <c r="D62" s="28" t="s">
        <v>338</v>
      </c>
      <c r="E62" s="28" t="s">
        <v>483</v>
      </c>
      <c r="F62" s="28" t="s">
        <v>347</v>
      </c>
      <c r="G62" s="45" t="s">
        <v>45</v>
      </c>
      <c r="H62" s="28" t="s">
        <v>470</v>
      </c>
      <c r="I62" s="28" t="s">
        <v>334</v>
      </c>
      <c r="J62" s="28" t="s">
        <v>484</v>
      </c>
    </row>
    <row r="63" ht="33.75" customHeight="1" spans="1:10">
      <c r="A63" s="28" t="s">
        <v>312</v>
      </c>
      <c r="B63" s="28" t="s">
        <v>477</v>
      </c>
      <c r="C63" s="28" t="s">
        <v>328</v>
      </c>
      <c r="D63" s="28" t="s">
        <v>338</v>
      </c>
      <c r="E63" s="28" t="s">
        <v>485</v>
      </c>
      <c r="F63" s="28" t="s">
        <v>358</v>
      </c>
      <c r="G63" s="45" t="s">
        <v>340</v>
      </c>
      <c r="H63" s="28" t="s">
        <v>341</v>
      </c>
      <c r="I63" s="28" t="s">
        <v>334</v>
      </c>
      <c r="J63" s="28" t="s">
        <v>486</v>
      </c>
    </row>
    <row r="64" ht="33.75" customHeight="1" spans="1:10">
      <c r="A64" s="28" t="s">
        <v>312</v>
      </c>
      <c r="B64" s="28" t="s">
        <v>477</v>
      </c>
      <c r="C64" s="28" t="s">
        <v>328</v>
      </c>
      <c r="D64" s="28" t="s">
        <v>345</v>
      </c>
      <c r="E64" s="28" t="s">
        <v>487</v>
      </c>
      <c r="F64" s="28" t="s">
        <v>331</v>
      </c>
      <c r="G64" s="45" t="s">
        <v>55</v>
      </c>
      <c r="H64" s="28" t="s">
        <v>348</v>
      </c>
      <c r="I64" s="28" t="s">
        <v>361</v>
      </c>
      <c r="J64" s="28" t="s">
        <v>488</v>
      </c>
    </row>
    <row r="65" ht="33.75" customHeight="1" spans="1:10">
      <c r="A65" s="28" t="s">
        <v>312</v>
      </c>
      <c r="B65" s="28" t="s">
        <v>477</v>
      </c>
      <c r="C65" s="28" t="s">
        <v>355</v>
      </c>
      <c r="D65" s="28" t="s">
        <v>356</v>
      </c>
      <c r="E65" s="28" t="s">
        <v>489</v>
      </c>
      <c r="F65" s="28" t="s">
        <v>358</v>
      </c>
      <c r="G65" s="45" t="s">
        <v>426</v>
      </c>
      <c r="H65" s="28" t="s">
        <v>470</v>
      </c>
      <c r="I65" s="28" t="s">
        <v>334</v>
      </c>
      <c r="J65" s="28" t="s">
        <v>490</v>
      </c>
    </row>
    <row r="66" ht="33.75" customHeight="1" spans="1:10">
      <c r="A66" s="28" t="s">
        <v>312</v>
      </c>
      <c r="B66" s="28" t="s">
        <v>477</v>
      </c>
      <c r="C66" s="28" t="s">
        <v>363</v>
      </c>
      <c r="D66" s="28" t="s">
        <v>364</v>
      </c>
      <c r="E66" s="28" t="s">
        <v>475</v>
      </c>
      <c r="F66" s="28" t="s">
        <v>331</v>
      </c>
      <c r="G66" s="45" t="s">
        <v>366</v>
      </c>
      <c r="H66" s="28" t="s">
        <v>341</v>
      </c>
      <c r="I66" s="28" t="s">
        <v>334</v>
      </c>
      <c r="J66" s="28" t="s">
        <v>491</v>
      </c>
    </row>
    <row r="67" ht="33.75" customHeight="1" spans="1:10">
      <c r="A67" s="28" t="s">
        <v>273</v>
      </c>
      <c r="B67" s="28" t="s">
        <v>492</v>
      </c>
      <c r="C67" s="28" t="s">
        <v>328</v>
      </c>
      <c r="D67" s="28" t="s">
        <v>329</v>
      </c>
      <c r="E67" s="28" t="s">
        <v>493</v>
      </c>
      <c r="F67" s="28" t="s">
        <v>331</v>
      </c>
      <c r="G67" s="45" t="s">
        <v>494</v>
      </c>
      <c r="H67" s="28" t="s">
        <v>333</v>
      </c>
      <c r="I67" s="28" t="s">
        <v>334</v>
      </c>
      <c r="J67" s="28" t="s">
        <v>495</v>
      </c>
    </row>
    <row r="68" ht="33.75" customHeight="1" spans="1:10">
      <c r="A68" s="28" t="s">
        <v>273</v>
      </c>
      <c r="B68" s="28" t="s">
        <v>492</v>
      </c>
      <c r="C68" s="28" t="s">
        <v>328</v>
      </c>
      <c r="D68" s="28" t="s">
        <v>329</v>
      </c>
      <c r="E68" s="28" t="s">
        <v>496</v>
      </c>
      <c r="F68" s="28" t="s">
        <v>331</v>
      </c>
      <c r="G68" s="45" t="s">
        <v>497</v>
      </c>
      <c r="H68" s="28" t="s">
        <v>333</v>
      </c>
      <c r="I68" s="28" t="s">
        <v>334</v>
      </c>
      <c r="J68" s="28" t="s">
        <v>498</v>
      </c>
    </row>
    <row r="69" ht="33.75" customHeight="1" spans="1:10">
      <c r="A69" s="28" t="s">
        <v>273</v>
      </c>
      <c r="B69" s="28" t="s">
        <v>492</v>
      </c>
      <c r="C69" s="28" t="s">
        <v>328</v>
      </c>
      <c r="D69" s="28" t="s">
        <v>329</v>
      </c>
      <c r="E69" s="28" t="s">
        <v>499</v>
      </c>
      <c r="F69" s="28" t="s">
        <v>331</v>
      </c>
      <c r="G69" s="45" t="s">
        <v>410</v>
      </c>
      <c r="H69" s="28" t="s">
        <v>392</v>
      </c>
      <c r="I69" s="28" t="s">
        <v>334</v>
      </c>
      <c r="J69" s="28" t="s">
        <v>500</v>
      </c>
    </row>
    <row r="70" ht="33.75" customHeight="1" spans="1:10">
      <c r="A70" s="28" t="s">
        <v>273</v>
      </c>
      <c r="B70" s="28" t="s">
        <v>492</v>
      </c>
      <c r="C70" s="28" t="s">
        <v>328</v>
      </c>
      <c r="D70" s="28" t="s">
        <v>338</v>
      </c>
      <c r="E70" s="28" t="s">
        <v>501</v>
      </c>
      <c r="F70" s="28" t="s">
        <v>331</v>
      </c>
      <c r="G70" s="45" t="s">
        <v>340</v>
      </c>
      <c r="H70" s="28" t="s">
        <v>341</v>
      </c>
      <c r="I70" s="28" t="s">
        <v>334</v>
      </c>
      <c r="J70" s="28" t="s">
        <v>502</v>
      </c>
    </row>
    <row r="71" ht="33.75" customHeight="1" spans="1:10">
      <c r="A71" s="28" t="s">
        <v>273</v>
      </c>
      <c r="B71" s="28" t="s">
        <v>492</v>
      </c>
      <c r="C71" s="28" t="s">
        <v>328</v>
      </c>
      <c r="D71" s="28" t="s">
        <v>338</v>
      </c>
      <c r="E71" s="28" t="s">
        <v>503</v>
      </c>
      <c r="F71" s="28" t="s">
        <v>358</v>
      </c>
      <c r="G71" s="45" t="s">
        <v>340</v>
      </c>
      <c r="H71" s="28" t="s">
        <v>341</v>
      </c>
      <c r="I71" s="28" t="s">
        <v>361</v>
      </c>
      <c r="J71" s="28" t="s">
        <v>504</v>
      </c>
    </row>
    <row r="72" ht="33.75" customHeight="1" spans="1:10">
      <c r="A72" s="28" t="s">
        <v>273</v>
      </c>
      <c r="B72" s="28" t="s">
        <v>492</v>
      </c>
      <c r="C72" s="28" t="s">
        <v>328</v>
      </c>
      <c r="D72" s="28" t="s">
        <v>345</v>
      </c>
      <c r="E72" s="28" t="s">
        <v>505</v>
      </c>
      <c r="F72" s="28" t="s">
        <v>331</v>
      </c>
      <c r="G72" s="45" t="s">
        <v>387</v>
      </c>
      <c r="H72" s="28" t="s">
        <v>341</v>
      </c>
      <c r="I72" s="28" t="s">
        <v>334</v>
      </c>
      <c r="J72" s="28" t="s">
        <v>506</v>
      </c>
    </row>
    <row r="73" ht="33.75" customHeight="1" spans="1:10">
      <c r="A73" s="28" t="s">
        <v>273</v>
      </c>
      <c r="B73" s="28" t="s">
        <v>492</v>
      </c>
      <c r="C73" s="28" t="s">
        <v>328</v>
      </c>
      <c r="D73" s="28" t="s">
        <v>345</v>
      </c>
      <c r="E73" s="28" t="s">
        <v>423</v>
      </c>
      <c r="F73" s="28" t="s">
        <v>331</v>
      </c>
      <c r="G73" s="45" t="s">
        <v>340</v>
      </c>
      <c r="H73" s="28" t="s">
        <v>341</v>
      </c>
      <c r="I73" s="28" t="s">
        <v>334</v>
      </c>
      <c r="J73" s="28" t="s">
        <v>506</v>
      </c>
    </row>
    <row r="74" ht="33.75" customHeight="1" spans="1:10">
      <c r="A74" s="28" t="s">
        <v>273</v>
      </c>
      <c r="B74" s="28" t="s">
        <v>492</v>
      </c>
      <c r="C74" s="28" t="s">
        <v>355</v>
      </c>
      <c r="D74" s="28" t="s">
        <v>356</v>
      </c>
      <c r="E74" s="28" t="s">
        <v>507</v>
      </c>
      <c r="F74" s="28" t="s">
        <v>358</v>
      </c>
      <c r="G74" s="45" t="s">
        <v>340</v>
      </c>
      <c r="H74" s="28" t="s">
        <v>341</v>
      </c>
      <c r="I74" s="28" t="s">
        <v>334</v>
      </c>
      <c r="J74" s="28" t="s">
        <v>508</v>
      </c>
    </row>
    <row r="75" ht="33.75" customHeight="1" spans="1:10">
      <c r="A75" s="28" t="s">
        <v>273</v>
      </c>
      <c r="B75" s="28" t="s">
        <v>492</v>
      </c>
      <c r="C75" s="28" t="s">
        <v>363</v>
      </c>
      <c r="D75" s="28" t="s">
        <v>364</v>
      </c>
      <c r="E75" s="28" t="s">
        <v>509</v>
      </c>
      <c r="F75" s="28" t="s">
        <v>331</v>
      </c>
      <c r="G75" s="45" t="s">
        <v>387</v>
      </c>
      <c r="H75" s="28" t="s">
        <v>341</v>
      </c>
      <c r="I75" s="28" t="s">
        <v>334</v>
      </c>
      <c r="J75" s="28" t="s">
        <v>510</v>
      </c>
    </row>
    <row r="76" ht="33.75" customHeight="1" spans="1:10">
      <c r="A76" s="28" t="s">
        <v>276</v>
      </c>
      <c r="B76" s="28" t="s">
        <v>511</v>
      </c>
      <c r="C76" s="28" t="s">
        <v>328</v>
      </c>
      <c r="D76" s="28" t="s">
        <v>329</v>
      </c>
      <c r="E76" s="28" t="s">
        <v>512</v>
      </c>
      <c r="F76" s="28" t="s">
        <v>358</v>
      </c>
      <c r="G76" s="45" t="s">
        <v>513</v>
      </c>
      <c r="H76" s="28" t="s">
        <v>333</v>
      </c>
      <c r="I76" s="28" t="s">
        <v>334</v>
      </c>
      <c r="J76" s="28" t="s">
        <v>514</v>
      </c>
    </row>
    <row r="77" ht="33.75" customHeight="1" spans="1:10">
      <c r="A77" s="28" t="s">
        <v>276</v>
      </c>
      <c r="B77" s="28" t="s">
        <v>515</v>
      </c>
      <c r="C77" s="28" t="s">
        <v>328</v>
      </c>
      <c r="D77" s="28" t="s">
        <v>329</v>
      </c>
      <c r="E77" s="28" t="s">
        <v>516</v>
      </c>
      <c r="F77" s="28" t="s">
        <v>358</v>
      </c>
      <c r="G77" s="45" t="s">
        <v>517</v>
      </c>
      <c r="H77" s="28" t="s">
        <v>333</v>
      </c>
      <c r="I77" s="28" t="s">
        <v>334</v>
      </c>
      <c r="J77" s="28" t="s">
        <v>518</v>
      </c>
    </row>
    <row r="78" ht="33.75" customHeight="1" spans="1:10">
      <c r="A78" s="28" t="s">
        <v>276</v>
      </c>
      <c r="B78" s="28" t="s">
        <v>515</v>
      </c>
      <c r="C78" s="28" t="s">
        <v>328</v>
      </c>
      <c r="D78" s="28" t="s">
        <v>338</v>
      </c>
      <c r="E78" s="28" t="s">
        <v>519</v>
      </c>
      <c r="F78" s="28" t="s">
        <v>331</v>
      </c>
      <c r="G78" s="45" t="s">
        <v>458</v>
      </c>
      <c r="H78" s="28" t="s">
        <v>341</v>
      </c>
      <c r="I78" s="28" t="s">
        <v>334</v>
      </c>
      <c r="J78" s="28" t="s">
        <v>520</v>
      </c>
    </row>
    <row r="79" ht="33.75" customHeight="1" spans="1:10">
      <c r="A79" s="28" t="s">
        <v>276</v>
      </c>
      <c r="B79" s="28" t="s">
        <v>515</v>
      </c>
      <c r="C79" s="28" t="s">
        <v>328</v>
      </c>
      <c r="D79" s="28" t="s">
        <v>345</v>
      </c>
      <c r="E79" s="28" t="s">
        <v>521</v>
      </c>
      <c r="F79" s="28" t="s">
        <v>347</v>
      </c>
      <c r="G79" s="45" t="s">
        <v>54</v>
      </c>
      <c r="H79" s="28" t="s">
        <v>348</v>
      </c>
      <c r="I79" s="28" t="s">
        <v>334</v>
      </c>
      <c r="J79" s="28" t="s">
        <v>522</v>
      </c>
    </row>
    <row r="80" ht="33.75" customHeight="1" spans="1:10">
      <c r="A80" s="28" t="s">
        <v>276</v>
      </c>
      <c r="B80" s="28" t="s">
        <v>515</v>
      </c>
      <c r="C80" s="28" t="s">
        <v>355</v>
      </c>
      <c r="D80" s="28" t="s">
        <v>356</v>
      </c>
      <c r="E80" s="28" t="s">
        <v>523</v>
      </c>
      <c r="F80" s="28" t="s">
        <v>331</v>
      </c>
      <c r="G80" s="45" t="s">
        <v>340</v>
      </c>
      <c r="H80" s="28" t="s">
        <v>341</v>
      </c>
      <c r="I80" s="28" t="s">
        <v>334</v>
      </c>
      <c r="J80" s="28" t="s">
        <v>524</v>
      </c>
    </row>
    <row r="81" ht="33" customHeight="1" spans="1:10">
      <c r="A81" s="28" t="s">
        <v>276</v>
      </c>
      <c r="B81" s="28" t="s">
        <v>515</v>
      </c>
      <c r="C81" s="28" t="s">
        <v>363</v>
      </c>
      <c r="D81" s="28" t="s">
        <v>364</v>
      </c>
      <c r="E81" s="28" t="s">
        <v>525</v>
      </c>
      <c r="F81" s="28" t="s">
        <v>331</v>
      </c>
      <c r="G81" s="45" t="s">
        <v>430</v>
      </c>
      <c r="H81" s="28" t="s">
        <v>341</v>
      </c>
      <c r="I81" s="28" t="s">
        <v>334</v>
      </c>
      <c r="J81" s="28" t="s">
        <v>526</v>
      </c>
    </row>
    <row r="82" ht="33.75" customHeight="1" spans="1:10">
      <c r="A82" s="28" t="s">
        <v>289</v>
      </c>
      <c r="B82" s="28" t="s">
        <v>527</v>
      </c>
      <c r="C82" s="28" t="s">
        <v>328</v>
      </c>
      <c r="D82" s="28" t="s">
        <v>338</v>
      </c>
      <c r="E82" s="28" t="s">
        <v>528</v>
      </c>
      <c r="F82" s="28" t="s">
        <v>331</v>
      </c>
      <c r="G82" s="45" t="s">
        <v>366</v>
      </c>
      <c r="H82" s="28" t="s">
        <v>529</v>
      </c>
      <c r="I82" s="28" t="s">
        <v>334</v>
      </c>
      <c r="J82" s="28" t="s">
        <v>530</v>
      </c>
    </row>
    <row r="83" ht="33.75" customHeight="1" spans="1:10">
      <c r="A83" s="28" t="s">
        <v>289</v>
      </c>
      <c r="B83" s="28" t="s">
        <v>531</v>
      </c>
      <c r="C83" s="28" t="s">
        <v>328</v>
      </c>
      <c r="D83" s="28" t="s">
        <v>329</v>
      </c>
      <c r="E83" s="28" t="s">
        <v>532</v>
      </c>
      <c r="F83" s="28" t="s">
        <v>331</v>
      </c>
      <c r="G83" s="45" t="s">
        <v>533</v>
      </c>
      <c r="H83" s="28" t="s">
        <v>396</v>
      </c>
      <c r="I83" s="28" t="s">
        <v>334</v>
      </c>
      <c r="J83" s="28" t="s">
        <v>534</v>
      </c>
    </row>
    <row r="84" ht="33.75" customHeight="1" spans="1:10">
      <c r="A84" s="28" t="s">
        <v>289</v>
      </c>
      <c r="B84" s="28" t="s">
        <v>531</v>
      </c>
      <c r="C84" s="28" t="s">
        <v>328</v>
      </c>
      <c r="D84" s="28" t="s">
        <v>329</v>
      </c>
      <c r="E84" s="28" t="s">
        <v>535</v>
      </c>
      <c r="F84" s="28" t="s">
        <v>331</v>
      </c>
      <c r="G84" s="45" t="s">
        <v>536</v>
      </c>
      <c r="H84" s="28" t="s">
        <v>537</v>
      </c>
      <c r="I84" s="28" t="s">
        <v>334</v>
      </c>
      <c r="J84" s="28" t="s">
        <v>538</v>
      </c>
    </row>
    <row r="85" ht="33.75" customHeight="1" spans="1:10">
      <c r="A85" s="28" t="s">
        <v>289</v>
      </c>
      <c r="B85" s="28" t="s">
        <v>531</v>
      </c>
      <c r="C85" s="28" t="s">
        <v>328</v>
      </c>
      <c r="D85" s="28" t="s">
        <v>338</v>
      </c>
      <c r="E85" s="28" t="s">
        <v>539</v>
      </c>
      <c r="F85" s="28" t="s">
        <v>331</v>
      </c>
      <c r="G85" s="45" t="s">
        <v>340</v>
      </c>
      <c r="H85" s="28" t="s">
        <v>341</v>
      </c>
      <c r="I85" s="28" t="s">
        <v>334</v>
      </c>
      <c r="J85" s="28" t="s">
        <v>399</v>
      </c>
    </row>
    <row r="86" ht="33.75" customHeight="1" spans="1:10">
      <c r="A86" s="28" t="s">
        <v>289</v>
      </c>
      <c r="B86" s="28" t="s">
        <v>531</v>
      </c>
      <c r="C86" s="28" t="s">
        <v>328</v>
      </c>
      <c r="D86" s="28" t="s">
        <v>338</v>
      </c>
      <c r="E86" s="28" t="s">
        <v>540</v>
      </c>
      <c r="F86" s="28" t="s">
        <v>358</v>
      </c>
      <c r="G86" s="45" t="s">
        <v>340</v>
      </c>
      <c r="H86" s="28" t="s">
        <v>341</v>
      </c>
      <c r="I86" s="28" t="s">
        <v>361</v>
      </c>
      <c r="J86" s="28" t="s">
        <v>541</v>
      </c>
    </row>
    <row r="87" ht="33.75" customHeight="1" spans="1:10">
      <c r="A87" s="28" t="s">
        <v>289</v>
      </c>
      <c r="B87" s="28" t="s">
        <v>531</v>
      </c>
      <c r="C87" s="28" t="s">
        <v>328</v>
      </c>
      <c r="D87" s="28" t="s">
        <v>345</v>
      </c>
      <c r="E87" s="28" t="s">
        <v>542</v>
      </c>
      <c r="F87" s="28" t="s">
        <v>347</v>
      </c>
      <c r="G87" s="45" t="s">
        <v>55</v>
      </c>
      <c r="H87" s="28" t="s">
        <v>348</v>
      </c>
      <c r="I87" s="28" t="s">
        <v>334</v>
      </c>
      <c r="J87" s="28" t="s">
        <v>543</v>
      </c>
    </row>
    <row r="88" ht="33.75" customHeight="1" spans="1:10">
      <c r="A88" s="28" t="s">
        <v>289</v>
      </c>
      <c r="B88" s="28" t="s">
        <v>531</v>
      </c>
      <c r="C88" s="28" t="s">
        <v>355</v>
      </c>
      <c r="D88" s="28" t="s">
        <v>356</v>
      </c>
      <c r="E88" s="28" t="s">
        <v>544</v>
      </c>
      <c r="F88" s="28" t="s">
        <v>358</v>
      </c>
      <c r="G88" s="45" t="s">
        <v>545</v>
      </c>
      <c r="H88" s="28" t="s">
        <v>384</v>
      </c>
      <c r="I88" s="28" t="s">
        <v>361</v>
      </c>
      <c r="J88" s="28" t="s">
        <v>546</v>
      </c>
    </row>
    <row r="89" ht="33.75" customHeight="1" spans="1:10">
      <c r="A89" s="28" t="s">
        <v>289</v>
      </c>
      <c r="B89" s="28" t="s">
        <v>531</v>
      </c>
      <c r="C89" s="28" t="s">
        <v>355</v>
      </c>
      <c r="D89" s="28" t="s">
        <v>547</v>
      </c>
      <c r="E89" s="28" t="s">
        <v>548</v>
      </c>
      <c r="F89" s="28" t="s">
        <v>331</v>
      </c>
      <c r="G89" s="45" t="s">
        <v>58</v>
      </c>
      <c r="H89" s="28" t="s">
        <v>360</v>
      </c>
      <c r="I89" s="28" t="s">
        <v>334</v>
      </c>
      <c r="J89" s="28" t="s">
        <v>549</v>
      </c>
    </row>
    <row r="90" ht="33.75" customHeight="1" spans="1:10">
      <c r="A90" s="28" t="s">
        <v>289</v>
      </c>
      <c r="B90" s="28" t="s">
        <v>531</v>
      </c>
      <c r="C90" s="28" t="s">
        <v>363</v>
      </c>
      <c r="D90" s="28" t="s">
        <v>364</v>
      </c>
      <c r="E90" s="28" t="s">
        <v>405</v>
      </c>
      <c r="F90" s="28" t="s">
        <v>331</v>
      </c>
      <c r="G90" s="45" t="s">
        <v>406</v>
      </c>
      <c r="H90" s="28" t="s">
        <v>341</v>
      </c>
      <c r="I90" s="28" t="s">
        <v>334</v>
      </c>
      <c r="J90" s="28" t="s">
        <v>407</v>
      </c>
    </row>
    <row r="91" ht="33.75" customHeight="1" spans="1:10">
      <c r="A91" s="28" t="s">
        <v>267</v>
      </c>
      <c r="B91" s="146" t="s">
        <v>550</v>
      </c>
      <c r="C91" s="28" t="s">
        <v>328</v>
      </c>
      <c r="D91" s="28" t="s">
        <v>329</v>
      </c>
      <c r="E91" s="28" t="s">
        <v>551</v>
      </c>
      <c r="F91" s="28" t="s">
        <v>331</v>
      </c>
      <c r="G91" s="45" t="s">
        <v>552</v>
      </c>
      <c r="H91" s="28" t="s">
        <v>396</v>
      </c>
      <c r="I91" s="28" t="s">
        <v>334</v>
      </c>
      <c r="J91" s="28" t="s">
        <v>553</v>
      </c>
    </row>
    <row r="92" ht="33.75" customHeight="1" spans="1:10">
      <c r="A92" s="28" t="s">
        <v>267</v>
      </c>
      <c r="B92" s="28" t="s">
        <v>554</v>
      </c>
      <c r="C92" s="28" t="s">
        <v>328</v>
      </c>
      <c r="D92" s="28" t="s">
        <v>329</v>
      </c>
      <c r="E92" s="28" t="s">
        <v>555</v>
      </c>
      <c r="F92" s="28" t="s">
        <v>331</v>
      </c>
      <c r="G92" s="45" t="s">
        <v>150</v>
      </c>
      <c r="H92" s="28" t="s">
        <v>556</v>
      </c>
      <c r="I92" s="28" t="s">
        <v>334</v>
      </c>
      <c r="J92" s="28" t="s">
        <v>557</v>
      </c>
    </row>
    <row r="93" ht="33.75" customHeight="1" spans="1:10">
      <c r="A93" s="28" t="s">
        <v>267</v>
      </c>
      <c r="B93" s="28" t="s">
        <v>554</v>
      </c>
      <c r="C93" s="28" t="s">
        <v>328</v>
      </c>
      <c r="D93" s="28" t="s">
        <v>338</v>
      </c>
      <c r="E93" s="28" t="s">
        <v>558</v>
      </c>
      <c r="F93" s="28" t="s">
        <v>331</v>
      </c>
      <c r="G93" s="45" t="s">
        <v>340</v>
      </c>
      <c r="H93" s="28" t="s">
        <v>341</v>
      </c>
      <c r="I93" s="28" t="s">
        <v>334</v>
      </c>
      <c r="J93" s="28" t="s">
        <v>559</v>
      </c>
    </row>
    <row r="94" ht="33.75" customHeight="1" spans="1:10">
      <c r="A94" s="28" t="s">
        <v>267</v>
      </c>
      <c r="B94" s="28" t="s">
        <v>554</v>
      </c>
      <c r="C94" s="28" t="s">
        <v>328</v>
      </c>
      <c r="D94" s="28" t="s">
        <v>338</v>
      </c>
      <c r="E94" s="28" t="s">
        <v>398</v>
      </c>
      <c r="F94" s="28" t="s">
        <v>331</v>
      </c>
      <c r="G94" s="45" t="s">
        <v>387</v>
      </c>
      <c r="H94" s="28" t="s">
        <v>341</v>
      </c>
      <c r="I94" s="28" t="s">
        <v>334</v>
      </c>
      <c r="J94" s="28" t="s">
        <v>560</v>
      </c>
    </row>
    <row r="95" ht="33.75" customHeight="1" spans="1:10">
      <c r="A95" s="28" t="s">
        <v>267</v>
      </c>
      <c r="B95" s="28" t="s">
        <v>554</v>
      </c>
      <c r="C95" s="28" t="s">
        <v>328</v>
      </c>
      <c r="D95" s="28" t="s">
        <v>338</v>
      </c>
      <c r="E95" s="28" t="s">
        <v>561</v>
      </c>
      <c r="F95" s="28" t="s">
        <v>358</v>
      </c>
      <c r="G95" s="45" t="s">
        <v>340</v>
      </c>
      <c r="H95" s="28" t="s">
        <v>341</v>
      </c>
      <c r="I95" s="28" t="s">
        <v>334</v>
      </c>
      <c r="J95" s="28" t="s">
        <v>562</v>
      </c>
    </row>
    <row r="96" ht="33.75" customHeight="1" spans="1:10">
      <c r="A96" s="28" t="s">
        <v>267</v>
      </c>
      <c r="B96" s="28" t="s">
        <v>554</v>
      </c>
      <c r="C96" s="28" t="s">
        <v>328</v>
      </c>
      <c r="D96" s="28" t="s">
        <v>345</v>
      </c>
      <c r="E96" s="28" t="s">
        <v>563</v>
      </c>
      <c r="F96" s="28" t="s">
        <v>347</v>
      </c>
      <c r="G96" s="45" t="s">
        <v>55</v>
      </c>
      <c r="H96" s="28" t="s">
        <v>348</v>
      </c>
      <c r="I96" s="28" t="s">
        <v>334</v>
      </c>
      <c r="J96" s="28" t="s">
        <v>564</v>
      </c>
    </row>
    <row r="97" ht="33.75" customHeight="1" spans="1:10">
      <c r="A97" s="28" t="s">
        <v>267</v>
      </c>
      <c r="B97" s="28" t="s">
        <v>554</v>
      </c>
      <c r="C97" s="28" t="s">
        <v>355</v>
      </c>
      <c r="D97" s="28" t="s">
        <v>356</v>
      </c>
      <c r="E97" s="28" t="s">
        <v>565</v>
      </c>
      <c r="F97" s="28" t="s">
        <v>358</v>
      </c>
      <c r="G97" s="45" t="s">
        <v>566</v>
      </c>
      <c r="H97" s="28" t="s">
        <v>384</v>
      </c>
      <c r="I97" s="28" t="s">
        <v>361</v>
      </c>
      <c r="J97" s="28" t="s">
        <v>567</v>
      </c>
    </row>
    <row r="98" ht="36" customHeight="1" spans="1:10">
      <c r="A98" s="28" t="s">
        <v>267</v>
      </c>
      <c r="B98" s="28" t="s">
        <v>554</v>
      </c>
      <c r="C98" s="28" t="s">
        <v>363</v>
      </c>
      <c r="D98" s="28" t="s">
        <v>364</v>
      </c>
      <c r="E98" s="28" t="s">
        <v>568</v>
      </c>
      <c r="F98" s="28" t="s">
        <v>331</v>
      </c>
      <c r="G98" s="45" t="s">
        <v>569</v>
      </c>
      <c r="H98" s="28" t="s">
        <v>341</v>
      </c>
      <c r="I98" s="28" t="s">
        <v>334</v>
      </c>
      <c r="J98" s="28" t="s">
        <v>510</v>
      </c>
    </row>
  </sheetData>
  <mergeCells count="24">
    <mergeCell ref="A3:J3"/>
    <mergeCell ref="A4:H4"/>
    <mergeCell ref="A9:A16"/>
    <mergeCell ref="A17:A23"/>
    <mergeCell ref="A24:A29"/>
    <mergeCell ref="A30:A40"/>
    <mergeCell ref="A41:A53"/>
    <mergeCell ref="A54:A59"/>
    <mergeCell ref="A60:A66"/>
    <mergeCell ref="A67:A75"/>
    <mergeCell ref="A76:A81"/>
    <mergeCell ref="A82:A90"/>
    <mergeCell ref="A91:A98"/>
    <mergeCell ref="B9:B16"/>
    <mergeCell ref="B17:B23"/>
    <mergeCell ref="B24:B29"/>
    <mergeCell ref="B30:B40"/>
    <mergeCell ref="B41:B53"/>
    <mergeCell ref="B54:B59"/>
    <mergeCell ref="B60:B66"/>
    <mergeCell ref="B67:B75"/>
    <mergeCell ref="B76:B81"/>
    <mergeCell ref="B82:B90"/>
    <mergeCell ref="B91:B98"/>
  </mergeCells>
  <pageMargins left="0.75" right="0.75" top="1" bottom="1" header="0.5" footer="0.5"/>
  <pageSetup paperSize="9" scale="6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水云</cp:lastModifiedBy>
  <dcterms:created xsi:type="dcterms:W3CDTF">2025-02-17T03:53:00Z</dcterms:created>
  <dcterms:modified xsi:type="dcterms:W3CDTF">2025-02-17T07:58:45Z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F904B1FCBE7946D8994D8A0C20170779_13</vt:lpwstr>
  </property>
</Properties>
</file>