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<sst xmlns="http://schemas.openxmlformats.org/spreadsheetml/2006/main" count="1131" uniqueCount="424">
  <si>
    <t>预算01-1表</t>
  </si>
  <si>
    <t>2025年部门财务收支预算总表</t>
  </si>
  <si>
    <t>单位名称：玉溪市广播电视局（本级）</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</si>
  <si>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</si>
  <si>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</si>
  <si>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</si>
  <si>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</si>
  <si>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</si>
  <si>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</si>
  <si>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</si>
  <si>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</si>
  <si>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</si>
  <si>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</si>
  <si>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</si>
  <si>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</si>
  <si>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</si>
  <si>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</si>
  <si>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</si>
  <si>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</si>
  <si>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</si>
  <si>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</si>
  <si>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</si>
  <si>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</si>
  <si>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</si>
  <si>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</si>
  <si>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</si>
  <si>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</si>
  <si>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</si>
  <si>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</si>
  <si>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</si>
  <si>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</si>
  <si>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</si>
  <si>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</si>
  <si>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</si>
  <si>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</si>
  <si>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</si>
  <si>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</si>
  <si>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</si>
  <si>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</si>
  <si>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</si>
  <si>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</si>
  <si>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</si>
  <si>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</si>
  <si>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</si>
  <si>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</si>
  <si>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</si>
  <si>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</si>
  <si>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</si>
  <si>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</si>
  <si>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</si>
  <si>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</si>
  <si>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</si>
  <si>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</si>
  <si>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</si>
  <si>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</si>
  <si>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</si>
  <si>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</si>
  <si>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</si>
  <si>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</si>
  <si>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</si>
  <si>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</si>
  <si>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</si>
  <si>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</si>
  <si>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</si>
  <si>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130001</t>
  </si>
  <si>
    <t>玉溪市广播电视局（本级）</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</si>
  <si>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</si>
  <si>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</si>
  <si>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</si>
  <si>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</si>
  <si>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</si>
  <si>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</si>
  <si>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</si>
  <si>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</si>
  <si>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</si>
  <si>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</si>
  <si>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</si>
  <si>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</si>
  <si>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</si>
  <si>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207</t>
  </si>
  <si>
    <t>20708</t>
  </si>
  <si>
    <t>2070801</t>
  </si>
  <si>
    <t>2070802</t>
  </si>
  <si>
    <t>2070808</t>
  </si>
  <si>
    <t>2070899</t>
  </si>
  <si>
    <t>208</t>
  </si>
  <si>
    <t>20805</t>
  </si>
  <si>
    <t>2080501</t>
  </si>
  <si>
    <t>2080502</t>
  </si>
  <si>
    <t>2080505</t>
  </si>
  <si>
    <t>210</t>
  </si>
  <si>
    <t>21011</t>
  </si>
  <si>
    <t>2101101</t>
  </si>
  <si>
    <t>2101102</t>
  </si>
  <si>
    <t>2101103</t>
  </si>
  <si>
    <t>2101199</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</si>
  <si>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</si>
  <si>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</si>
  <si>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</si>
  <si>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</si>
  <si>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</si>
  <si>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</si>
  <si>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</si>
  <si>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</si>
  <si>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</si>
  <si>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</si>
  <si>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</si>
  <si>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</si>
  <si>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</si>
  <si>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</si>
  <si>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</si>
  <si>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</si>
  <si>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</si>
  <si>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</si>
  <si>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</si>
  <si>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</si>
  <si>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</si>
  <si>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</si>
  <si>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</si>
  <si>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</si>
  <si>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</si>
  <si>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</si>
  <si>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</si>
  <si>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</si>
  <si>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</si>
  <si>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</si>
  <si>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</si>
  <si>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</si>
  <si>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</si>
  <si>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</si>
  <si>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</si>
  <si>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</si>
  <si>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</si>
  <si>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</si>
  <si>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</si>
  <si>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</si>
  <si>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</si>
  <si>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</si>
  <si>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</si>
  <si>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</si>
  <si>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</si>
  <si>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</si>
  <si>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</si>
  <si>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</si>
  <si>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</si>
  <si>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530400210000000627819</t>
  </si>
  <si>
    <t>一般公用经费</t>
  </si>
  <si>
    <t>行政运行</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</si>
  <si>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</si>
  <si>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</si>
  <si>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</si>
  <si>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</si>
  <si>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</si>
  <si>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</si>
  <si>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</si>
  <si>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</si>
  <si>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</si>
  <si>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</si>
  <si>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</si>
  <si>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</si>
  <si>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</si>
  <si>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</si>
  <si>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</si>
  <si>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</si>
  <si>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</si>
  <si>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</si>
  <si>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30239</t>
  </si>
  <si>
    <t>其他交通费用</t>
  </si>
  <si>
    <t>广播电视事务</t>
  </si>
  <si>
    <t>30226</t>
  </si>
  <si>
    <t>劳务费</t>
  </si>
  <si>
    <t>行政单位离退休</t>
  </si>
  <si>
    <t>30299</t>
  </si>
  <si>
    <t>其他商品和服务支出</t>
  </si>
  <si>
    <t>事业单位离退休</t>
  </si>
  <si>
    <t>530400210000000630215</t>
  </si>
  <si>
    <t>行政人员工资支出</t>
  </si>
  <si>
    <t>30101</t>
  </si>
  <si>
    <t>基本工资</t>
  </si>
  <si>
    <t>30102</t>
  </si>
  <si>
    <t>津贴补贴</t>
  </si>
  <si>
    <t>530400210000000630216</t>
  </si>
  <si>
    <t>事业人员工资支出</t>
  </si>
  <si>
    <t>30107</t>
  </si>
  <si>
    <t>绩效工资</t>
  </si>
  <si>
    <t>购房补贴</t>
  </si>
  <si>
    <t>530400210000000630217</t>
  </si>
  <si>
    <t>社会保障缴费</t>
  </si>
  <si>
    <t>30112</t>
  </si>
  <si>
    <t>其他社会保障缴费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</si>
  <si>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</si>
  <si>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</si>
  <si>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</si>
  <si>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</si>
  <si>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</si>
  <si>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</si>
  <si>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</si>
  <si>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</si>
  <si>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</si>
  <si>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</si>
  <si>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</si>
  <si>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530400210000000630218</t>
  </si>
  <si>
    <t>住房公积金</t>
  </si>
  <si>
    <t>30113</t>
  </si>
  <si>
    <t>530400210000000630220</t>
  </si>
  <si>
    <t>其他工资福利支出</t>
  </si>
  <si>
    <t>30103</t>
  </si>
  <si>
    <t>奖金</t>
  </si>
  <si>
    <t>530400210000000630222</t>
  </si>
  <si>
    <t>公车购置及运维费</t>
  </si>
  <si>
    <t>30231</t>
  </si>
  <si>
    <t>公务用车运行维护费</t>
  </si>
  <si>
    <t>530400210000000630223</t>
  </si>
  <si>
    <t>行政人员公务交通补贴</t>
  </si>
  <si>
    <t>530400210000000630224</t>
  </si>
  <si>
    <t>工会经费</t>
  </si>
  <si>
    <t>30228</t>
  </si>
  <si>
    <t>530400210000000630823</t>
  </si>
  <si>
    <t>对个人和家庭的补助</t>
  </si>
  <si>
    <t>30305</t>
  </si>
  <si>
    <t>生活补助</t>
  </si>
  <si>
    <t>530400221100000588607</t>
  </si>
  <si>
    <t>30217</t>
  </si>
  <si>
    <t>530400231100001751490</t>
  </si>
  <si>
    <t>非税收入安排的成本性支出资金</t>
  </si>
  <si>
    <t>530400241100002084396</t>
  </si>
  <si>
    <t>编外临聘人员经费</t>
  </si>
  <si>
    <t>一般行政管理事务</t>
  </si>
  <si>
    <t>30199</t>
  </si>
  <si>
    <t>530400241100002085011</t>
  </si>
  <si>
    <t>工作业务经费</t>
  </si>
  <si>
    <t>30214</t>
  </si>
  <si>
    <t>租赁费</t>
  </si>
  <si>
    <t>530400241100002085168</t>
  </si>
  <si>
    <t>机关后勤购买服务经费</t>
  </si>
  <si>
    <t>30227</t>
  </si>
  <si>
    <t>委托业务费</t>
  </si>
  <si>
    <t>530400241100002085186</t>
  </si>
  <si>
    <t>奖励性绩效工资（工资部分）经费</t>
  </si>
  <si>
    <t>530400241100002085364</t>
  </si>
  <si>
    <t>奖励性绩效工资（高于部分）经费</t>
  </si>
  <si>
    <t>530400241100002086873</t>
  </si>
  <si>
    <t>年终一次性奖金</t>
  </si>
  <si>
    <t>530400241100002290990</t>
  </si>
  <si>
    <t>工作业务（公务用车运维费）经费</t>
  </si>
  <si>
    <t>530400241100002829326</t>
  </si>
  <si>
    <t>市直退休医疗照顾人员医疗费用经费</t>
  </si>
  <si>
    <t>30307</t>
  </si>
  <si>
    <t>医疗费补助</t>
  </si>
  <si>
    <t>530400251100003841340</t>
  </si>
  <si>
    <t>物业管理费</t>
  </si>
  <si>
    <t>30209</t>
  </si>
  <si>
    <t>预算05-1表</t>
  </si>
  <si>
    <t>2025年部门项目支出预算表</t>
  </si>
  <si>
    <t>项目分类</t>
  </si>
  <si>
    <t>项目单位</t>
  </si>
  <si>
    <t>本年拨款</t>
  </si>
  <si>
    <t>单位资金</t>
  </si>
  <si>
    <t>其中：本次下达</t>
  </si>
  <si>
    <t>云南省广播电视事业发展（市局）专项资金</t>
  </si>
  <si>
    <t>事业发展类</t>
  </si>
  <si>
    <t>530400221100000872947</t>
  </si>
  <si>
    <t>其他广播电视支出</t>
  </si>
  <si>
    <t>中央补助地方公共文化服务体系建设（市级）专项资金</t>
  </si>
  <si>
    <t>530400231100001591903</t>
  </si>
  <si>
    <t>健康教育公益广告展播专项经费</t>
  </si>
  <si>
    <t>专项业务类</t>
  </si>
  <si>
    <t>530400241100002085538</t>
  </si>
  <si>
    <t>全国广播电视基本公共服务标准化试点补助经费</t>
  </si>
  <si>
    <t>530400241100002782230</t>
  </si>
  <si>
    <t>玉溪市应急广播市级平台建设资金</t>
  </si>
  <si>
    <t>530400241100003023288</t>
  </si>
  <si>
    <t>530400251100003556053</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</si>
  <si>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</si>
  <si>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</si>
  <si>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</si>
  <si>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</si>
  <si>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</si>
  <si>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</si>
  <si>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</si>
  <si>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</si>
  <si>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</si>
  <si>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</si>
  <si>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</si>
  <si>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</si>
  <si>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</si>
  <si>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推动州市级应急广播平台建设等工作，州市级应急广播平台应包含调度控制、制作播发、效果监测等功能，向上对接省级应急广播平台，横向对接州市级应急信息发布部门，实现应急广播信息播发及对辖区内县级平台应急广播系统的调度和管理。应急广播平台系统应稳定运行，实现应急广播系统全年正常运行6000小时以上，没有未及时转播中央省级、播报市县乡村的信息，市级平台管理9个（市、区）平台、75个乡镇（街道）平台、704个行政村（社区）平台。应急广播发布终端人口覆盖率达到90%以上，群众满意率达90%以上，确保免费向城乡居民提供灾害预警应急广播和政务信息发布、政策宣讲服务。</t>
  </si>
  <si>
    <t>产出指标</t>
  </si>
  <si>
    <t>数量指标</t>
  </si>
  <si>
    <t>系统全年正常运行</t>
  </si>
  <si>
    <t>&gt;=</t>
  </si>
  <si>
    <t>6000</t>
  </si>
  <si>
    <t>小时</t>
  </si>
  <si>
    <t>定量指标</t>
  </si>
  <si>
    <t>反映应急广播系统全年正常运行6000小时以上。</t>
  </si>
  <si>
    <t>市级平台管理的县级平台</t>
  </si>
  <si>
    <t>=</t>
  </si>
  <si>
    <t>个</t>
  </si>
  <si>
    <t>反映市级平台管理9个县（市、区）平台</t>
  </si>
  <si>
    <t>市级平台管理的乡镇（街道）平台</t>
  </si>
  <si>
    <t>75</t>
  </si>
  <si>
    <t>反映市级平台管理75个乡镇（街道）平台</t>
  </si>
  <si>
    <t>市级平台管理的行政村（社区）平台</t>
  </si>
  <si>
    <t>704</t>
  </si>
  <si>
    <t>反映市级平台管理704个行政村（社区）平台。</t>
  </si>
  <si>
    <t>质量指标</t>
  </si>
  <si>
    <t>设备运行保障率</t>
  </si>
  <si>
    <t>90</t>
  </si>
  <si>
    <t>%</t>
  </si>
  <si>
    <t>反映设备运行保障率达90%以上</t>
  </si>
  <si>
    <t>时效指标</t>
  </si>
  <si>
    <t>系统故障处理及时率</t>
  </si>
  <si>
    <t>100</t>
  </si>
  <si>
    <t>反映系统故障处理及时率达到100%。</t>
  </si>
  <si>
    <t>效益指标</t>
  </si>
  <si>
    <t>社会效益</t>
  </si>
  <si>
    <t>向城乡居民提供灾害预警、政务信息发布、政策宣讲</t>
  </si>
  <si>
    <t>显著</t>
  </si>
  <si>
    <t>定性指标</t>
  </si>
  <si>
    <t>反映免费向城乡居民提供灾害预警、政务信息发布、政策宣讲服务。</t>
  </si>
  <si>
    <t>终端人口覆盖率</t>
  </si>
  <si>
    <t>反映应急广播发布终端人口覆盖率达到90%以上</t>
  </si>
  <si>
    <t>满意度指标</t>
  </si>
  <si>
    <t>服务对象满意度</t>
  </si>
  <si>
    <t>群众满意度</t>
  </si>
  <si>
    <t>反映群众满意率达90%以上。</t>
  </si>
  <si>
    <t>根据各年度单位自有资金收入情况编制本项目，确保资金收入及支出全过程得到有效监管，加强资金使用效益，保障部门正常运转。</t>
  </si>
  <si>
    <t>经费保障人数</t>
  </si>
  <si>
    <t>48</t>
  </si>
  <si>
    <t>人</t>
  </si>
  <si>
    <t>反映经费保障部门（单位）正常运转的在职人数情况。在职人数主要指办公、会议、培训、差旅、水费、电费等公用经费中服务保障的人数。</t>
  </si>
  <si>
    <t>公务用车数量</t>
  </si>
  <si>
    <t>1.00</t>
  </si>
  <si>
    <t>辆</t>
  </si>
  <si>
    <t>反映公用经费保障部门（单位）正常运转的公务用车数量。公务用车包括编制内公务用车数量及年度新购置公务用车数量。</t>
  </si>
  <si>
    <t>部门运转</t>
  </si>
  <si>
    <t>正常运转</t>
  </si>
  <si>
    <t>年</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</si>
  <si>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</si>
  <si>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</si>
  <si>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</si>
  <si>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</si>
  <si>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单位人员满意度</t>
  </si>
  <si>
    <t>反映部门（单位）人员对公用经费保障的满意程度。</t>
  </si>
  <si>
    <t>根据《“健康云南2030”规划纲要》及《云南省“十四五”卫生与健康规划》有关要求，为普及健康知识，营造全社会关注健康的良好氛围，省广电局与省人口和卫生健康宣传教育中心联合开展健康教育公益广告展播活动，拨入玉溪市广播电视局20000元，用于做好健康教育公益广告展播活动。</t>
  </si>
  <si>
    <t>每月播出健康教育公益广告</t>
  </si>
  <si>
    <t>120</t>
  </si>
  <si>
    <t>条</t>
  </si>
  <si>
    <t>反映每月播出健康教育公益广告条数</t>
  </si>
  <si>
    <t>计划完成率</t>
  </si>
  <si>
    <t>计划完成率=在规定时间内宣传任务完成数/宣传任务计划数*100%</t>
  </si>
  <si>
    <t>资金执行率</t>
  </si>
  <si>
    <t>反映资金执行情况。</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</si>
  <si>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</si>
  <si>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</si>
  <si>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社会公众满意度</t>
  </si>
  <si>
    <t>反映社会公众对广告展播活动的满意程度。</t>
  </si>
  <si>
    <t>预算06表</t>
  </si>
  <si>
    <t>2025年部门政府性基金预算支出预算表</t>
  </si>
  <si>
    <t>单位:元</t>
  </si>
  <si>
    <t>政府性基金预算支出</t>
  </si>
  <si>
    <t>本单位2025年无政府性基金预算支出。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</si>
  <si>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</si>
  <si>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</si>
  <si>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</si>
  <si>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</si>
  <si>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</si>
  <si>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</si>
  <si>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</si>
  <si>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</si>
  <si>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</si>
  <si>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</si>
  <si>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</si>
  <si>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</si>
  <si>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采购物业管理服务</t>
  </si>
  <si>
    <t>次/年</t>
  </si>
  <si>
    <t>采购复印纸</t>
  </si>
  <si>
    <t>箱</t>
  </si>
  <si>
    <t>预算08表</t>
  </si>
  <si>
    <t>2025年部门政府购买服务预算表</t>
  </si>
  <si>
    <t>政府购买服务项目</t>
  </si>
  <si>
    <t>政府购买服务目录</t>
  </si>
  <si>
    <t>B1102 物业管理服务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</si>
  <si>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</si>
  <si>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</si>
  <si>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</si>
  <si>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</si>
  <si>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</si>
  <si>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</si>
  <si>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</si>
  <si>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</si>
  <si>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</si>
  <si>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</si>
  <si>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</si>
  <si>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</si>
  <si>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</si>
  <si>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</si>
  <si>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</si>
  <si>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本单位2025年年初预算无对下转移支付项目。</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</si>
  <si>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</si>
  <si>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</si>
  <si>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</si>
  <si>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</si>
  <si>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</si>
  <si>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</si>
  <si>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</si>
  <si>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</si>
  <si>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</si>
  <si>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</si>
  <si>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</si>
  <si>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本单位2025年年初预算无新增资产配置</t>
  </si>
  <si>
    <t>预算11表</t>
  </si>
  <si>
    <t>2025年上级补助项目支出预算表</t>
  </si>
  <si>
    <t>上级补助</t>
  </si>
  <si>
    <t>本单位2025年年初预算无上级补助项目支出预算。</t>
  </si>
  <si>
    <t>预算12表</t>
  </si>
  <si>
    <t>2025年部门项目支出中期规划预算表</t>
  </si>
  <si>
    <t>项目级次</t>
  </si>
  <si>
    <t>2025年</t>
  </si>
  <si>
    <t>2026年</t>
  </si>
  <si>
    <t>2027年</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</si>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</sst>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rgb="FF000000"/>
      </bottom>
      <diagonal/>
    </border>
    <border>
      <left style="thin">
        <color auto="1"/>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2" borderId="20"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1" applyNumberFormat="0" applyFill="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29" fillId="0" borderId="0" applyNumberFormat="0" applyFill="0" applyBorder="0" applyAlignment="0" applyProtection="0">
      <alignment vertical="center"/>
    </xf>
    <xf numFmtId="0" fontId="30" fillId="3" borderId="23" applyNumberFormat="0" applyAlignment="0" applyProtection="0">
      <alignment vertical="center"/>
    </xf>
    <xf numFmtId="0" fontId="31" fillId="4" borderId="24" applyNumberFormat="0" applyAlignment="0" applyProtection="0">
      <alignment vertical="center"/>
    </xf>
    <xf numFmtId="0" fontId="32" fillId="4" borderId="23" applyNumberFormat="0" applyAlignment="0" applyProtection="0">
      <alignment vertical="center"/>
    </xf>
    <xf numFmtId="0" fontId="33" fillId="5" borderId="25" applyNumberFormat="0" applyAlignment="0" applyProtection="0">
      <alignment vertical="center"/>
    </xf>
    <xf numFmtId="0" fontId="34" fillId="0" borderId="26" applyNumberFormat="0" applyFill="0" applyAlignment="0" applyProtection="0">
      <alignment vertical="center"/>
    </xf>
    <xf numFmtId="0" fontId="35" fillId="0" borderId="27"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11" fillId="0" borderId="7">
      <alignment horizontal="right" vertical="center"/>
    </xf>
    <xf numFmtId="49" fontId="11" fillId="0" borderId="7">
      <alignment horizontal="left" vertical="center" wrapText="1"/>
    </xf>
    <xf numFmtId="176" fontId="11" fillId="0" borderId="7">
      <alignment horizontal="right" vertical="center"/>
    </xf>
    <xf numFmtId="177" fontId="11" fillId="0" borderId="7">
      <alignment horizontal="right" vertical="center"/>
    </xf>
    <xf numFmtId="178" fontId="11" fillId="0" borderId="7">
      <alignment horizontal="right" vertical="center"/>
    </xf>
    <xf numFmtId="179" fontId="11" fillId="0" borderId="7">
      <alignment horizontal="right" vertical="center"/>
    </xf>
    <xf numFmtId="10" fontId="11" fillId="0" borderId="7">
      <alignment horizontal="right" vertical="center"/>
    </xf>
    <xf numFmtId="180" fontId="11" fillId="0" borderId="7">
      <alignment horizontal="right" vertical="center"/>
    </xf>
  </cellStyleXfs>
  <cellXfs count="174">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0" applyNumberFormat="1" applyFont="1" applyBorder="1">
      <alignment horizontal="left" vertical="center" wrapText="1"/>
    </xf>
    <xf numFmtId="176" fontId="7" fillId="0" borderId="7" xfId="0" applyNumberFormat="1" applyFont="1" applyBorder="1" applyAlignment="1">
      <alignment horizontal="right" vertical="center"/>
    </xf>
    <xf numFmtId="49" fontId="6" fillId="0" borderId="7" xfId="0" applyNumberFormat="1"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0" fillId="0" borderId="0" xfId="0" applyFont="1" applyAlignment="1">
      <alignment horizontal="left" vertical="top"/>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1" fillId="0" borderId="0" xfId="50" applyNumberFormat="1" applyFont="1" applyBorder="1" applyAlignment="1">
      <alignment horizontal="right" vertical="center" wrapText="1"/>
    </xf>
    <xf numFmtId="49" fontId="12"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80" fontId="11" fillId="0" borderId="7" xfId="0" applyNumberFormat="1" applyFont="1" applyBorder="1" applyAlignment="1">
      <alignment horizontal="right" vertical="center" wrapText="1"/>
    </xf>
    <xf numFmtId="176" fontId="11" fillId="0" borderId="7" xfId="0" applyNumberFormat="1" applyFont="1" applyBorder="1" applyAlignment="1">
      <alignment horizontal="right" vertical="center" wrapText="1"/>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49" fontId="7" fillId="0" borderId="7" xfId="50" applyNumberFormat="1" applyFont="1" applyBorder="1">
      <alignment horizontal="left"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176" fontId="3" fillId="0" borderId="7" xfId="0" applyNumberFormat="1" applyFont="1" applyBorder="1" applyAlignment="1">
      <alignment horizontal="right" vertical="center"/>
    </xf>
    <xf numFmtId="0" fontId="3" fillId="0" borderId="11" xfId="0" applyFont="1" applyBorder="1" applyAlignment="1">
      <alignment horizontal="center" vertical="center" wrapText="1"/>
    </xf>
    <xf numFmtId="180"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6" fontId="7" fillId="0" borderId="7" xfId="51"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7" fillId="0" borderId="0" xfId="0" applyFont="1" applyBorder="1" applyAlignment="1">
      <alignment horizontal="center" vertical="center"/>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3" fillId="0" borderId="14" xfId="50" applyNumberFormat="1" applyFont="1" applyBorder="1" applyAlignment="1">
      <alignment horizontal="center" vertical="center" wrapText="1"/>
    </xf>
    <xf numFmtId="49" fontId="13" fillId="0" borderId="15" xfId="50" applyNumberFormat="1" applyFont="1" applyBorder="1" applyAlignment="1">
      <alignment horizontal="center" vertical="center" wrapText="1"/>
    </xf>
    <xf numFmtId="49" fontId="13" fillId="0" borderId="16" xfId="50" applyNumberFormat="1" applyFont="1" applyBorder="1" applyAlignment="1">
      <alignment horizontal="center" vertical="center" wrapText="1"/>
    </xf>
    <xf numFmtId="49" fontId="11" fillId="0" borderId="7" xfId="50" applyNumberFormat="1" applyFont="1" applyBorder="1" applyAlignment="1">
      <alignment horizontal="center" vertical="center" wrapText="1"/>
    </xf>
    <xf numFmtId="0" fontId="0" fillId="0" borderId="14" xfId="0" applyFont="1" applyBorder="1">
      <alignment vertical="top"/>
    </xf>
    <xf numFmtId="0" fontId="0" fillId="0" borderId="17" xfId="0" applyFont="1" applyBorder="1">
      <alignment vertical="top"/>
    </xf>
    <xf numFmtId="49" fontId="11" fillId="0" borderId="7" xfId="50" applyNumberFormat="1" applyFont="1" applyBorder="1">
      <alignment horizontal="left" vertical="center" wrapText="1"/>
    </xf>
    <xf numFmtId="176" fontId="11" fillId="0" borderId="7" xfId="50" applyNumberFormat="1" applyFont="1" applyBorder="1" applyAlignment="1">
      <alignment horizontal="right" vertical="center" wrapText="1"/>
    </xf>
    <xf numFmtId="0" fontId="0" fillId="0" borderId="16" xfId="0" applyFont="1" applyBorder="1">
      <alignment vertical="top"/>
    </xf>
    <xf numFmtId="49" fontId="11" fillId="0" borderId="18" xfId="50" applyNumberFormat="1" applyFont="1" applyBorder="1">
      <alignment horizontal="left" vertical="center" wrapText="1"/>
    </xf>
    <xf numFmtId="180" fontId="11" fillId="0" borderId="6" xfId="56" applyNumberFormat="1" applyFont="1" applyBorder="1" applyAlignment="1">
      <alignment horizontal="center" vertical="center" wrapText="1"/>
    </xf>
    <xf numFmtId="49" fontId="20" fillId="0" borderId="0" xfId="50" applyNumberFormat="1" applyFont="1" applyBorder="1" applyAlignment="1">
      <alignment horizontal="right" vertical="center" wrapText="1"/>
    </xf>
    <xf numFmtId="180" fontId="11" fillId="0" borderId="7" xfId="56" applyNumberFormat="1" applyFont="1" applyBorder="1" applyAlignment="1">
      <alignment horizontal="center" vertical="center" wrapText="1"/>
    </xf>
    <xf numFmtId="49" fontId="11" fillId="0" borderId="7" xfId="50" applyNumberFormat="1" applyFont="1" applyBorder="1" applyAlignment="1">
      <alignment horizontal="left" vertical="center" wrapText="1" indent="2"/>
    </xf>
    <xf numFmtId="49" fontId="11" fillId="0" borderId="7" xfId="50" applyNumberFormat="1" applyFont="1" applyBorder="1" applyAlignment="1">
      <alignment horizontal="left" vertical="center" wrapText="1" indent="4"/>
    </xf>
    <xf numFmtId="49" fontId="21" fillId="0" borderId="0" xfId="0" applyNumberFormat="1" applyFont="1" applyBorder="1" applyAlignment="1">
      <alignment horizontal="right" vertical="center" wrapText="1"/>
    </xf>
    <xf numFmtId="49" fontId="12" fillId="0" borderId="0" xfId="0" applyNumberFormat="1" applyFont="1" applyBorder="1" applyAlignment="1">
      <alignment horizontal="center" vertical="center" wrapText="1"/>
    </xf>
    <xf numFmtId="49" fontId="13" fillId="0" borderId="14" xfId="0" applyNumberFormat="1" applyFont="1" applyBorder="1" applyAlignment="1">
      <alignment horizontal="center" vertical="center" wrapText="1"/>
    </xf>
    <xf numFmtId="49" fontId="13" fillId="0" borderId="16" xfId="0" applyNumberFormat="1" applyFont="1" applyBorder="1" applyAlignment="1">
      <alignment horizontal="center" vertical="center" wrapText="1"/>
    </xf>
    <xf numFmtId="49" fontId="21" fillId="0" borderId="7" xfId="50" applyNumberFormat="1" applyFont="1" applyBorder="1">
      <alignment horizontal="left" vertical="center" wrapText="1"/>
    </xf>
    <xf numFmtId="176" fontId="11" fillId="0" borderId="7" xfId="0" applyNumberFormat="1" applyFont="1" applyBorder="1" applyAlignment="1">
      <alignment horizontal="right" vertical="center"/>
    </xf>
    <xf numFmtId="176" fontId="21" fillId="0" borderId="7" xfId="0" applyNumberFormat="1" applyFont="1" applyBorder="1" applyAlignment="1">
      <alignment horizontal="left" vertical="center"/>
    </xf>
    <xf numFmtId="176" fontId="11" fillId="0" borderId="7" xfId="51" applyNumberFormat="1" applyFont="1" applyBorder="1">
      <alignment horizontal="right" vertical="center"/>
    </xf>
    <xf numFmtId="176" fontId="11" fillId="0" borderId="7" xfId="0" applyNumberFormat="1" applyFont="1" applyBorder="1" applyAlignment="1">
      <alignment horizontal="left" vertical="center"/>
    </xf>
    <xf numFmtId="49" fontId="21" fillId="0" borderId="7" xfId="0" applyNumberFormat="1" applyFont="1" applyBorder="1" applyAlignment="1">
      <alignment horizontal="center" vertical="center" wrapText="1"/>
    </xf>
    <xf numFmtId="49" fontId="13" fillId="0" borderId="19" xfId="50" applyNumberFormat="1" applyFont="1" applyBorder="1" applyAlignment="1">
      <alignment horizontal="center" vertical="center" wrapText="1"/>
    </xf>
    <xf numFmtId="49" fontId="13" fillId="0" borderId="7" xfId="50" applyNumberFormat="1" applyFont="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0"/>
  <sheetViews>
    <sheetView showZeros="0" tabSelected="1" workbookViewId="0">
      <selection activeCell="B25" sqref="B25"/>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55" t="s">
        <v>0</v>
      </c>
      <c r="B1" s="162"/>
      <c r="C1" s="162"/>
      <c r="D1" s="162"/>
    </row>
    <row r="2" ht="28.5" customHeight="1" spans="1:4">
      <c r="A2" s="163" t="s">
        <v>1</v>
      </c>
      <c r="B2" s="163"/>
      <c r="C2" s="163"/>
      <c r="D2" s="163"/>
    </row>
    <row r="3" ht="18.75" customHeight="1" spans="1:4">
      <c r="A3" s="57" t="s">
        <v>2</v>
      </c>
      <c r="B3" s="57"/>
      <c r="C3" s="57"/>
      <c r="D3" s="55" t="s">
        <v>3</v>
      </c>
    </row>
    <row r="4" ht="18.75" customHeight="1" spans="1:4">
      <c r="A4" s="172" t="s">
        <v>4</v>
      </c>
      <c r="B4" s="172"/>
      <c r="C4" s="172" t="s">
        <v>5</v>
      </c>
      <c r="D4" s="172"/>
    </row>
    <row r="5" ht="18.75" customHeight="1" spans="1:4">
      <c r="A5" s="173" t="s">
        <v>6</v>
      </c>
      <c r="B5" s="173" t="s">
        <v>7</v>
      </c>
      <c r="C5" s="173" t="s">
        <v>8</v>
      </c>
      <c r="D5" s="173" t="s">
        <v>7</v>
      </c>
    </row>
    <row r="6" ht="18.75" customHeight="1" spans="1:4">
      <c r="A6" s="153" t="s">
        <v>9</v>
      </c>
      <c r="B6" s="169">
        <v>11392967.45</v>
      </c>
      <c r="C6" s="170" t="str">
        <f>"一"&amp;"、"&amp;"文化旅游体育与传媒支出"</f>
        <v>一、文化旅游体育与传媒支出</v>
      </c>
      <c r="D6" s="169">
        <v>12865874.14</v>
      </c>
    </row>
    <row r="7" ht="18.75" customHeight="1" spans="1:4">
      <c r="A7" s="153" t="s">
        <v>10</v>
      </c>
      <c r="B7" s="169"/>
      <c r="C7" s="170" t="str">
        <f>"二"&amp;"、"&amp;"社会保障和就业支出"</f>
        <v>二、社会保障和就业支出</v>
      </c>
      <c r="D7" s="169">
        <v>1629852.48</v>
      </c>
    </row>
    <row r="8" ht="18.75" customHeight="1" spans="1:4">
      <c r="A8" s="153" t="s">
        <v>11</v>
      </c>
      <c r="B8" s="169"/>
      <c r="C8" s="170" t="str">
        <f>"三"&amp;"、"&amp;"卫生健康支出"</f>
        <v>三、卫生健康支出</v>
      </c>
      <c r="D8" s="169">
        <v>777003.11</v>
      </c>
    </row>
    <row r="9" ht="18.75" customHeight="1" spans="1:4">
      <c r="A9" s="153" t="s">
        <v>12</v>
      </c>
      <c r="B9" s="169"/>
      <c r="C9" s="170" t="str">
        <f>"四"&amp;"、"&amp;"住房保障支出"</f>
        <v>四、住房保障支出</v>
      </c>
      <c r="D9" s="169">
        <v>856896</v>
      </c>
    </row>
    <row r="10" ht="18.75" customHeight="1" spans="1:4">
      <c r="A10" s="153" t="s">
        <v>13</v>
      </c>
      <c r="B10" s="169">
        <v>50000</v>
      </c>
      <c r="C10" s="153"/>
      <c r="D10" s="153"/>
    </row>
    <row r="11" ht="18.75" customHeight="1" spans="1:4">
      <c r="A11" s="153" t="s">
        <v>14</v>
      </c>
      <c r="B11" s="169"/>
      <c r="C11" s="153"/>
      <c r="D11" s="153"/>
    </row>
    <row r="12" ht="18.75" customHeight="1" spans="1:4">
      <c r="A12" s="153" t="s">
        <v>15</v>
      </c>
      <c r="B12" s="169"/>
      <c r="C12" s="153"/>
      <c r="D12" s="153"/>
    </row>
    <row r="13" ht="18.75" customHeight="1" spans="1:4">
      <c r="A13" s="153" t="s">
        <v>16</v>
      </c>
      <c r="B13" s="169"/>
      <c r="C13" s="153"/>
      <c r="D13" s="153"/>
    </row>
    <row r="14" ht="18.75" customHeight="1" spans="1:4">
      <c r="A14" s="153" t="s">
        <v>17</v>
      </c>
      <c r="B14" s="169"/>
      <c r="C14" s="153"/>
      <c r="D14" s="153"/>
    </row>
    <row r="15" ht="18.75" customHeight="1" spans="1:4">
      <c r="A15" s="153" t="s">
        <v>18</v>
      </c>
      <c r="B15" s="169">
        <v>50000</v>
      </c>
      <c r="C15" s="153"/>
      <c r="D15" s="153"/>
    </row>
    <row r="16" ht="18.75" customHeight="1" spans="1:4">
      <c r="A16" s="171" t="s">
        <v>19</v>
      </c>
      <c r="B16" s="169">
        <v>11442967.45</v>
      </c>
      <c r="C16" s="171" t="s">
        <v>20</v>
      </c>
      <c r="D16" s="169">
        <v>16129625.73</v>
      </c>
    </row>
    <row r="17" ht="18.75" customHeight="1" spans="1:4">
      <c r="A17" s="166" t="s">
        <v>21</v>
      </c>
      <c r="B17" s="153"/>
      <c r="C17" s="166" t="s">
        <v>22</v>
      </c>
      <c r="D17" s="153"/>
    </row>
    <row r="18" ht="18.75" customHeight="1" spans="1:4">
      <c r="A18" s="60" t="s">
        <v>23</v>
      </c>
      <c r="B18" s="169">
        <v>4666658.28</v>
      </c>
      <c r="C18" s="60" t="s">
        <v>23</v>
      </c>
      <c r="D18" s="169"/>
    </row>
    <row r="19" ht="18.75" customHeight="1" spans="1:4">
      <c r="A19" s="60" t="s">
        <v>24</v>
      </c>
      <c r="B19" s="169">
        <v>20000</v>
      </c>
      <c r="C19" s="60" t="s">
        <v>24</v>
      </c>
      <c r="D19" s="169"/>
    </row>
    <row r="20" ht="18.75" customHeight="1" spans="1:4">
      <c r="A20" s="171" t="s">
        <v>25</v>
      </c>
      <c r="B20" s="169">
        <v>16129625.73</v>
      </c>
      <c r="C20" s="171" t="s">
        <v>26</v>
      </c>
      <c r="D20" s="169">
        <v>16129625.73</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B17" sqref="B17"/>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1"/>
      <c r="F1" s="132" t="s">
        <v>357</v>
      </c>
    </row>
    <row r="2" ht="28.5" customHeight="1" spans="1:6">
      <c r="A2" s="31" t="s">
        <v>358</v>
      </c>
      <c r="B2" s="31"/>
      <c r="C2" s="31"/>
      <c r="D2" s="31"/>
      <c r="E2" s="31"/>
      <c r="F2" s="31"/>
    </row>
    <row r="3" ht="15" customHeight="1" spans="1:6">
      <c r="A3" s="133" t="s">
        <v>2</v>
      </c>
      <c r="B3" s="134"/>
      <c r="C3" s="134"/>
      <c r="D3" s="74"/>
      <c r="E3" s="74"/>
      <c r="F3" s="135" t="s">
        <v>359</v>
      </c>
    </row>
    <row r="4" ht="18.75" customHeight="1" spans="1:6">
      <c r="A4" s="33" t="s">
        <v>126</v>
      </c>
      <c r="B4" s="33" t="s">
        <v>68</v>
      </c>
      <c r="C4" s="33" t="s">
        <v>69</v>
      </c>
      <c r="D4" s="34" t="s">
        <v>360</v>
      </c>
      <c r="E4" s="41"/>
      <c r="F4" s="41"/>
    </row>
    <row r="5" ht="30" customHeight="1" spans="1:6">
      <c r="A5" s="40"/>
      <c r="B5" s="40"/>
      <c r="C5" s="40"/>
      <c r="D5" s="34" t="s">
        <v>31</v>
      </c>
      <c r="E5" s="41" t="s">
        <v>72</v>
      </c>
      <c r="F5" s="41" t="s">
        <v>73</v>
      </c>
    </row>
    <row r="6" ht="16.5" customHeight="1" spans="1:6">
      <c r="A6" s="41">
        <v>1</v>
      </c>
      <c r="B6" s="41">
        <v>2</v>
      </c>
      <c r="C6" s="41">
        <v>3</v>
      </c>
      <c r="D6" s="41">
        <v>4</v>
      </c>
      <c r="E6" s="41">
        <v>5</v>
      </c>
      <c r="F6" s="41">
        <v>6</v>
      </c>
    </row>
    <row r="7" ht="20.25" customHeight="1" spans="1:6">
      <c r="A7" s="42"/>
      <c r="B7" s="42"/>
      <c r="C7" s="42"/>
      <c r="D7" s="24"/>
      <c r="E7" s="136"/>
      <c r="F7" s="136"/>
    </row>
    <row r="8" ht="17.25" customHeight="1" spans="1:6">
      <c r="A8" s="137" t="s">
        <v>273</v>
      </c>
      <c r="B8" s="138"/>
      <c r="C8" s="138" t="s">
        <v>273</v>
      </c>
      <c r="D8" s="136"/>
      <c r="E8" s="136"/>
      <c r="F8" s="136"/>
    </row>
    <row r="9" ht="24" customHeight="1" spans="1:2">
      <c r="A9" s="48" t="s">
        <v>361</v>
      </c>
      <c r="B9" s="48"/>
    </row>
  </sheetData>
  <mergeCells count="8">
    <mergeCell ref="A2:F2"/>
    <mergeCell ref="A3:E3"/>
    <mergeCell ref="D4:F4"/>
    <mergeCell ref="A8:C8"/>
    <mergeCell ref="A9:B9"/>
    <mergeCell ref="A4:A5"/>
    <mergeCell ref="B4:B5"/>
    <mergeCell ref="C4:C5"/>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
  <sheetViews>
    <sheetView showZeros="0" workbookViewId="0">
      <selection activeCell="D20" sqref="D20"/>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29" t="s">
        <v>362</v>
      </c>
      <c r="B1" s="29"/>
      <c r="C1" s="29"/>
      <c r="D1" s="29"/>
      <c r="E1" s="29"/>
      <c r="F1" s="29"/>
      <c r="G1" s="29"/>
      <c r="H1" s="29"/>
      <c r="I1" s="29"/>
      <c r="J1" s="29"/>
      <c r="K1" s="29"/>
      <c r="L1" s="29"/>
      <c r="M1" s="29"/>
      <c r="N1" s="29"/>
      <c r="O1" s="49"/>
      <c r="P1" s="49"/>
      <c r="Q1" s="29"/>
    </row>
    <row r="2" ht="27.75" customHeight="1" spans="1:17">
      <c r="A2" s="72" t="s">
        <v>363</v>
      </c>
      <c r="B2" s="31"/>
      <c r="C2" s="31"/>
      <c r="D2" s="31"/>
      <c r="E2" s="31"/>
      <c r="F2" s="31"/>
      <c r="G2" s="31"/>
      <c r="H2" s="31"/>
      <c r="I2" s="31"/>
      <c r="J2" s="31"/>
      <c r="K2" s="101"/>
      <c r="L2" s="31"/>
      <c r="M2" s="31"/>
      <c r="N2" s="31"/>
      <c r="O2" s="101"/>
      <c r="P2" s="101"/>
      <c r="Q2" s="31"/>
    </row>
    <row r="3" ht="18.75" customHeight="1" spans="1:17">
      <c r="A3" s="110" t="s">
        <v>2</v>
      </c>
      <c r="B3" s="7"/>
      <c r="C3" s="7"/>
      <c r="D3" s="7"/>
      <c r="E3" s="7"/>
      <c r="F3" s="7"/>
      <c r="G3" s="7"/>
      <c r="H3" s="7"/>
      <c r="I3" s="7"/>
      <c r="J3" s="7"/>
      <c r="O3" s="78"/>
      <c r="P3" s="78"/>
      <c r="Q3" s="129" t="s">
        <v>3</v>
      </c>
    </row>
    <row r="4" ht="15.75" customHeight="1" spans="1:17">
      <c r="A4" s="33" t="s">
        <v>364</v>
      </c>
      <c r="B4" s="111" t="s">
        <v>365</v>
      </c>
      <c r="C4" s="111" t="s">
        <v>366</v>
      </c>
      <c r="D4" s="111" t="s">
        <v>367</v>
      </c>
      <c r="E4" s="111" t="s">
        <v>368</v>
      </c>
      <c r="F4" s="111" t="s">
        <v>369</v>
      </c>
      <c r="G4" s="112" t="s">
        <v>133</v>
      </c>
      <c r="H4" s="112"/>
      <c r="I4" s="112"/>
      <c r="J4" s="112"/>
      <c r="K4" s="121"/>
      <c r="L4" s="112"/>
      <c r="M4" s="112"/>
      <c r="N4" s="112"/>
      <c r="O4" s="122"/>
      <c r="P4" s="121"/>
      <c r="Q4" s="130"/>
    </row>
    <row r="5" ht="17.25" customHeight="1" spans="1:17">
      <c r="A5" s="36"/>
      <c r="B5" s="113"/>
      <c r="C5" s="113"/>
      <c r="D5" s="113"/>
      <c r="E5" s="113"/>
      <c r="F5" s="113"/>
      <c r="G5" s="113" t="s">
        <v>31</v>
      </c>
      <c r="H5" s="113" t="s">
        <v>34</v>
      </c>
      <c r="I5" s="113" t="s">
        <v>370</v>
      </c>
      <c r="J5" s="113" t="s">
        <v>371</v>
      </c>
      <c r="K5" s="123" t="s">
        <v>372</v>
      </c>
      <c r="L5" s="124" t="s">
        <v>373</v>
      </c>
      <c r="M5" s="124"/>
      <c r="N5" s="124"/>
      <c r="O5" s="125"/>
      <c r="P5" s="126"/>
      <c r="Q5" s="114"/>
    </row>
    <row r="6" ht="54" customHeight="1" spans="1:17">
      <c r="A6" s="39"/>
      <c r="B6" s="114"/>
      <c r="C6" s="114"/>
      <c r="D6" s="114"/>
      <c r="E6" s="114"/>
      <c r="F6" s="114"/>
      <c r="G6" s="114"/>
      <c r="H6" s="114" t="s">
        <v>33</v>
      </c>
      <c r="I6" s="114"/>
      <c r="J6" s="114"/>
      <c r="K6" s="127"/>
      <c r="L6" s="114" t="s">
        <v>33</v>
      </c>
      <c r="M6" s="114" t="s">
        <v>40</v>
      </c>
      <c r="N6" s="114" t="s">
        <v>140</v>
      </c>
      <c r="O6" s="128" t="s">
        <v>42</v>
      </c>
      <c r="P6" s="127" t="s">
        <v>43</v>
      </c>
      <c r="Q6" s="114" t="s">
        <v>44</v>
      </c>
    </row>
    <row r="7" ht="15" customHeight="1" spans="1:17">
      <c r="A7" s="40">
        <v>1</v>
      </c>
      <c r="B7" s="115">
        <v>2</v>
      </c>
      <c r="C7" s="115">
        <v>3</v>
      </c>
      <c r="D7" s="115">
        <v>4</v>
      </c>
      <c r="E7" s="115">
        <v>5</v>
      </c>
      <c r="F7" s="115">
        <v>6</v>
      </c>
      <c r="G7" s="116">
        <v>7</v>
      </c>
      <c r="H7" s="116">
        <v>8</v>
      </c>
      <c r="I7" s="116">
        <v>9</v>
      </c>
      <c r="J7" s="116">
        <v>10</v>
      </c>
      <c r="K7" s="116">
        <v>11</v>
      </c>
      <c r="L7" s="116">
        <v>12</v>
      </c>
      <c r="M7" s="116">
        <v>13</v>
      </c>
      <c r="N7" s="116">
        <v>14</v>
      </c>
      <c r="O7" s="116">
        <v>15</v>
      </c>
      <c r="P7" s="116">
        <v>16</v>
      </c>
      <c r="Q7" s="116">
        <v>17</v>
      </c>
    </row>
    <row r="8" ht="21" customHeight="1" spans="1:17">
      <c r="A8" s="94" t="s">
        <v>65</v>
      </c>
      <c r="B8" s="95"/>
      <c r="C8" s="95"/>
      <c r="D8" s="95"/>
      <c r="E8" s="117"/>
      <c r="F8" s="118">
        <v>44075</v>
      </c>
      <c r="G8" s="44">
        <v>44075</v>
      </c>
      <c r="H8" s="44">
        <v>44075</v>
      </c>
      <c r="I8" s="44"/>
      <c r="J8" s="44"/>
      <c r="K8" s="44"/>
      <c r="L8" s="44"/>
      <c r="M8" s="44"/>
      <c r="N8" s="44"/>
      <c r="O8" s="44"/>
      <c r="P8" s="44"/>
      <c r="Q8" s="44"/>
    </row>
    <row r="9" ht="21" customHeight="1" spans="1:17">
      <c r="A9" s="94" t="str">
        <f>"      "&amp;"物业管理费"</f>
        <v>      物业管理费</v>
      </c>
      <c r="B9" s="95" t="s">
        <v>374</v>
      </c>
      <c r="C9" s="95" t="str">
        <f>"C21040001"&amp;"  "&amp;"物业管理服务"</f>
        <v>C21040001  物业管理服务</v>
      </c>
      <c r="D9" s="119" t="s">
        <v>375</v>
      </c>
      <c r="E9" s="120">
        <v>1</v>
      </c>
      <c r="F9" s="24">
        <v>35000</v>
      </c>
      <c r="G9" s="44">
        <v>35000</v>
      </c>
      <c r="H9" s="44">
        <v>35000</v>
      </c>
      <c r="I9" s="44"/>
      <c r="J9" s="44"/>
      <c r="K9" s="44"/>
      <c r="L9" s="44"/>
      <c r="M9" s="44"/>
      <c r="N9" s="44"/>
      <c r="O9" s="44"/>
      <c r="P9" s="44"/>
      <c r="Q9" s="44"/>
    </row>
    <row r="10" ht="21" customHeight="1" spans="1:17">
      <c r="A10" s="94" t="str">
        <f>"      "&amp;"一般公用经费"</f>
        <v>      一般公用经费</v>
      </c>
      <c r="B10" s="95" t="s">
        <v>376</v>
      </c>
      <c r="C10" s="95" t="str">
        <f>"A05040101"&amp;"  "&amp;"复印纸"</f>
        <v>A05040101  复印纸</v>
      </c>
      <c r="D10" s="119" t="s">
        <v>377</v>
      </c>
      <c r="E10" s="120">
        <v>55</v>
      </c>
      <c r="F10" s="24">
        <v>9075</v>
      </c>
      <c r="G10" s="44">
        <v>9075</v>
      </c>
      <c r="H10" s="44">
        <v>9075</v>
      </c>
      <c r="I10" s="44"/>
      <c r="J10" s="44"/>
      <c r="K10" s="44"/>
      <c r="L10" s="44"/>
      <c r="M10" s="44"/>
      <c r="N10" s="44"/>
      <c r="O10" s="44"/>
      <c r="P10" s="44"/>
      <c r="Q10" s="44"/>
    </row>
    <row r="11" ht="21" customHeight="1" spans="1:17">
      <c r="A11" s="96" t="s">
        <v>273</v>
      </c>
      <c r="B11" s="97"/>
      <c r="C11" s="97"/>
      <c r="D11" s="97"/>
      <c r="E11" s="117"/>
      <c r="F11" s="118">
        <v>44075</v>
      </c>
      <c r="G11" s="44">
        <v>44075</v>
      </c>
      <c r="H11" s="44">
        <v>44075</v>
      </c>
      <c r="I11" s="44"/>
      <c r="J11" s="44"/>
      <c r="K11" s="44"/>
      <c r="L11" s="44"/>
      <c r="M11" s="44"/>
      <c r="N11" s="44"/>
      <c r="O11" s="44"/>
      <c r="P11" s="44"/>
      <c r="Q11" s="44"/>
    </row>
  </sheetData>
  <mergeCells count="17">
    <mergeCell ref="A1:Q1"/>
    <mergeCell ref="A2:Q2"/>
    <mergeCell ref="A3:E3"/>
    <mergeCell ref="G4:Q4"/>
    <mergeCell ref="L5:Q5"/>
    <mergeCell ref="A11:E11"/>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selection activeCell="B7" sqref="B7"/>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79" t="s">
        <v>378</v>
      </c>
      <c r="B1" s="79"/>
      <c r="C1" s="79"/>
      <c r="D1" s="79"/>
      <c r="E1" s="79"/>
      <c r="F1" s="79"/>
      <c r="G1" s="79"/>
      <c r="H1" s="80"/>
      <c r="I1" s="79"/>
      <c r="J1" s="79"/>
      <c r="K1" s="79"/>
      <c r="L1" s="99"/>
      <c r="M1" s="80"/>
      <c r="N1" s="100"/>
    </row>
    <row r="2" ht="27.75" customHeight="1" spans="1:14">
      <c r="A2" s="72" t="s">
        <v>379</v>
      </c>
      <c r="B2" s="81"/>
      <c r="C2" s="81"/>
      <c r="D2" s="81"/>
      <c r="E2" s="81"/>
      <c r="F2" s="81"/>
      <c r="G2" s="81"/>
      <c r="H2" s="82"/>
      <c r="I2" s="81"/>
      <c r="J2" s="81"/>
      <c r="K2" s="81"/>
      <c r="L2" s="101"/>
      <c r="M2" s="82"/>
      <c r="N2" s="81"/>
    </row>
    <row r="3" ht="18.75" customHeight="1" spans="1:14">
      <c r="A3" s="73" t="s">
        <v>2</v>
      </c>
      <c r="B3" s="74"/>
      <c r="C3" s="74"/>
      <c r="D3" s="74"/>
      <c r="E3" s="74"/>
      <c r="F3" s="74"/>
      <c r="G3" s="74"/>
      <c r="H3" s="83"/>
      <c r="I3" s="76"/>
      <c r="J3" s="76"/>
      <c r="K3" s="76"/>
      <c r="L3" s="78"/>
      <c r="M3" s="102"/>
      <c r="N3" s="103" t="s">
        <v>3</v>
      </c>
    </row>
    <row r="4" ht="15.75" customHeight="1" spans="1:14">
      <c r="A4" s="84" t="s">
        <v>364</v>
      </c>
      <c r="B4" s="85" t="s">
        <v>380</v>
      </c>
      <c r="C4" s="85" t="s">
        <v>381</v>
      </c>
      <c r="D4" s="86" t="s">
        <v>133</v>
      </c>
      <c r="E4" s="86"/>
      <c r="F4" s="86"/>
      <c r="G4" s="86"/>
      <c r="H4" s="87"/>
      <c r="I4" s="86"/>
      <c r="J4" s="86"/>
      <c r="K4" s="86"/>
      <c r="L4" s="104"/>
      <c r="M4" s="87"/>
      <c r="N4" s="105"/>
    </row>
    <row r="5" ht="17.25" customHeight="1" spans="1:14">
      <c r="A5" s="88"/>
      <c r="B5" s="89"/>
      <c r="C5" s="89"/>
      <c r="D5" s="89" t="s">
        <v>31</v>
      </c>
      <c r="E5" s="89" t="s">
        <v>34</v>
      </c>
      <c r="F5" s="89" t="s">
        <v>370</v>
      </c>
      <c r="G5" s="89" t="s">
        <v>371</v>
      </c>
      <c r="H5" s="90" t="s">
        <v>372</v>
      </c>
      <c r="I5" s="106" t="s">
        <v>373</v>
      </c>
      <c r="J5" s="106"/>
      <c r="K5" s="106"/>
      <c r="L5" s="107"/>
      <c r="M5" s="108"/>
      <c r="N5" s="92"/>
    </row>
    <row r="6" ht="54" customHeight="1" spans="1:14">
      <c r="A6" s="91"/>
      <c r="B6" s="92"/>
      <c r="C6" s="92"/>
      <c r="D6" s="92"/>
      <c r="E6" s="92"/>
      <c r="F6" s="92"/>
      <c r="G6" s="92"/>
      <c r="H6" s="93"/>
      <c r="I6" s="92" t="s">
        <v>33</v>
      </c>
      <c r="J6" s="92" t="s">
        <v>40</v>
      </c>
      <c r="K6" s="92" t="s">
        <v>140</v>
      </c>
      <c r="L6" s="109" t="s">
        <v>42</v>
      </c>
      <c r="M6" s="93" t="s">
        <v>43</v>
      </c>
      <c r="N6" s="92" t="s">
        <v>44</v>
      </c>
    </row>
    <row r="7" ht="15" customHeight="1" spans="1:14">
      <c r="A7" s="91">
        <v>1</v>
      </c>
      <c r="B7" s="92">
        <v>2</v>
      </c>
      <c r="C7" s="92">
        <v>3</v>
      </c>
      <c r="D7" s="93">
        <v>4</v>
      </c>
      <c r="E7" s="93">
        <v>5</v>
      </c>
      <c r="F7" s="93">
        <v>6</v>
      </c>
      <c r="G7" s="93">
        <v>7</v>
      </c>
      <c r="H7" s="93">
        <v>8</v>
      </c>
      <c r="I7" s="93">
        <v>9</v>
      </c>
      <c r="J7" s="93">
        <v>10</v>
      </c>
      <c r="K7" s="93">
        <v>11</v>
      </c>
      <c r="L7" s="93">
        <v>12</v>
      </c>
      <c r="M7" s="93">
        <v>13</v>
      </c>
      <c r="N7" s="93">
        <v>14</v>
      </c>
    </row>
    <row r="8" ht="21" customHeight="1" spans="1:14">
      <c r="A8" s="94" t="s">
        <v>65</v>
      </c>
      <c r="B8" s="95"/>
      <c r="C8" s="95"/>
      <c r="D8" s="44">
        <v>35000</v>
      </c>
      <c r="E8" s="44">
        <v>35000</v>
      </c>
      <c r="F8" s="44"/>
      <c r="G8" s="44"/>
      <c r="H8" s="44"/>
      <c r="I8" s="44"/>
      <c r="J8" s="44"/>
      <c r="K8" s="44"/>
      <c r="L8" s="44"/>
      <c r="M8" s="44"/>
      <c r="N8" s="44"/>
    </row>
    <row r="9" ht="21" customHeight="1" spans="1:14">
      <c r="A9" s="94" t="str">
        <f>"    "&amp;"物业管理费"</f>
        <v>    物业管理费</v>
      </c>
      <c r="B9" s="95" t="s">
        <v>374</v>
      </c>
      <c r="C9" s="95" t="s">
        <v>382</v>
      </c>
      <c r="D9" s="44">
        <v>35000</v>
      </c>
      <c r="E9" s="44">
        <v>35000</v>
      </c>
      <c r="F9" s="44"/>
      <c r="G9" s="44"/>
      <c r="H9" s="44"/>
      <c r="I9" s="44"/>
      <c r="J9" s="44"/>
      <c r="K9" s="44"/>
      <c r="L9" s="44"/>
      <c r="M9" s="44"/>
      <c r="N9" s="44"/>
    </row>
    <row r="10" ht="21" customHeight="1" spans="1:14">
      <c r="A10" s="96" t="s">
        <v>273</v>
      </c>
      <c r="B10" s="97"/>
      <c r="C10" s="98"/>
      <c r="D10" s="44">
        <v>35000</v>
      </c>
      <c r="E10" s="44">
        <v>35000</v>
      </c>
      <c r="F10" s="44"/>
      <c r="G10" s="44"/>
      <c r="H10" s="44"/>
      <c r="I10" s="44"/>
      <c r="J10" s="44"/>
      <c r="K10" s="44"/>
      <c r="L10" s="44"/>
      <c r="M10" s="44"/>
      <c r="N10" s="44"/>
    </row>
  </sheetData>
  <mergeCells count="14">
    <mergeCell ref="A1:N1"/>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selection activeCell="C21" sqref="C21"/>
    </sheetView>
  </sheetViews>
  <sheetFormatPr defaultColWidth="9.14166666666667" defaultRowHeight="14.25" customHeight="1"/>
  <cols>
    <col min="1" max="1" width="42.375" customWidth="1"/>
    <col min="2" max="13" width="17.175" customWidth="1"/>
    <col min="14" max="14" width="17.0333333333333" customWidth="1"/>
  </cols>
  <sheetData>
    <row r="1" ht="13.5" customHeight="1" spans="1:14">
      <c r="A1" s="29" t="s">
        <v>383</v>
      </c>
      <c r="B1" s="29"/>
      <c r="C1" s="29"/>
      <c r="D1" s="29"/>
      <c r="E1" s="29"/>
      <c r="F1" s="29"/>
      <c r="G1" s="29"/>
      <c r="H1" s="29"/>
      <c r="I1" s="29"/>
      <c r="J1" s="29"/>
      <c r="K1" s="29"/>
      <c r="L1" s="29"/>
      <c r="M1" s="29"/>
      <c r="N1" s="49"/>
    </row>
    <row r="2" ht="27.75" customHeight="1" spans="1:14">
      <c r="A2" s="72" t="s">
        <v>384</v>
      </c>
      <c r="B2" s="31"/>
      <c r="C2" s="31"/>
      <c r="D2" s="31"/>
      <c r="E2" s="31"/>
      <c r="F2" s="31"/>
      <c r="G2" s="31"/>
      <c r="H2" s="31"/>
      <c r="I2" s="31"/>
      <c r="J2" s="31"/>
      <c r="K2" s="31"/>
      <c r="L2" s="31"/>
      <c r="M2" s="31"/>
      <c r="N2" s="31"/>
    </row>
    <row r="3" ht="30" customHeight="1" spans="1:14">
      <c r="A3" s="73" t="s">
        <v>2</v>
      </c>
      <c r="B3" s="74"/>
      <c r="C3" s="74"/>
      <c r="D3" s="75"/>
      <c r="E3" s="76"/>
      <c r="F3" s="76"/>
      <c r="G3" s="76"/>
      <c r="H3" s="76"/>
      <c r="I3" s="76"/>
      <c r="N3" s="78" t="s">
        <v>3</v>
      </c>
    </row>
    <row r="4" ht="19.5" customHeight="1" spans="1:14">
      <c r="A4" s="34" t="s">
        <v>385</v>
      </c>
      <c r="B4" s="51" t="s">
        <v>133</v>
      </c>
      <c r="C4" s="52"/>
      <c r="D4" s="52"/>
      <c r="E4" s="51" t="s">
        <v>386</v>
      </c>
      <c r="F4" s="52"/>
      <c r="G4" s="52"/>
      <c r="H4" s="52"/>
      <c r="I4" s="52"/>
      <c r="J4" s="52"/>
      <c r="K4" s="52"/>
      <c r="L4" s="52"/>
      <c r="M4" s="52"/>
      <c r="N4" s="52"/>
    </row>
    <row r="5" ht="40.5" customHeight="1" spans="1:14">
      <c r="A5" s="40"/>
      <c r="B5" s="37" t="s">
        <v>31</v>
      </c>
      <c r="C5" s="33" t="s">
        <v>34</v>
      </c>
      <c r="D5" s="77" t="s">
        <v>387</v>
      </c>
      <c r="E5" s="41" t="s">
        <v>388</v>
      </c>
      <c r="F5" s="41" t="s">
        <v>389</v>
      </c>
      <c r="G5" s="41" t="s">
        <v>390</v>
      </c>
      <c r="H5" s="41" t="s">
        <v>391</v>
      </c>
      <c r="I5" s="41" t="s">
        <v>392</v>
      </c>
      <c r="J5" s="41" t="s">
        <v>393</v>
      </c>
      <c r="K5" s="41" t="s">
        <v>394</v>
      </c>
      <c r="L5" s="41" t="s">
        <v>395</v>
      </c>
      <c r="M5" s="41" t="s">
        <v>396</v>
      </c>
      <c r="N5" s="41" t="s">
        <v>397</v>
      </c>
    </row>
    <row r="6" ht="19.5" customHeight="1" spans="1:14">
      <c r="A6" s="41">
        <v>1</v>
      </c>
      <c r="B6" s="41">
        <v>2</v>
      </c>
      <c r="C6" s="41">
        <v>3</v>
      </c>
      <c r="D6" s="51">
        <v>4</v>
      </c>
      <c r="E6" s="41">
        <v>5</v>
      </c>
      <c r="F6" s="41">
        <v>6</v>
      </c>
      <c r="G6" s="41">
        <v>7</v>
      </c>
      <c r="H6" s="51">
        <v>8</v>
      </c>
      <c r="I6" s="41">
        <v>9</v>
      </c>
      <c r="J6" s="41">
        <v>10</v>
      </c>
      <c r="K6" s="41">
        <v>11</v>
      </c>
      <c r="L6" s="51">
        <v>12</v>
      </c>
      <c r="M6" s="41">
        <v>13</v>
      </c>
      <c r="N6" s="41">
        <v>14</v>
      </c>
    </row>
    <row r="7" ht="20.25" customHeight="1" spans="1:14">
      <c r="A7" s="42"/>
      <c r="B7" s="44"/>
      <c r="C7" s="44"/>
      <c r="D7" s="44"/>
      <c r="E7" s="44"/>
      <c r="F7" s="44"/>
      <c r="G7" s="44"/>
      <c r="H7" s="44"/>
      <c r="I7" s="44"/>
      <c r="J7" s="44"/>
      <c r="K7" s="44"/>
      <c r="L7" s="44"/>
      <c r="M7" s="44"/>
      <c r="N7" s="44"/>
    </row>
    <row r="8" ht="20.25" customHeight="1" spans="1:14">
      <c r="A8" s="42"/>
      <c r="B8" s="44"/>
      <c r="C8" s="44"/>
      <c r="D8" s="44"/>
      <c r="E8" s="44"/>
      <c r="F8" s="44"/>
      <c r="G8" s="44"/>
      <c r="H8" s="44"/>
      <c r="I8" s="44"/>
      <c r="J8" s="44"/>
      <c r="K8" s="44"/>
      <c r="L8" s="44"/>
      <c r="M8" s="44"/>
      <c r="N8" s="44"/>
    </row>
    <row r="9" ht="20.25" customHeight="1" spans="1:14">
      <c r="A9" s="70" t="s">
        <v>31</v>
      </c>
      <c r="B9" s="44"/>
      <c r="C9" s="44"/>
      <c r="D9" s="44"/>
      <c r="E9" s="44"/>
      <c r="F9" s="44"/>
      <c r="G9" s="44"/>
      <c r="H9" s="44"/>
      <c r="I9" s="44"/>
      <c r="J9" s="44"/>
      <c r="K9" s="44"/>
      <c r="L9" s="44"/>
      <c r="M9" s="44"/>
      <c r="N9" s="44"/>
    </row>
    <row r="10" customHeight="1" spans="1:1">
      <c r="A10" t="s">
        <v>398</v>
      </c>
    </row>
  </sheetData>
  <mergeCells count="6">
    <mergeCell ref="A1:N1"/>
    <mergeCell ref="A2:N2"/>
    <mergeCell ref="A3:I3"/>
    <mergeCell ref="B4:D4"/>
    <mergeCell ref="E4:N4"/>
    <mergeCell ref="A4:A5"/>
  </mergeCells>
  <pageMargins left="0.75" right="0.75" top="1" bottom="1" header="0.5" footer="0.5"/>
  <pageSetup paperSize="9" scale="5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14" sqref="A14"/>
    </sheetView>
  </sheetViews>
  <sheetFormatPr defaultColWidth="9.14166666666667" defaultRowHeight="12" customHeight="1" outlineLevelRow="7"/>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29" t="s">
        <v>399</v>
      </c>
      <c r="B1" s="29"/>
      <c r="C1" s="29"/>
      <c r="D1" s="29"/>
      <c r="E1" s="29"/>
      <c r="F1" s="29"/>
      <c r="G1" s="29"/>
      <c r="H1" s="29"/>
      <c r="I1" s="29"/>
      <c r="J1" s="49"/>
    </row>
    <row r="2" ht="28.5" customHeight="1" spans="1:10">
      <c r="A2" s="64" t="s">
        <v>400</v>
      </c>
      <c r="B2" s="65"/>
      <c r="C2" s="65"/>
      <c r="D2" s="65"/>
      <c r="E2" s="65"/>
      <c r="F2" s="66"/>
      <c r="G2" s="65"/>
      <c r="H2" s="66"/>
      <c r="I2" s="66"/>
      <c r="J2" s="65"/>
    </row>
    <row r="3" ht="29" customHeight="1" spans="1:1">
      <c r="A3" s="5" t="s">
        <v>2</v>
      </c>
    </row>
    <row r="4" ht="14.25" customHeight="1" spans="1:10">
      <c r="A4" s="67" t="s">
        <v>276</v>
      </c>
      <c r="B4" s="67" t="s">
        <v>277</v>
      </c>
      <c r="C4" s="67" t="s">
        <v>278</v>
      </c>
      <c r="D4" s="67" t="s">
        <v>279</v>
      </c>
      <c r="E4" s="67" t="s">
        <v>280</v>
      </c>
      <c r="F4" s="54" t="s">
        <v>281</v>
      </c>
      <c r="G4" s="67" t="s">
        <v>282</v>
      </c>
      <c r="H4" s="54" t="s">
        <v>283</v>
      </c>
      <c r="I4" s="54" t="s">
        <v>284</v>
      </c>
      <c r="J4" s="67" t="s">
        <v>285</v>
      </c>
    </row>
    <row r="5" ht="14.25" customHeight="1" spans="1:10">
      <c r="A5" s="67">
        <v>1</v>
      </c>
      <c r="B5" s="67">
        <v>2</v>
      </c>
      <c r="C5" s="67">
        <v>3</v>
      </c>
      <c r="D5" s="67">
        <v>4</v>
      </c>
      <c r="E5" s="67">
        <v>5</v>
      </c>
      <c r="F5" s="54">
        <v>6</v>
      </c>
      <c r="G5" s="67">
        <v>7</v>
      </c>
      <c r="H5" s="54">
        <v>8</v>
      </c>
      <c r="I5" s="54">
        <v>9</v>
      </c>
      <c r="J5" s="67">
        <v>10</v>
      </c>
    </row>
    <row r="6" ht="15" customHeight="1" spans="1:10">
      <c r="A6" s="68"/>
      <c r="B6" s="69"/>
      <c r="C6" s="69"/>
      <c r="D6" s="69"/>
      <c r="E6" s="70"/>
      <c r="F6" s="71"/>
      <c r="G6" s="70"/>
      <c r="H6" s="71"/>
      <c r="I6" s="71"/>
      <c r="J6" s="70"/>
    </row>
    <row r="7" ht="33.75" customHeight="1" spans="1:10">
      <c r="A7" s="68"/>
      <c r="B7" s="68"/>
      <c r="C7" s="68"/>
      <c r="D7" s="68"/>
      <c r="E7" s="68"/>
      <c r="F7" s="68"/>
      <c r="G7" s="42"/>
      <c r="H7" s="68"/>
      <c r="I7" s="68"/>
      <c r="J7" s="68"/>
    </row>
    <row r="8" ht="25" customHeight="1" spans="1:2">
      <c r="A8" s="48" t="s">
        <v>398</v>
      </c>
      <c r="B8" s="48"/>
    </row>
  </sheetData>
  <mergeCells count="4">
    <mergeCell ref="A1:J1"/>
    <mergeCell ref="A2:J2"/>
    <mergeCell ref="A3:H3"/>
    <mergeCell ref="A8:B8"/>
  </mergeCells>
  <pageMargins left="0.75" right="0.75" top="1" bottom="1" header="0.5" footer="0.5"/>
  <pageSetup paperSize="9" scale="6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selection activeCell="B16" sqref="B16"/>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5" t="s">
        <v>401</v>
      </c>
      <c r="B1" s="55"/>
      <c r="C1" s="55"/>
      <c r="D1" s="55"/>
      <c r="E1" s="55"/>
      <c r="F1" s="55"/>
      <c r="G1" s="55"/>
      <c r="H1" s="55" t="s">
        <v>401</v>
      </c>
    </row>
    <row r="2" ht="28.5" customHeight="1" spans="1:8">
      <c r="A2" s="56" t="s">
        <v>402</v>
      </c>
      <c r="B2" s="56"/>
      <c r="C2" s="56"/>
      <c r="D2" s="56"/>
      <c r="E2" s="56"/>
      <c r="F2" s="56"/>
      <c r="G2" s="56"/>
      <c r="H2" s="56"/>
    </row>
    <row r="3" ht="18.75" customHeight="1" spans="1:8">
      <c r="A3" s="57" t="s">
        <v>2</v>
      </c>
      <c r="B3" s="57"/>
      <c r="C3" s="57"/>
      <c r="D3" s="57"/>
      <c r="E3" s="57"/>
      <c r="F3" s="57"/>
      <c r="G3" s="57"/>
      <c r="H3" s="57"/>
    </row>
    <row r="4" ht="18.75" customHeight="1" spans="1:8">
      <c r="A4" s="58" t="s">
        <v>126</v>
      </c>
      <c r="B4" s="58" t="s">
        <v>403</v>
      </c>
      <c r="C4" s="58" t="s">
        <v>404</v>
      </c>
      <c r="D4" s="58" t="s">
        <v>405</v>
      </c>
      <c r="E4" s="58" t="s">
        <v>406</v>
      </c>
      <c r="F4" s="58" t="s">
        <v>407</v>
      </c>
      <c r="G4" s="58"/>
      <c r="H4" s="58"/>
    </row>
    <row r="5" ht="18.75" customHeight="1" spans="1:8">
      <c r="A5" s="58"/>
      <c r="B5" s="58"/>
      <c r="C5" s="58"/>
      <c r="D5" s="58"/>
      <c r="E5" s="58"/>
      <c r="F5" s="58" t="s">
        <v>368</v>
      </c>
      <c r="G5" s="58" t="s">
        <v>408</v>
      </c>
      <c r="H5" s="58" t="s">
        <v>409</v>
      </c>
    </row>
    <row r="6" ht="18.75" customHeight="1" spans="1:8">
      <c r="A6" s="59" t="s">
        <v>45</v>
      </c>
      <c r="B6" s="59" t="s">
        <v>46</v>
      </c>
      <c r="C6" s="59" t="s">
        <v>47</v>
      </c>
      <c r="D6" s="59" t="s">
        <v>48</v>
      </c>
      <c r="E6" s="59" t="s">
        <v>49</v>
      </c>
      <c r="F6" s="59" t="s">
        <v>50</v>
      </c>
      <c r="G6" s="59" t="s">
        <v>51</v>
      </c>
      <c r="H6" s="59" t="s">
        <v>52</v>
      </c>
    </row>
    <row r="7" ht="18" customHeight="1" spans="1:8">
      <c r="A7" s="60"/>
      <c r="B7" s="60"/>
      <c r="C7" s="60"/>
      <c r="D7" s="60"/>
      <c r="E7" s="61"/>
      <c r="F7" s="62"/>
      <c r="G7" s="63"/>
      <c r="H7" s="63"/>
    </row>
    <row r="8" ht="18" customHeight="1" spans="1:8">
      <c r="A8" s="61" t="s">
        <v>31</v>
      </c>
      <c r="B8" s="61"/>
      <c r="C8" s="61"/>
      <c r="D8" s="61"/>
      <c r="E8" s="61"/>
      <c r="F8" s="62"/>
      <c r="G8" s="63"/>
      <c r="H8" s="63"/>
    </row>
    <row r="9" customHeight="1" spans="1:2">
      <c r="A9" s="48" t="s">
        <v>410</v>
      </c>
      <c r="B9" s="48"/>
    </row>
  </sheetData>
  <mergeCells count="11">
    <mergeCell ref="A1:H1"/>
    <mergeCell ref="A2:H2"/>
    <mergeCell ref="A3:H3"/>
    <mergeCell ref="F4:H4"/>
    <mergeCell ref="A8:E8"/>
    <mergeCell ref="A9:B9"/>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B15" sqref="B15"/>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29" t="s">
        <v>411</v>
      </c>
      <c r="B1" s="29"/>
      <c r="C1" s="29"/>
      <c r="D1" s="30"/>
      <c r="E1" s="30"/>
      <c r="F1" s="30"/>
      <c r="G1" s="30"/>
      <c r="H1" s="29"/>
      <c r="I1" s="29"/>
      <c r="J1" s="29"/>
      <c r="K1" s="49"/>
    </row>
    <row r="2" ht="28.5" customHeight="1" spans="1:11">
      <c r="A2" s="31" t="s">
        <v>412</v>
      </c>
      <c r="B2" s="31"/>
      <c r="C2" s="31"/>
      <c r="D2" s="31"/>
      <c r="E2" s="31"/>
      <c r="F2" s="31"/>
      <c r="G2" s="31"/>
      <c r="H2" s="31"/>
      <c r="I2" s="31"/>
      <c r="J2" s="31"/>
      <c r="K2" s="31"/>
    </row>
    <row r="3" ht="26" customHeight="1" spans="1:11">
      <c r="A3" s="5" t="s">
        <v>2</v>
      </c>
      <c r="B3" s="6"/>
      <c r="C3" s="6"/>
      <c r="D3" s="6"/>
      <c r="E3" s="6"/>
      <c r="F3" s="6"/>
      <c r="G3" s="6"/>
      <c r="H3" s="7"/>
      <c r="I3" s="7"/>
      <c r="J3" s="7"/>
      <c r="K3" s="50" t="s">
        <v>3</v>
      </c>
    </row>
    <row r="4" ht="21.75" customHeight="1" spans="1:11">
      <c r="A4" s="32" t="s">
        <v>254</v>
      </c>
      <c r="B4" s="32" t="s">
        <v>128</v>
      </c>
      <c r="C4" s="32" t="s">
        <v>255</v>
      </c>
      <c r="D4" s="33" t="s">
        <v>129</v>
      </c>
      <c r="E4" s="33" t="s">
        <v>130</v>
      </c>
      <c r="F4" s="33" t="s">
        <v>131</v>
      </c>
      <c r="G4" s="33" t="s">
        <v>132</v>
      </c>
      <c r="H4" s="34" t="s">
        <v>31</v>
      </c>
      <c r="I4" s="51" t="s">
        <v>413</v>
      </c>
      <c r="J4" s="52"/>
      <c r="K4" s="53"/>
    </row>
    <row r="5" ht="21.75" customHeight="1" spans="1:11">
      <c r="A5" s="35"/>
      <c r="B5" s="35"/>
      <c r="C5" s="35"/>
      <c r="D5" s="36"/>
      <c r="E5" s="36"/>
      <c r="F5" s="36"/>
      <c r="G5" s="36"/>
      <c r="H5" s="37"/>
      <c r="I5" s="33" t="s">
        <v>34</v>
      </c>
      <c r="J5" s="33" t="s">
        <v>35</v>
      </c>
      <c r="K5" s="33" t="s">
        <v>36</v>
      </c>
    </row>
    <row r="6" ht="40.5" customHeight="1" spans="1:11">
      <c r="A6" s="38"/>
      <c r="B6" s="38"/>
      <c r="C6" s="38"/>
      <c r="D6" s="39"/>
      <c r="E6" s="39"/>
      <c r="F6" s="39"/>
      <c r="G6" s="39"/>
      <c r="H6" s="40"/>
      <c r="I6" s="39" t="s">
        <v>33</v>
      </c>
      <c r="J6" s="39"/>
      <c r="K6" s="39"/>
    </row>
    <row r="7" ht="15" customHeight="1" spans="1:11">
      <c r="A7" s="41">
        <v>1</v>
      </c>
      <c r="B7" s="41">
        <v>2</v>
      </c>
      <c r="C7" s="41">
        <v>3</v>
      </c>
      <c r="D7" s="41">
        <v>4</v>
      </c>
      <c r="E7" s="41">
        <v>5</v>
      </c>
      <c r="F7" s="41">
        <v>6</v>
      </c>
      <c r="G7" s="41">
        <v>7</v>
      </c>
      <c r="H7" s="41">
        <v>8</v>
      </c>
      <c r="I7" s="41">
        <v>9</v>
      </c>
      <c r="J7" s="54">
        <v>10</v>
      </c>
      <c r="K7" s="54">
        <v>11</v>
      </c>
    </row>
    <row r="8" ht="30.65" customHeight="1" spans="1:11">
      <c r="A8" s="42"/>
      <c r="B8" s="43"/>
      <c r="C8" s="42"/>
      <c r="D8" s="42"/>
      <c r="E8" s="42"/>
      <c r="F8" s="42"/>
      <c r="G8" s="42"/>
      <c r="H8" s="44"/>
      <c r="I8" s="44"/>
      <c r="J8" s="44"/>
      <c r="K8" s="44"/>
    </row>
    <row r="9" ht="30.65" customHeight="1" spans="1:11">
      <c r="A9" s="43"/>
      <c r="B9" s="43"/>
      <c r="C9" s="43"/>
      <c r="D9" s="43"/>
      <c r="E9" s="43"/>
      <c r="F9" s="43"/>
      <c r="G9" s="43"/>
      <c r="H9" s="44"/>
      <c r="I9" s="44"/>
      <c r="J9" s="44"/>
      <c r="K9" s="44"/>
    </row>
    <row r="10" ht="18.75" customHeight="1" spans="1:11">
      <c r="A10" s="45" t="s">
        <v>273</v>
      </c>
      <c r="B10" s="46"/>
      <c r="C10" s="46"/>
      <c r="D10" s="46"/>
      <c r="E10" s="46"/>
      <c r="F10" s="46"/>
      <c r="G10" s="47"/>
      <c r="H10" s="44"/>
      <c r="I10" s="44"/>
      <c r="J10" s="44"/>
      <c r="K10" s="44"/>
    </row>
    <row r="11" ht="28" customHeight="1" spans="1:3">
      <c r="A11" s="48" t="s">
        <v>414</v>
      </c>
      <c r="B11" s="48"/>
      <c r="C11" s="48"/>
    </row>
  </sheetData>
  <mergeCells count="17">
    <mergeCell ref="A1:K1"/>
    <mergeCell ref="A2:K2"/>
    <mergeCell ref="A3:G3"/>
    <mergeCell ref="I4:K4"/>
    <mergeCell ref="A10:G10"/>
    <mergeCell ref="A11:C11"/>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workbookViewId="0">
      <selection activeCell="D18" sqref="D18"/>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415</v>
      </c>
      <c r="B1" s="1"/>
      <c r="C1" s="1"/>
      <c r="D1" s="2"/>
      <c r="E1" s="1"/>
      <c r="F1" s="1"/>
      <c r="G1" s="3"/>
    </row>
    <row r="2" ht="27.75" customHeight="1" spans="1:7">
      <c r="A2" s="4" t="s">
        <v>416</v>
      </c>
      <c r="B2" s="4"/>
      <c r="C2" s="4"/>
      <c r="D2" s="4"/>
      <c r="E2" s="4"/>
      <c r="F2" s="4"/>
      <c r="G2" s="4"/>
    </row>
    <row r="3" ht="27" customHeight="1" spans="1:7">
      <c r="A3" s="5" t="s">
        <v>2</v>
      </c>
      <c r="B3" s="6"/>
      <c r="C3" s="6"/>
      <c r="D3" s="6"/>
      <c r="E3" s="7"/>
      <c r="F3" s="7"/>
      <c r="G3" s="8" t="s">
        <v>3</v>
      </c>
    </row>
    <row r="4" ht="21.75" customHeight="1" spans="1:7">
      <c r="A4" s="9" t="s">
        <v>255</v>
      </c>
      <c r="B4" s="9" t="s">
        <v>254</v>
      </c>
      <c r="C4" s="9" t="s">
        <v>128</v>
      </c>
      <c r="D4" s="10" t="s">
        <v>417</v>
      </c>
      <c r="E4" s="11" t="s">
        <v>34</v>
      </c>
      <c r="F4" s="12"/>
      <c r="G4" s="13"/>
    </row>
    <row r="5" ht="21.75" customHeight="1" spans="1:7">
      <c r="A5" s="14"/>
      <c r="B5" s="14"/>
      <c r="C5" s="14"/>
      <c r="D5" s="15"/>
      <c r="E5" s="16" t="s">
        <v>418</v>
      </c>
      <c r="F5" s="10" t="s">
        <v>419</v>
      </c>
      <c r="G5" s="10" t="s">
        <v>420</v>
      </c>
    </row>
    <row r="6" ht="40.5" customHeight="1" spans="1:7">
      <c r="A6" s="17"/>
      <c r="B6" s="17"/>
      <c r="C6" s="17"/>
      <c r="D6" s="18"/>
      <c r="E6" s="19"/>
      <c r="F6" s="18" t="s">
        <v>33</v>
      </c>
      <c r="G6" s="18"/>
    </row>
    <row r="7" ht="15" customHeight="1" spans="1:7">
      <c r="A7" s="20">
        <v>1</v>
      </c>
      <c r="B7" s="20">
        <v>2</v>
      </c>
      <c r="C7" s="20">
        <v>3</v>
      </c>
      <c r="D7" s="20">
        <v>4</v>
      </c>
      <c r="E7" s="20">
        <v>5</v>
      </c>
      <c r="F7" s="20">
        <v>6</v>
      </c>
      <c r="G7" s="20">
        <v>7</v>
      </c>
    </row>
    <row r="8" ht="21" customHeight="1" spans="1:7">
      <c r="A8" s="21" t="s">
        <v>65</v>
      </c>
      <c r="B8" s="22"/>
      <c r="C8" s="22"/>
      <c r="D8" s="23"/>
      <c r="E8" s="24">
        <v>210000</v>
      </c>
      <c r="F8" s="24"/>
      <c r="G8" s="24"/>
    </row>
    <row r="9" ht="21" customHeight="1" spans="1:7">
      <c r="A9" s="21"/>
      <c r="B9" s="21" t="s">
        <v>421</v>
      </c>
      <c r="C9" s="21" t="s">
        <v>270</v>
      </c>
      <c r="D9" s="25" t="s">
        <v>422</v>
      </c>
      <c r="E9" s="24">
        <v>210000</v>
      </c>
      <c r="F9" s="24"/>
      <c r="G9" s="24"/>
    </row>
    <row r="10" ht="21" customHeight="1" spans="1:7">
      <c r="A10" s="26" t="s">
        <v>31</v>
      </c>
      <c r="B10" s="27" t="s">
        <v>423</v>
      </c>
      <c r="C10" s="27"/>
      <c r="D10" s="28"/>
      <c r="E10" s="24">
        <v>210000</v>
      </c>
      <c r="F10" s="24"/>
      <c r="G10" s="24"/>
    </row>
  </sheetData>
  <mergeCells count="12">
    <mergeCell ref="A1:G1"/>
    <mergeCell ref="A2:G2"/>
    <mergeCell ref="A3:D3"/>
    <mergeCell ref="E4:G4"/>
    <mergeCell ref="A10:D10"/>
    <mergeCell ref="A4:A6"/>
    <mergeCell ref="B4:B6"/>
    <mergeCell ref="C4:C6"/>
    <mergeCell ref="D4:D6"/>
    <mergeCell ref="E5:E6"/>
    <mergeCell ref="F5:F6"/>
    <mergeCell ref="G5:G6"/>
  </mergeCells>
  <pageMargins left="0.75" right="0.75" top="1" bottom="1" header="0.5" footer="0.5"/>
  <pageSetup paperSize="9" scale="7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M7" sqref="M7"/>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58" t="s">
        <v>27</v>
      </c>
      <c r="B1" s="158"/>
      <c r="C1" s="158"/>
      <c r="D1" s="158"/>
      <c r="E1" s="158"/>
      <c r="F1" s="158"/>
      <c r="G1" s="158"/>
      <c r="H1" s="158"/>
      <c r="I1" s="158"/>
      <c r="J1" s="158"/>
      <c r="K1" s="158"/>
      <c r="L1" s="158"/>
      <c r="M1" s="158"/>
      <c r="N1" s="158"/>
      <c r="O1" s="158"/>
      <c r="P1" s="158"/>
      <c r="Q1" s="158"/>
      <c r="R1" s="158"/>
      <c r="S1" s="158"/>
    </row>
    <row r="2" ht="28.5" customHeight="1" spans="1:19">
      <c r="A2" s="56" t="s">
        <v>28</v>
      </c>
      <c r="B2" s="56"/>
      <c r="C2" s="56"/>
      <c r="D2" s="56"/>
      <c r="E2" s="56"/>
      <c r="F2" s="56"/>
      <c r="G2" s="56"/>
      <c r="H2" s="56"/>
      <c r="I2" s="56"/>
      <c r="J2" s="56"/>
      <c r="K2" s="56"/>
      <c r="L2" s="56"/>
      <c r="M2" s="56"/>
      <c r="N2" s="56"/>
      <c r="O2" s="56"/>
      <c r="P2" s="56"/>
      <c r="Q2" s="56"/>
      <c r="R2" s="56"/>
      <c r="S2" s="56"/>
    </row>
    <row r="3" ht="20.25" customHeight="1" spans="1:19">
      <c r="A3" s="57" t="s">
        <v>2</v>
      </c>
      <c r="B3" s="57"/>
      <c r="C3" s="57"/>
      <c r="D3" s="57"/>
      <c r="E3" s="57"/>
      <c r="F3" s="57"/>
      <c r="G3" s="57"/>
      <c r="H3" s="57"/>
      <c r="I3" s="57"/>
      <c r="J3" s="57"/>
      <c r="K3" s="57"/>
      <c r="L3" s="55"/>
      <c r="M3" s="55"/>
      <c r="N3" s="55"/>
      <c r="O3" s="55"/>
      <c r="P3" s="55"/>
      <c r="Q3" s="55"/>
      <c r="R3" s="55"/>
      <c r="S3" s="55" t="s">
        <v>3</v>
      </c>
    </row>
    <row r="4" ht="27" customHeight="1" spans="1:19">
      <c r="A4" s="148" t="s">
        <v>29</v>
      </c>
      <c r="B4" s="148" t="s">
        <v>30</v>
      </c>
      <c r="C4" s="148" t="s">
        <v>31</v>
      </c>
      <c r="D4" s="148" t="s">
        <v>32</v>
      </c>
      <c r="E4" s="148"/>
      <c r="F4" s="148"/>
      <c r="G4" s="148"/>
      <c r="H4" s="148"/>
      <c r="I4" s="148"/>
      <c r="J4" s="148"/>
      <c r="K4" s="148"/>
      <c r="L4" s="148"/>
      <c r="M4" s="148"/>
      <c r="N4" s="148"/>
      <c r="O4" s="148" t="s">
        <v>21</v>
      </c>
      <c r="P4" s="148"/>
      <c r="Q4" s="148"/>
      <c r="R4" s="148"/>
      <c r="S4" s="148"/>
    </row>
    <row r="5" ht="27" customHeight="1" spans="1:19">
      <c r="A5" s="148"/>
      <c r="B5" s="148"/>
      <c r="C5" s="148"/>
      <c r="D5" s="148" t="s">
        <v>33</v>
      </c>
      <c r="E5" s="148" t="s">
        <v>34</v>
      </c>
      <c r="F5" s="148" t="s">
        <v>35</v>
      </c>
      <c r="G5" s="148" t="s">
        <v>36</v>
      </c>
      <c r="H5" s="148" t="s">
        <v>37</v>
      </c>
      <c r="I5" s="148" t="s">
        <v>38</v>
      </c>
      <c r="J5" s="148"/>
      <c r="K5" s="148"/>
      <c r="L5" s="148"/>
      <c r="M5" s="148"/>
      <c r="N5" s="148"/>
      <c r="O5" s="148" t="s">
        <v>33</v>
      </c>
      <c r="P5" s="148" t="s">
        <v>34</v>
      </c>
      <c r="Q5" s="148" t="s">
        <v>35</v>
      </c>
      <c r="R5" s="148" t="s">
        <v>36</v>
      </c>
      <c r="S5" s="148" t="s">
        <v>39</v>
      </c>
    </row>
    <row r="6" ht="27" customHeight="1" spans="1:19">
      <c r="A6" s="149"/>
      <c r="B6" s="149"/>
      <c r="C6" s="149"/>
      <c r="D6" s="149"/>
      <c r="E6" s="149"/>
      <c r="F6" s="149"/>
      <c r="G6" s="149"/>
      <c r="H6" s="149"/>
      <c r="I6" s="149" t="s">
        <v>33</v>
      </c>
      <c r="J6" s="149" t="s">
        <v>40</v>
      </c>
      <c r="K6" s="149" t="s">
        <v>41</v>
      </c>
      <c r="L6" s="149" t="s">
        <v>42</v>
      </c>
      <c r="M6" s="149" t="s">
        <v>43</v>
      </c>
      <c r="N6" s="149" t="s">
        <v>44</v>
      </c>
      <c r="O6" s="149"/>
      <c r="P6" s="149"/>
      <c r="Q6" s="149"/>
      <c r="R6" s="149"/>
      <c r="S6" s="149"/>
    </row>
    <row r="7" ht="20.25" customHeight="1" spans="1:19">
      <c r="A7" s="159" t="s">
        <v>45</v>
      </c>
      <c r="B7" s="159" t="s">
        <v>46</v>
      </c>
      <c r="C7" s="159" t="s">
        <v>47</v>
      </c>
      <c r="D7" s="159" t="s">
        <v>48</v>
      </c>
      <c r="E7" s="159" t="s">
        <v>49</v>
      </c>
      <c r="F7" s="159" t="s">
        <v>50</v>
      </c>
      <c r="G7" s="159" t="s">
        <v>51</v>
      </c>
      <c r="H7" s="159" t="s">
        <v>52</v>
      </c>
      <c r="I7" s="159" t="s">
        <v>53</v>
      </c>
      <c r="J7" s="159" t="s">
        <v>54</v>
      </c>
      <c r="K7" s="159" t="s">
        <v>55</v>
      </c>
      <c r="L7" s="159" t="s">
        <v>56</v>
      </c>
      <c r="M7" s="159" t="s">
        <v>57</v>
      </c>
      <c r="N7" s="159" t="s">
        <v>58</v>
      </c>
      <c r="O7" s="159" t="s">
        <v>59</v>
      </c>
      <c r="P7" s="159" t="s">
        <v>60</v>
      </c>
      <c r="Q7" s="159" t="s">
        <v>61</v>
      </c>
      <c r="R7" s="159" t="s">
        <v>62</v>
      </c>
      <c r="S7" s="159" t="s">
        <v>63</v>
      </c>
    </row>
    <row r="8" ht="20.25" customHeight="1" spans="1:19">
      <c r="A8" s="153" t="s">
        <v>64</v>
      </c>
      <c r="B8" s="153" t="s">
        <v>65</v>
      </c>
      <c r="C8" s="154">
        <v>16129625.73</v>
      </c>
      <c r="D8" s="154">
        <v>11442967.45</v>
      </c>
      <c r="E8" s="63">
        <v>11392967.45</v>
      </c>
      <c r="F8" s="63"/>
      <c r="G8" s="63"/>
      <c r="H8" s="63"/>
      <c r="I8" s="63">
        <v>50000</v>
      </c>
      <c r="J8" s="63"/>
      <c r="K8" s="63"/>
      <c r="L8" s="63"/>
      <c r="M8" s="63"/>
      <c r="N8" s="63">
        <v>50000</v>
      </c>
      <c r="O8" s="154">
        <v>4686658.28</v>
      </c>
      <c r="P8" s="154">
        <v>4666658.28</v>
      </c>
      <c r="Q8" s="154"/>
      <c r="R8" s="154"/>
      <c r="S8" s="154">
        <v>20000</v>
      </c>
    </row>
    <row r="9" ht="20.25" customHeight="1" spans="1:19">
      <c r="A9" s="150" t="s">
        <v>31</v>
      </c>
      <c r="B9" s="153"/>
      <c r="C9" s="154">
        <v>16129625.73</v>
      </c>
      <c r="D9" s="154">
        <v>11442967.45</v>
      </c>
      <c r="E9" s="154">
        <v>11392967.45</v>
      </c>
      <c r="F9" s="154"/>
      <c r="G9" s="154"/>
      <c r="H9" s="154"/>
      <c r="I9" s="154">
        <v>50000</v>
      </c>
      <c r="J9" s="154"/>
      <c r="K9" s="154"/>
      <c r="L9" s="154"/>
      <c r="M9" s="154"/>
      <c r="N9" s="154">
        <v>50000</v>
      </c>
      <c r="O9" s="154">
        <v>4686658.28</v>
      </c>
      <c r="P9" s="154">
        <v>4666658.28</v>
      </c>
      <c r="Q9" s="154"/>
      <c r="R9" s="154"/>
      <c r="S9" s="154">
        <v>20000</v>
      </c>
    </row>
  </sheetData>
  <mergeCells count="20">
    <mergeCell ref="A1:S1"/>
    <mergeCell ref="A2:S2"/>
    <mergeCell ref="A3:R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35"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Zeros="0" topLeftCell="A9" workbookViewId="0">
      <selection activeCell="M17" sqref="M17"/>
    </sheetView>
  </sheetViews>
  <sheetFormatPr defaultColWidth="8.85" defaultRowHeight="15" customHeight="1"/>
  <cols>
    <col min="1" max="1" width="17.8416666666667" customWidth="1"/>
    <col min="2" max="2" width="53.1333333333333" customWidth="1"/>
    <col min="3" max="13" width="15.1333333333333" customWidth="1"/>
    <col min="14" max="14" width="16" customWidth="1"/>
    <col min="15" max="15" width="15.1333333333333" customWidth="1"/>
  </cols>
  <sheetData>
    <row r="1" customHeight="1" spans="1:15">
      <c r="A1" s="158" t="s">
        <v>66</v>
      </c>
      <c r="B1" s="158"/>
      <c r="C1" s="158"/>
      <c r="D1" s="158"/>
      <c r="E1" s="158"/>
      <c r="F1" s="158"/>
      <c r="G1" s="158"/>
      <c r="H1" s="158"/>
      <c r="I1" s="158"/>
      <c r="J1" s="158"/>
      <c r="K1" s="158"/>
      <c r="L1" s="158"/>
      <c r="M1" s="158"/>
      <c r="N1" s="158"/>
      <c r="O1" s="158"/>
    </row>
    <row r="2" ht="28.5" customHeight="1" spans="1:15">
      <c r="A2" s="56" t="s">
        <v>67</v>
      </c>
      <c r="B2" s="56"/>
      <c r="C2" s="56"/>
      <c r="D2" s="56"/>
      <c r="E2" s="56"/>
      <c r="F2" s="56"/>
      <c r="G2" s="56"/>
      <c r="H2" s="56"/>
      <c r="I2" s="56"/>
      <c r="J2" s="56"/>
      <c r="K2" s="56"/>
      <c r="L2" s="56"/>
      <c r="M2" s="56"/>
      <c r="N2" s="56"/>
      <c r="O2" s="56"/>
    </row>
    <row r="3" ht="20.25" customHeight="1" spans="1:15">
      <c r="A3" s="57" t="s">
        <v>2</v>
      </c>
      <c r="B3" s="57"/>
      <c r="C3" s="57"/>
      <c r="D3" s="57"/>
      <c r="E3" s="57"/>
      <c r="F3" s="57"/>
      <c r="G3" s="57"/>
      <c r="H3" s="57"/>
      <c r="I3" s="57"/>
      <c r="J3" s="55"/>
      <c r="K3" s="55"/>
      <c r="L3" s="55"/>
      <c r="M3" s="55"/>
      <c r="N3" s="55"/>
      <c r="O3" s="55" t="s">
        <v>3</v>
      </c>
    </row>
    <row r="4" ht="27" customHeight="1" spans="1:15">
      <c r="A4" s="148" t="s">
        <v>68</v>
      </c>
      <c r="B4" s="148" t="s">
        <v>69</v>
      </c>
      <c r="C4" s="148" t="s">
        <v>31</v>
      </c>
      <c r="D4" s="148" t="s">
        <v>34</v>
      </c>
      <c r="E4" s="148"/>
      <c r="F4" s="148"/>
      <c r="G4" s="148" t="s">
        <v>35</v>
      </c>
      <c r="H4" s="148" t="s">
        <v>36</v>
      </c>
      <c r="I4" s="148" t="s">
        <v>70</v>
      </c>
      <c r="J4" s="148" t="s">
        <v>71</v>
      </c>
      <c r="K4" s="148"/>
      <c r="L4" s="148"/>
      <c r="M4" s="148"/>
      <c r="N4" s="148"/>
      <c r="O4" s="148"/>
    </row>
    <row r="5" ht="27" customHeight="1" spans="1:15">
      <c r="A5" s="149"/>
      <c r="B5" s="149"/>
      <c r="C5" s="149"/>
      <c r="D5" s="149" t="s">
        <v>33</v>
      </c>
      <c r="E5" s="149" t="s">
        <v>72</v>
      </c>
      <c r="F5" s="149" t="s">
        <v>73</v>
      </c>
      <c r="G5" s="149"/>
      <c r="H5" s="149"/>
      <c r="I5" s="149"/>
      <c r="J5" s="149" t="s">
        <v>33</v>
      </c>
      <c r="K5" s="149" t="s">
        <v>74</v>
      </c>
      <c r="L5" s="149" t="s">
        <v>75</v>
      </c>
      <c r="M5" s="149" t="s">
        <v>76</v>
      </c>
      <c r="N5" s="149" t="s">
        <v>77</v>
      </c>
      <c r="O5" s="149" t="s">
        <v>78</v>
      </c>
    </row>
    <row r="6" ht="20.25" customHeight="1" spans="1:15">
      <c r="A6" s="159" t="s">
        <v>45</v>
      </c>
      <c r="B6" s="159" t="s">
        <v>46</v>
      </c>
      <c r="C6" s="159" t="s">
        <v>47</v>
      </c>
      <c r="D6" s="159" t="s">
        <v>48</v>
      </c>
      <c r="E6" s="159" t="s">
        <v>49</v>
      </c>
      <c r="F6" s="159" t="s">
        <v>50</v>
      </c>
      <c r="G6" s="159" t="s">
        <v>51</v>
      </c>
      <c r="H6" s="159" t="s">
        <v>52</v>
      </c>
      <c r="I6" s="159" t="s">
        <v>53</v>
      </c>
      <c r="J6" s="159" t="s">
        <v>54</v>
      </c>
      <c r="K6" s="159" t="s">
        <v>55</v>
      </c>
      <c r="L6" s="159" t="s">
        <v>56</v>
      </c>
      <c r="M6" s="159" t="s">
        <v>57</v>
      </c>
      <c r="N6" s="159" t="s">
        <v>58</v>
      </c>
      <c r="O6" s="159" t="s">
        <v>59</v>
      </c>
    </row>
    <row r="7" ht="20.25" customHeight="1" spans="1:15">
      <c r="A7" s="153" t="s">
        <v>79</v>
      </c>
      <c r="B7" s="153" t="str">
        <f>"        "&amp;"文化旅游体育与传媒支出"</f>
        <v>        文化旅游体育与传媒支出</v>
      </c>
      <c r="C7" s="63">
        <v>12865874.14</v>
      </c>
      <c r="D7" s="63">
        <v>12795874.14</v>
      </c>
      <c r="E7" s="63">
        <v>7919215.86</v>
      </c>
      <c r="F7" s="63">
        <v>4876658.28</v>
      </c>
      <c r="G7" s="63"/>
      <c r="H7" s="63"/>
      <c r="I7" s="63"/>
      <c r="J7" s="63">
        <v>70000</v>
      </c>
      <c r="K7" s="63"/>
      <c r="L7" s="63"/>
      <c r="M7" s="63"/>
      <c r="N7" s="63"/>
      <c r="O7" s="63">
        <v>70000</v>
      </c>
    </row>
    <row r="8" ht="20.25" customHeight="1" spans="1:15">
      <c r="A8" s="160" t="s">
        <v>80</v>
      </c>
      <c r="B8" s="160" t="str">
        <f>"        "&amp;"广播电视"</f>
        <v>        广播电视</v>
      </c>
      <c r="C8" s="63">
        <v>12865874.14</v>
      </c>
      <c r="D8" s="63">
        <v>12795874.14</v>
      </c>
      <c r="E8" s="63">
        <v>7919215.86</v>
      </c>
      <c r="F8" s="63">
        <v>4876658.28</v>
      </c>
      <c r="G8" s="63"/>
      <c r="H8" s="63"/>
      <c r="I8" s="63"/>
      <c r="J8" s="63">
        <v>70000</v>
      </c>
      <c r="K8" s="63"/>
      <c r="L8" s="63"/>
      <c r="M8" s="63"/>
      <c r="N8" s="63"/>
      <c r="O8" s="63">
        <v>70000</v>
      </c>
    </row>
    <row r="9" ht="20.25" customHeight="1" spans="1:15">
      <c r="A9" s="161" t="s">
        <v>81</v>
      </c>
      <c r="B9" s="161" t="str">
        <f>"        "&amp;"行政运行"</f>
        <v>        行政运行</v>
      </c>
      <c r="C9" s="63">
        <v>2266522.96</v>
      </c>
      <c r="D9" s="63">
        <v>2266522.96</v>
      </c>
      <c r="E9" s="63">
        <v>2266522.96</v>
      </c>
      <c r="F9" s="63"/>
      <c r="G9" s="63"/>
      <c r="H9" s="63"/>
      <c r="I9" s="63"/>
      <c r="J9" s="63"/>
      <c r="K9" s="63"/>
      <c r="L9" s="63"/>
      <c r="M9" s="63"/>
      <c r="N9" s="63"/>
      <c r="O9" s="63"/>
    </row>
    <row r="10" ht="20.25" customHeight="1" spans="1:15">
      <c r="A10" s="161" t="s">
        <v>82</v>
      </c>
      <c r="B10" s="161" t="str">
        <f>"        "&amp;"一般行政管理事务"</f>
        <v>        一般行政管理事务</v>
      </c>
      <c r="C10" s="63">
        <v>389300</v>
      </c>
      <c r="D10" s="63">
        <v>389300</v>
      </c>
      <c r="E10" s="63">
        <v>389300</v>
      </c>
      <c r="F10" s="63"/>
      <c r="G10" s="63"/>
      <c r="H10" s="63"/>
      <c r="I10" s="63"/>
      <c r="J10" s="63"/>
      <c r="K10" s="63"/>
      <c r="L10" s="63"/>
      <c r="M10" s="63"/>
      <c r="N10" s="63"/>
      <c r="O10" s="63"/>
    </row>
    <row r="11" ht="20.25" customHeight="1" spans="1:15">
      <c r="A11" s="161" t="s">
        <v>83</v>
      </c>
      <c r="B11" s="161" t="str">
        <f>"        "&amp;"广播电视事务"</f>
        <v>        广播电视事务</v>
      </c>
      <c r="C11" s="63">
        <v>9401758.24</v>
      </c>
      <c r="D11" s="63">
        <v>9401758.24</v>
      </c>
      <c r="E11" s="63">
        <v>5263392.9</v>
      </c>
      <c r="F11" s="63">
        <v>4138365.34</v>
      </c>
      <c r="G11" s="63"/>
      <c r="H11" s="63"/>
      <c r="I11" s="63"/>
      <c r="J11" s="63"/>
      <c r="K11" s="63"/>
      <c r="L11" s="63"/>
      <c r="M11" s="63"/>
      <c r="N11" s="63"/>
      <c r="O11" s="63"/>
    </row>
    <row r="12" ht="20.25" customHeight="1" spans="1:15">
      <c r="A12" s="161" t="s">
        <v>84</v>
      </c>
      <c r="B12" s="161" t="str">
        <f>"        "&amp;"其他广播电视支出"</f>
        <v>        其他广播电视支出</v>
      </c>
      <c r="C12" s="63">
        <v>808292.94</v>
      </c>
      <c r="D12" s="63">
        <v>738292.94</v>
      </c>
      <c r="E12" s="63"/>
      <c r="F12" s="63">
        <v>738292.94</v>
      </c>
      <c r="G12" s="63"/>
      <c r="H12" s="63"/>
      <c r="I12" s="63"/>
      <c r="J12" s="63">
        <v>70000</v>
      </c>
      <c r="K12" s="63"/>
      <c r="L12" s="63"/>
      <c r="M12" s="63"/>
      <c r="N12" s="63"/>
      <c r="O12" s="63">
        <v>70000</v>
      </c>
    </row>
    <row r="13" ht="20.25" customHeight="1" spans="1:15">
      <c r="A13" s="153" t="s">
        <v>85</v>
      </c>
      <c r="B13" s="153" t="str">
        <f>"        "&amp;"社会保障和就业支出"</f>
        <v>        社会保障和就业支出</v>
      </c>
      <c r="C13" s="63">
        <v>1629852.48</v>
      </c>
      <c r="D13" s="63">
        <v>1629852.48</v>
      </c>
      <c r="E13" s="63">
        <v>1629852.48</v>
      </c>
      <c r="F13" s="63"/>
      <c r="G13" s="63"/>
      <c r="H13" s="63"/>
      <c r="I13" s="63"/>
      <c r="J13" s="63"/>
      <c r="K13" s="63"/>
      <c r="L13" s="63"/>
      <c r="M13" s="63"/>
      <c r="N13" s="63"/>
      <c r="O13" s="63"/>
    </row>
    <row r="14" ht="20.25" customHeight="1" spans="1:15">
      <c r="A14" s="160" t="s">
        <v>86</v>
      </c>
      <c r="B14" s="160" t="str">
        <f>"        "&amp;"行政事业单位养老支出"</f>
        <v>        行政事业单位养老支出</v>
      </c>
      <c r="C14" s="63">
        <v>1629852.48</v>
      </c>
      <c r="D14" s="63">
        <v>1629852.48</v>
      </c>
      <c r="E14" s="63">
        <v>1629852.48</v>
      </c>
      <c r="F14" s="63"/>
      <c r="G14" s="63"/>
      <c r="H14" s="63"/>
      <c r="I14" s="63"/>
      <c r="J14" s="63"/>
      <c r="K14" s="63"/>
      <c r="L14" s="63"/>
      <c r="M14" s="63"/>
      <c r="N14" s="63"/>
      <c r="O14" s="63"/>
    </row>
    <row r="15" ht="20.25" customHeight="1" spans="1:15">
      <c r="A15" s="161" t="s">
        <v>87</v>
      </c>
      <c r="B15" s="161" t="str">
        <f>"        "&amp;"行政单位离退休"</f>
        <v>        行政单位离退休</v>
      </c>
      <c r="C15" s="63">
        <v>572400</v>
      </c>
      <c r="D15" s="63">
        <v>572400</v>
      </c>
      <c r="E15" s="63">
        <v>572400</v>
      </c>
      <c r="F15" s="63"/>
      <c r="G15" s="63"/>
      <c r="H15" s="63"/>
      <c r="I15" s="63"/>
      <c r="J15" s="63"/>
      <c r="K15" s="63"/>
      <c r="L15" s="63"/>
      <c r="M15" s="63"/>
      <c r="N15" s="63"/>
      <c r="O15" s="63"/>
    </row>
    <row r="16" ht="20.25" customHeight="1" spans="1:15">
      <c r="A16" s="161" t="s">
        <v>88</v>
      </c>
      <c r="B16" s="161" t="str">
        <f>"        "&amp;"事业单位离退休"</f>
        <v>        事业单位离退休</v>
      </c>
      <c r="C16" s="63">
        <v>297000</v>
      </c>
      <c r="D16" s="63">
        <v>297000</v>
      </c>
      <c r="E16" s="63">
        <v>297000</v>
      </c>
      <c r="F16" s="63"/>
      <c r="G16" s="63"/>
      <c r="H16" s="63"/>
      <c r="I16" s="63"/>
      <c r="J16" s="63"/>
      <c r="K16" s="63"/>
      <c r="L16" s="63"/>
      <c r="M16" s="63"/>
      <c r="N16" s="63"/>
      <c r="O16" s="63"/>
    </row>
    <row r="17" ht="20.25" customHeight="1" spans="1:15">
      <c r="A17" s="161" t="s">
        <v>89</v>
      </c>
      <c r="B17" s="161" t="str">
        <f>"        "&amp;"机关事业单位基本养老保险缴费支出"</f>
        <v>        机关事业单位基本养老保险缴费支出</v>
      </c>
      <c r="C17" s="63">
        <v>760452.48</v>
      </c>
      <c r="D17" s="63">
        <v>760452.48</v>
      </c>
      <c r="E17" s="63">
        <v>760452.48</v>
      </c>
      <c r="F17" s="63"/>
      <c r="G17" s="63"/>
      <c r="H17" s="63"/>
      <c r="I17" s="63"/>
      <c r="J17" s="63"/>
      <c r="K17" s="63"/>
      <c r="L17" s="63"/>
      <c r="M17" s="63"/>
      <c r="N17" s="63"/>
      <c r="O17" s="63"/>
    </row>
    <row r="18" ht="20.25" customHeight="1" spans="1:15">
      <c r="A18" s="153" t="s">
        <v>90</v>
      </c>
      <c r="B18" s="153" t="str">
        <f>"        "&amp;"卫生健康支出"</f>
        <v>        卫生健康支出</v>
      </c>
      <c r="C18" s="63">
        <v>777003.11</v>
      </c>
      <c r="D18" s="63">
        <v>777003.11</v>
      </c>
      <c r="E18" s="63">
        <v>777003.11</v>
      </c>
      <c r="F18" s="63"/>
      <c r="G18" s="63"/>
      <c r="H18" s="63"/>
      <c r="I18" s="63"/>
      <c r="J18" s="63"/>
      <c r="K18" s="63"/>
      <c r="L18" s="63"/>
      <c r="M18" s="63"/>
      <c r="N18" s="63"/>
      <c r="O18" s="63"/>
    </row>
    <row r="19" ht="20.25" customHeight="1" spans="1:15">
      <c r="A19" s="160" t="s">
        <v>91</v>
      </c>
      <c r="B19" s="160" t="str">
        <f>"        "&amp;"行政事业单位医疗"</f>
        <v>        行政事业单位医疗</v>
      </c>
      <c r="C19" s="63">
        <v>777003.11</v>
      </c>
      <c r="D19" s="63">
        <v>777003.11</v>
      </c>
      <c r="E19" s="63">
        <v>777003.11</v>
      </c>
      <c r="F19" s="63"/>
      <c r="G19" s="63"/>
      <c r="H19" s="63"/>
      <c r="I19" s="63"/>
      <c r="J19" s="63"/>
      <c r="K19" s="63"/>
      <c r="L19" s="63"/>
      <c r="M19" s="63"/>
      <c r="N19" s="63"/>
      <c r="O19" s="63"/>
    </row>
    <row r="20" ht="20.25" customHeight="1" spans="1:15">
      <c r="A20" s="161" t="s">
        <v>92</v>
      </c>
      <c r="B20" s="161" t="str">
        <f>"        "&amp;"行政单位医疗"</f>
        <v>        行政单位医疗</v>
      </c>
      <c r="C20" s="63">
        <v>138717.9</v>
      </c>
      <c r="D20" s="63">
        <v>138717.9</v>
      </c>
      <c r="E20" s="63">
        <v>138717.9</v>
      </c>
      <c r="F20" s="63"/>
      <c r="G20" s="63"/>
      <c r="H20" s="63"/>
      <c r="I20" s="63"/>
      <c r="J20" s="63"/>
      <c r="K20" s="63"/>
      <c r="L20" s="63"/>
      <c r="M20" s="63"/>
      <c r="N20" s="63"/>
      <c r="O20" s="63"/>
    </row>
    <row r="21" ht="20.25" customHeight="1" spans="1:15">
      <c r="A21" s="161" t="s">
        <v>93</v>
      </c>
      <c r="B21" s="161" t="str">
        <f>"        "&amp;"事业单位医疗"</f>
        <v>        事业单位医疗</v>
      </c>
      <c r="C21" s="63">
        <v>263766.82</v>
      </c>
      <c r="D21" s="63">
        <v>263766.82</v>
      </c>
      <c r="E21" s="63">
        <v>263766.82</v>
      </c>
      <c r="F21" s="63"/>
      <c r="G21" s="63"/>
      <c r="H21" s="63"/>
      <c r="I21" s="63"/>
      <c r="J21" s="63"/>
      <c r="K21" s="63"/>
      <c r="L21" s="63"/>
      <c r="M21" s="63"/>
      <c r="N21" s="63"/>
      <c r="O21" s="63"/>
    </row>
    <row r="22" ht="20.25" customHeight="1" spans="1:15">
      <c r="A22" s="161" t="s">
        <v>94</v>
      </c>
      <c r="B22" s="161" t="str">
        <f>"        "&amp;"公务员医疗补助"</f>
        <v>        公务员医疗补助</v>
      </c>
      <c r="C22" s="63">
        <v>328543.8</v>
      </c>
      <c r="D22" s="63">
        <v>328543.8</v>
      </c>
      <c r="E22" s="63">
        <v>328543.8</v>
      </c>
      <c r="F22" s="63"/>
      <c r="G22" s="63"/>
      <c r="H22" s="63"/>
      <c r="I22" s="63"/>
      <c r="J22" s="63"/>
      <c r="K22" s="63"/>
      <c r="L22" s="63"/>
      <c r="M22" s="63"/>
      <c r="N22" s="63"/>
      <c r="O22" s="63"/>
    </row>
    <row r="23" ht="20.25" customHeight="1" spans="1:15">
      <c r="A23" s="161" t="s">
        <v>95</v>
      </c>
      <c r="B23" s="161" t="str">
        <f>"        "&amp;"其他行政事业单位医疗支出"</f>
        <v>        其他行政事业单位医疗支出</v>
      </c>
      <c r="C23" s="63">
        <v>45974.59</v>
      </c>
      <c r="D23" s="63">
        <v>45974.59</v>
      </c>
      <c r="E23" s="63">
        <v>45974.59</v>
      </c>
      <c r="F23" s="63"/>
      <c r="G23" s="63"/>
      <c r="H23" s="63"/>
      <c r="I23" s="63"/>
      <c r="J23" s="63"/>
      <c r="K23" s="63"/>
      <c r="L23" s="63"/>
      <c r="M23" s="63"/>
      <c r="N23" s="63"/>
      <c r="O23" s="63"/>
    </row>
    <row r="24" ht="20.25" customHeight="1" spans="1:15">
      <c r="A24" s="153" t="s">
        <v>96</v>
      </c>
      <c r="B24" s="153" t="str">
        <f>"        "&amp;"住房保障支出"</f>
        <v>        住房保障支出</v>
      </c>
      <c r="C24" s="63">
        <v>856896</v>
      </c>
      <c r="D24" s="63">
        <v>856896</v>
      </c>
      <c r="E24" s="63">
        <v>856896</v>
      </c>
      <c r="F24" s="63"/>
      <c r="G24" s="63"/>
      <c r="H24" s="63"/>
      <c r="I24" s="63"/>
      <c r="J24" s="63"/>
      <c r="K24" s="63"/>
      <c r="L24" s="63"/>
      <c r="M24" s="63"/>
      <c r="N24" s="63"/>
      <c r="O24" s="63"/>
    </row>
    <row r="25" ht="20.25" customHeight="1" spans="1:15">
      <c r="A25" s="160" t="s">
        <v>97</v>
      </c>
      <c r="B25" s="160" t="str">
        <f>"        "&amp;"住房改革支出"</f>
        <v>        住房改革支出</v>
      </c>
      <c r="C25" s="63">
        <v>856896</v>
      </c>
      <c r="D25" s="63">
        <v>856896</v>
      </c>
      <c r="E25" s="63">
        <v>856896</v>
      </c>
      <c r="F25" s="63"/>
      <c r="G25" s="63"/>
      <c r="H25" s="63"/>
      <c r="I25" s="63"/>
      <c r="J25" s="63"/>
      <c r="K25" s="63"/>
      <c r="L25" s="63"/>
      <c r="M25" s="63"/>
      <c r="N25" s="63"/>
      <c r="O25" s="63"/>
    </row>
    <row r="26" ht="20.25" customHeight="1" spans="1:15">
      <c r="A26" s="161" t="s">
        <v>98</v>
      </c>
      <c r="B26" s="161" t="str">
        <f>"        "&amp;"住房公积金"</f>
        <v>        住房公积金</v>
      </c>
      <c r="C26" s="63">
        <v>787992</v>
      </c>
      <c r="D26" s="63">
        <v>787992</v>
      </c>
      <c r="E26" s="63">
        <v>787992</v>
      </c>
      <c r="F26" s="63"/>
      <c r="G26" s="63"/>
      <c r="H26" s="63"/>
      <c r="I26" s="63"/>
      <c r="J26" s="63"/>
      <c r="K26" s="63"/>
      <c r="L26" s="63"/>
      <c r="M26" s="63"/>
      <c r="N26" s="63"/>
      <c r="O26" s="63"/>
    </row>
    <row r="27" ht="20.25" customHeight="1" spans="1:15">
      <c r="A27" s="161" t="s">
        <v>99</v>
      </c>
      <c r="B27" s="161" t="str">
        <f>"        "&amp;"购房补贴"</f>
        <v>        购房补贴</v>
      </c>
      <c r="C27" s="63">
        <v>68904</v>
      </c>
      <c r="D27" s="63">
        <v>68904</v>
      </c>
      <c r="E27" s="63">
        <v>68904</v>
      </c>
      <c r="F27" s="63"/>
      <c r="G27" s="63"/>
      <c r="H27" s="63"/>
      <c r="I27" s="63"/>
      <c r="J27" s="63"/>
      <c r="K27" s="63"/>
      <c r="L27" s="63"/>
      <c r="M27" s="63"/>
      <c r="N27" s="63"/>
      <c r="O27" s="63"/>
    </row>
    <row r="28" ht="20.25" customHeight="1" spans="1:15">
      <c r="A28" s="150" t="s">
        <v>31</v>
      </c>
      <c r="B28" s="153"/>
      <c r="C28" s="154">
        <v>16129625.73</v>
      </c>
      <c r="D28" s="154">
        <v>16059625.73</v>
      </c>
      <c r="E28" s="154">
        <v>11182967.45</v>
      </c>
      <c r="F28" s="154">
        <v>4876658.28</v>
      </c>
      <c r="G28" s="154"/>
      <c r="H28" s="154"/>
      <c r="I28" s="154"/>
      <c r="J28" s="154">
        <v>70000</v>
      </c>
      <c r="K28" s="154"/>
      <c r="L28" s="154"/>
      <c r="M28" s="154"/>
      <c r="N28" s="154"/>
      <c r="O28" s="154">
        <v>70000</v>
      </c>
    </row>
  </sheetData>
  <mergeCells count="12">
    <mergeCell ref="A1:O1"/>
    <mergeCell ref="A2:O2"/>
    <mergeCell ref="A3:N3"/>
    <mergeCell ref="D4:F4"/>
    <mergeCell ref="J4:O4"/>
    <mergeCell ref="A28:B28"/>
    <mergeCell ref="A4:A5"/>
    <mergeCell ref="B4:B5"/>
    <mergeCell ref="C4:C5"/>
    <mergeCell ref="G4:G5"/>
    <mergeCell ref="H4:H5"/>
    <mergeCell ref="I4:I5"/>
  </mergeCells>
  <pageMargins left="0.75" right="0.75" top="1" bottom="1" header="0.5" footer="0.5"/>
  <pageSetup paperSize="1" scale="46"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5"/>
  <sheetViews>
    <sheetView showZeros="0" workbookViewId="0">
      <selection activeCell="C24" sqref="C24"/>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55" t="s">
        <v>100</v>
      </c>
      <c r="B1" s="162"/>
      <c r="C1" s="162"/>
      <c r="D1" s="162"/>
    </row>
    <row r="2" ht="28.5" customHeight="1" spans="1:4">
      <c r="A2" s="163" t="s">
        <v>101</v>
      </c>
      <c r="B2" s="163"/>
      <c r="C2" s="163"/>
      <c r="D2" s="163"/>
    </row>
    <row r="3" ht="18.75" customHeight="1" spans="1:4">
      <c r="A3" s="57" t="s">
        <v>2</v>
      </c>
      <c r="B3" s="57"/>
      <c r="C3" s="57"/>
      <c r="D3" s="55" t="s">
        <v>3</v>
      </c>
    </row>
    <row r="4" ht="18.75" customHeight="1" spans="1:4">
      <c r="A4" s="164" t="s">
        <v>4</v>
      </c>
      <c r="B4" s="164"/>
      <c r="C4" s="164" t="s">
        <v>5</v>
      </c>
      <c r="D4" s="164"/>
    </row>
    <row r="5" ht="18.75" customHeight="1" spans="1:4">
      <c r="A5" s="165" t="s">
        <v>6</v>
      </c>
      <c r="B5" s="165" t="s">
        <v>7</v>
      </c>
      <c r="C5" s="165" t="s">
        <v>102</v>
      </c>
      <c r="D5" s="165" t="s">
        <v>7</v>
      </c>
    </row>
    <row r="6" ht="18.75" customHeight="1" spans="1:4">
      <c r="A6" s="166" t="s">
        <v>103</v>
      </c>
      <c r="B6" s="167"/>
      <c r="C6" s="168" t="s">
        <v>104</v>
      </c>
      <c r="D6" s="167"/>
    </row>
    <row r="7" ht="18.75" customHeight="1" spans="1:4">
      <c r="A7" s="153" t="s">
        <v>105</v>
      </c>
      <c r="B7" s="169">
        <v>11392967.45</v>
      </c>
      <c r="C7" s="170" t="str">
        <f>"（一）"&amp;"文化旅游体育与传媒支出"</f>
        <v>（一）文化旅游体育与传媒支出</v>
      </c>
      <c r="D7" s="169">
        <v>12795874.14</v>
      </c>
    </row>
    <row r="8" ht="18.75" customHeight="1" spans="1:4">
      <c r="A8" s="153" t="s">
        <v>106</v>
      </c>
      <c r="B8" s="169"/>
      <c r="C8" s="170" t="str">
        <f>"（二）"&amp;"社会保障和就业支出"</f>
        <v>（二）社会保障和就业支出</v>
      </c>
      <c r="D8" s="169">
        <v>1629852.48</v>
      </c>
    </row>
    <row r="9" ht="18.75" customHeight="1" spans="1:4">
      <c r="A9" s="153" t="s">
        <v>107</v>
      </c>
      <c r="B9" s="169"/>
      <c r="C9" s="170" t="str">
        <f>"（三）"&amp;"卫生健康支出"</f>
        <v>（三）卫生健康支出</v>
      </c>
      <c r="D9" s="169">
        <v>777003.11</v>
      </c>
    </row>
    <row r="10" ht="18.75" customHeight="1" spans="1:4">
      <c r="A10" s="153" t="s">
        <v>108</v>
      </c>
      <c r="B10" s="169"/>
      <c r="C10" s="170" t="str">
        <f>"（四）"&amp;"住房保障支出"</f>
        <v>（四）住房保障支出</v>
      </c>
      <c r="D10" s="169">
        <v>856896</v>
      </c>
    </row>
    <row r="11" ht="18.75" customHeight="1" spans="1:4">
      <c r="A11" s="60" t="s">
        <v>105</v>
      </c>
      <c r="B11" s="169">
        <v>4666658.28</v>
      </c>
      <c r="C11" s="153"/>
      <c r="D11" s="153"/>
    </row>
    <row r="12" ht="18.75" customHeight="1" spans="1:4">
      <c r="A12" s="60" t="s">
        <v>106</v>
      </c>
      <c r="B12" s="169"/>
      <c r="C12" s="153"/>
      <c r="D12" s="153"/>
    </row>
    <row r="13" ht="18.75" customHeight="1" spans="1:4">
      <c r="A13" s="60" t="s">
        <v>107</v>
      </c>
      <c r="B13" s="169"/>
      <c r="C13" s="153"/>
      <c r="D13" s="153"/>
    </row>
    <row r="14" ht="18.75" customHeight="1" spans="1:4">
      <c r="A14" s="153"/>
      <c r="B14" s="153"/>
      <c r="C14" s="153" t="s">
        <v>109</v>
      </c>
      <c r="D14" s="153"/>
    </row>
    <row r="15" ht="18.75" customHeight="1" spans="1:4">
      <c r="A15" s="171" t="s">
        <v>25</v>
      </c>
      <c r="B15" s="169">
        <v>16059625.73</v>
      </c>
      <c r="C15" s="171" t="s">
        <v>26</v>
      </c>
      <c r="D15" s="169">
        <v>16059625.73</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workbookViewId="0">
      <selection activeCell="D20" sqref="D20"/>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58" t="s">
        <v>110</v>
      </c>
      <c r="B1" s="158"/>
      <c r="C1" s="158"/>
      <c r="D1" s="158"/>
      <c r="E1" s="158"/>
      <c r="F1" s="158"/>
      <c r="G1" s="158"/>
    </row>
    <row r="2" ht="42" customHeight="1" spans="1:7">
      <c r="A2" s="56" t="s">
        <v>111</v>
      </c>
      <c r="B2" s="56"/>
      <c r="C2" s="56"/>
      <c r="D2" s="56"/>
      <c r="E2" s="56"/>
      <c r="F2" s="56"/>
      <c r="G2" s="56"/>
    </row>
    <row r="3" ht="20.25" customHeight="1" spans="1:7">
      <c r="A3" s="57" t="s">
        <v>2</v>
      </c>
      <c r="B3" s="57"/>
      <c r="C3" s="57"/>
      <c r="D3" s="57"/>
      <c r="E3" s="57"/>
      <c r="F3" s="57"/>
      <c r="G3" s="55" t="s">
        <v>3</v>
      </c>
    </row>
    <row r="4" ht="27" customHeight="1" spans="1:7">
      <c r="A4" s="148" t="s">
        <v>112</v>
      </c>
      <c r="B4" s="148"/>
      <c r="C4" s="148" t="s">
        <v>31</v>
      </c>
      <c r="D4" s="148" t="s">
        <v>34</v>
      </c>
      <c r="E4" s="148"/>
      <c r="F4" s="148"/>
      <c r="G4" s="148" t="s">
        <v>73</v>
      </c>
    </row>
    <row r="5" ht="27" customHeight="1" spans="1:7">
      <c r="A5" s="149" t="s">
        <v>68</v>
      </c>
      <c r="B5" s="149" t="s">
        <v>69</v>
      </c>
      <c r="C5" s="149"/>
      <c r="D5" s="149" t="s">
        <v>33</v>
      </c>
      <c r="E5" s="149" t="s">
        <v>113</v>
      </c>
      <c r="F5" s="149" t="s">
        <v>114</v>
      </c>
      <c r="G5" s="149"/>
    </row>
    <row r="6" ht="20.25" customHeight="1" spans="1:7">
      <c r="A6" s="159" t="s">
        <v>45</v>
      </c>
      <c r="B6" s="159" t="s">
        <v>46</v>
      </c>
      <c r="C6" s="159" t="s">
        <v>47</v>
      </c>
      <c r="D6" s="159" t="s">
        <v>48</v>
      </c>
      <c r="E6" s="159" t="s">
        <v>49</v>
      </c>
      <c r="F6" s="159" t="s">
        <v>50</v>
      </c>
      <c r="G6" s="159">
        <v>7</v>
      </c>
    </row>
    <row r="7" ht="20.25" customHeight="1" spans="1:7">
      <c r="A7" s="153" t="s">
        <v>79</v>
      </c>
      <c r="B7" s="153" t="str">
        <f>"        "&amp;"文化旅游体育与传媒支出"</f>
        <v>        文化旅游体育与传媒支出</v>
      </c>
      <c r="C7" s="63">
        <v>12795874.14</v>
      </c>
      <c r="D7" s="154">
        <v>7919215.86</v>
      </c>
      <c r="E7" s="63">
        <v>6539117.14</v>
      </c>
      <c r="F7" s="63">
        <v>1380098.72</v>
      </c>
      <c r="G7" s="63">
        <v>4876658.28</v>
      </c>
    </row>
    <row r="8" ht="20.25" customHeight="1" spans="1:7">
      <c r="A8" s="160" t="s">
        <v>80</v>
      </c>
      <c r="B8" s="160" t="str">
        <f>"        "&amp;"广播电视"</f>
        <v>        广播电视</v>
      </c>
      <c r="C8" s="63">
        <v>12795874.14</v>
      </c>
      <c r="D8" s="154">
        <v>7919215.86</v>
      </c>
      <c r="E8" s="63">
        <v>6539117.14</v>
      </c>
      <c r="F8" s="63">
        <v>1380098.72</v>
      </c>
      <c r="G8" s="63">
        <v>4876658.28</v>
      </c>
    </row>
    <row r="9" ht="20.25" customHeight="1" spans="1:7">
      <c r="A9" s="161" t="s">
        <v>81</v>
      </c>
      <c r="B9" s="161" t="str">
        <f>"        "&amp;"行政运行"</f>
        <v>        行政运行</v>
      </c>
      <c r="C9" s="63">
        <v>2266522.96</v>
      </c>
      <c r="D9" s="154">
        <v>2266522.96</v>
      </c>
      <c r="E9" s="63">
        <v>1801036</v>
      </c>
      <c r="F9" s="63">
        <v>465486.96</v>
      </c>
      <c r="G9" s="63"/>
    </row>
    <row r="10" ht="20.25" customHeight="1" spans="1:7">
      <c r="A10" s="161" t="s">
        <v>82</v>
      </c>
      <c r="B10" s="161" t="str">
        <f>"        "&amp;"一般行政管理事务"</f>
        <v>        一般行政管理事务</v>
      </c>
      <c r="C10" s="63">
        <v>389300</v>
      </c>
      <c r="D10" s="154">
        <v>389300</v>
      </c>
      <c r="E10" s="63">
        <v>43200</v>
      </c>
      <c r="F10" s="63">
        <v>346100</v>
      </c>
      <c r="G10" s="63"/>
    </row>
    <row r="11" ht="20.25" customHeight="1" spans="1:7">
      <c r="A11" s="161" t="s">
        <v>83</v>
      </c>
      <c r="B11" s="161" t="str">
        <f>"        "&amp;"广播电视事务"</f>
        <v>        广播电视事务</v>
      </c>
      <c r="C11" s="63">
        <v>9401758.24</v>
      </c>
      <c r="D11" s="154">
        <v>5263392.9</v>
      </c>
      <c r="E11" s="63">
        <v>4694881.14</v>
      </c>
      <c r="F11" s="63">
        <v>568511.76</v>
      </c>
      <c r="G11" s="63">
        <v>4138365.34</v>
      </c>
    </row>
    <row r="12" ht="20.25" customHeight="1" spans="1:7">
      <c r="A12" s="161" t="s">
        <v>84</v>
      </c>
      <c r="B12" s="161" t="str">
        <f>"        "&amp;"其他广播电视支出"</f>
        <v>        其他广播电视支出</v>
      </c>
      <c r="C12" s="63">
        <v>738292.94</v>
      </c>
      <c r="D12" s="154"/>
      <c r="E12" s="63"/>
      <c r="F12" s="63"/>
      <c r="G12" s="63">
        <v>738292.94</v>
      </c>
    </row>
    <row r="13" ht="20.25" customHeight="1" spans="1:7">
      <c r="A13" s="153" t="s">
        <v>85</v>
      </c>
      <c r="B13" s="153" t="str">
        <f>"        "&amp;"社会保障和就业支出"</f>
        <v>        社会保障和就业支出</v>
      </c>
      <c r="C13" s="63">
        <v>1629852.48</v>
      </c>
      <c r="D13" s="154">
        <v>1629852.48</v>
      </c>
      <c r="E13" s="63">
        <v>1612452.48</v>
      </c>
      <c r="F13" s="63">
        <v>17400</v>
      </c>
      <c r="G13" s="63"/>
    </row>
    <row r="14" ht="20.25" customHeight="1" spans="1:7">
      <c r="A14" s="160" t="s">
        <v>86</v>
      </c>
      <c r="B14" s="160" t="str">
        <f>"        "&amp;"行政事业单位养老支出"</f>
        <v>        行政事业单位养老支出</v>
      </c>
      <c r="C14" s="63">
        <v>1629852.48</v>
      </c>
      <c r="D14" s="154">
        <v>1629852.48</v>
      </c>
      <c r="E14" s="63">
        <v>1612452.48</v>
      </c>
      <c r="F14" s="63">
        <v>17400</v>
      </c>
      <c r="G14" s="63"/>
    </row>
    <row r="15" ht="20.25" customHeight="1" spans="1:7">
      <c r="A15" s="161" t="s">
        <v>87</v>
      </c>
      <c r="B15" s="161" t="str">
        <f>"        "&amp;"行政单位离退休"</f>
        <v>        行政单位离退休</v>
      </c>
      <c r="C15" s="63">
        <v>572400</v>
      </c>
      <c r="D15" s="154">
        <v>572400</v>
      </c>
      <c r="E15" s="63">
        <v>561600</v>
      </c>
      <c r="F15" s="63">
        <v>10800</v>
      </c>
      <c r="G15" s="63"/>
    </row>
    <row r="16" ht="20.25" customHeight="1" spans="1:7">
      <c r="A16" s="161" t="s">
        <v>88</v>
      </c>
      <c r="B16" s="161" t="str">
        <f>"        "&amp;"事业单位离退休"</f>
        <v>        事业单位离退休</v>
      </c>
      <c r="C16" s="63">
        <v>297000</v>
      </c>
      <c r="D16" s="154">
        <v>297000</v>
      </c>
      <c r="E16" s="63">
        <v>290400</v>
      </c>
      <c r="F16" s="63">
        <v>6600</v>
      </c>
      <c r="G16" s="63"/>
    </row>
    <row r="17" ht="20.25" customHeight="1" spans="1:7">
      <c r="A17" s="161" t="s">
        <v>89</v>
      </c>
      <c r="B17" s="161" t="str">
        <f>"        "&amp;"机关事业单位基本养老保险缴费支出"</f>
        <v>        机关事业单位基本养老保险缴费支出</v>
      </c>
      <c r="C17" s="63">
        <v>760452.48</v>
      </c>
      <c r="D17" s="154">
        <v>760452.48</v>
      </c>
      <c r="E17" s="63">
        <v>760452.48</v>
      </c>
      <c r="F17" s="63"/>
      <c r="G17" s="63"/>
    </row>
    <row r="18" ht="20.25" customHeight="1" spans="1:7">
      <c r="A18" s="153" t="s">
        <v>90</v>
      </c>
      <c r="B18" s="153" t="str">
        <f>"        "&amp;"卫生健康支出"</f>
        <v>        卫生健康支出</v>
      </c>
      <c r="C18" s="63">
        <v>777003.11</v>
      </c>
      <c r="D18" s="154">
        <v>777003.11</v>
      </c>
      <c r="E18" s="63">
        <v>777003.11</v>
      </c>
      <c r="F18" s="63"/>
      <c r="G18" s="63"/>
    </row>
    <row r="19" ht="20.25" customHeight="1" spans="1:7">
      <c r="A19" s="160" t="s">
        <v>91</v>
      </c>
      <c r="B19" s="160" t="str">
        <f>"        "&amp;"行政事业单位医疗"</f>
        <v>        行政事业单位医疗</v>
      </c>
      <c r="C19" s="63">
        <v>777003.11</v>
      </c>
      <c r="D19" s="154">
        <v>777003.11</v>
      </c>
      <c r="E19" s="63">
        <v>777003.11</v>
      </c>
      <c r="F19" s="63"/>
      <c r="G19" s="63"/>
    </row>
    <row r="20" ht="20.25" customHeight="1" spans="1:7">
      <c r="A20" s="161" t="s">
        <v>92</v>
      </c>
      <c r="B20" s="161" t="str">
        <f>"        "&amp;"行政单位医疗"</f>
        <v>        行政单位医疗</v>
      </c>
      <c r="C20" s="63">
        <v>138717.9</v>
      </c>
      <c r="D20" s="154">
        <v>138717.9</v>
      </c>
      <c r="E20" s="63">
        <v>138717.9</v>
      </c>
      <c r="F20" s="63"/>
      <c r="G20" s="63"/>
    </row>
    <row r="21" ht="20.25" customHeight="1" spans="1:7">
      <c r="A21" s="161" t="s">
        <v>93</v>
      </c>
      <c r="B21" s="161" t="str">
        <f>"        "&amp;"事业单位医疗"</f>
        <v>        事业单位医疗</v>
      </c>
      <c r="C21" s="63">
        <v>263766.82</v>
      </c>
      <c r="D21" s="154">
        <v>263766.82</v>
      </c>
      <c r="E21" s="63">
        <v>263766.82</v>
      </c>
      <c r="F21" s="63"/>
      <c r="G21" s="63"/>
    </row>
    <row r="22" ht="20.25" customHeight="1" spans="1:7">
      <c r="A22" s="161" t="s">
        <v>94</v>
      </c>
      <c r="B22" s="161" t="str">
        <f>"        "&amp;"公务员医疗补助"</f>
        <v>        公务员医疗补助</v>
      </c>
      <c r="C22" s="63">
        <v>328543.8</v>
      </c>
      <c r="D22" s="154">
        <v>328543.8</v>
      </c>
      <c r="E22" s="63">
        <v>328543.8</v>
      </c>
      <c r="F22" s="63"/>
      <c r="G22" s="63"/>
    </row>
    <row r="23" ht="20.25" customHeight="1" spans="1:7">
      <c r="A23" s="161" t="s">
        <v>95</v>
      </c>
      <c r="B23" s="161" t="str">
        <f>"        "&amp;"其他行政事业单位医疗支出"</f>
        <v>        其他行政事业单位医疗支出</v>
      </c>
      <c r="C23" s="63">
        <v>45974.59</v>
      </c>
      <c r="D23" s="154">
        <v>45974.59</v>
      </c>
      <c r="E23" s="63">
        <v>45974.59</v>
      </c>
      <c r="F23" s="63"/>
      <c r="G23" s="63"/>
    </row>
    <row r="24" ht="20.25" customHeight="1" spans="1:7">
      <c r="A24" s="153" t="s">
        <v>96</v>
      </c>
      <c r="B24" s="153" t="str">
        <f>"        "&amp;"住房保障支出"</f>
        <v>        住房保障支出</v>
      </c>
      <c r="C24" s="63">
        <v>856896</v>
      </c>
      <c r="D24" s="154">
        <v>856896</v>
      </c>
      <c r="E24" s="63">
        <v>856896</v>
      </c>
      <c r="F24" s="63"/>
      <c r="G24" s="63"/>
    </row>
    <row r="25" ht="20.25" customHeight="1" spans="1:7">
      <c r="A25" s="160" t="s">
        <v>97</v>
      </c>
      <c r="B25" s="160" t="str">
        <f>"        "&amp;"住房改革支出"</f>
        <v>        住房改革支出</v>
      </c>
      <c r="C25" s="63">
        <v>856896</v>
      </c>
      <c r="D25" s="154">
        <v>856896</v>
      </c>
      <c r="E25" s="63">
        <v>856896</v>
      </c>
      <c r="F25" s="63"/>
      <c r="G25" s="63"/>
    </row>
    <row r="26" ht="20.25" customHeight="1" spans="1:7">
      <c r="A26" s="161" t="s">
        <v>98</v>
      </c>
      <c r="B26" s="161" t="str">
        <f>"        "&amp;"住房公积金"</f>
        <v>        住房公积金</v>
      </c>
      <c r="C26" s="63">
        <v>787992</v>
      </c>
      <c r="D26" s="154">
        <v>787992</v>
      </c>
      <c r="E26" s="63">
        <v>787992</v>
      </c>
      <c r="F26" s="63"/>
      <c r="G26" s="63"/>
    </row>
    <row r="27" ht="20.25" customHeight="1" spans="1:7">
      <c r="A27" s="161" t="s">
        <v>99</v>
      </c>
      <c r="B27" s="161" t="str">
        <f>"        "&amp;"购房补贴"</f>
        <v>        购房补贴</v>
      </c>
      <c r="C27" s="63">
        <v>68904</v>
      </c>
      <c r="D27" s="154">
        <v>68904</v>
      </c>
      <c r="E27" s="63">
        <v>68904</v>
      </c>
      <c r="F27" s="63"/>
      <c r="G27" s="63"/>
    </row>
    <row r="28" ht="20.25" customHeight="1" spans="1:7">
      <c r="A28" s="150" t="s">
        <v>31</v>
      </c>
      <c r="B28" s="153"/>
      <c r="C28" s="154">
        <v>16059625.73</v>
      </c>
      <c r="D28" s="154">
        <v>11182967.45</v>
      </c>
      <c r="E28" s="154">
        <v>9785468.73</v>
      </c>
      <c r="F28" s="154">
        <v>1397498.72</v>
      </c>
      <c r="G28" s="154">
        <v>4876658.28</v>
      </c>
    </row>
  </sheetData>
  <mergeCells count="8">
    <mergeCell ref="A1:G1"/>
    <mergeCell ref="A2:G2"/>
    <mergeCell ref="A3:F3"/>
    <mergeCell ref="A4:B4"/>
    <mergeCell ref="D4:F4"/>
    <mergeCell ref="A28:B28"/>
    <mergeCell ref="C4:C5"/>
    <mergeCell ref="G4:G5"/>
  </mergeCells>
  <pageMargins left="0.75" right="0.75" top="1" bottom="1" header="0.5" footer="0.5"/>
  <pageSetup paperSize="1" scale="78"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E16" sqref="E16"/>
    </sheetView>
  </sheetViews>
  <sheetFormatPr defaultColWidth="8.85" defaultRowHeight="15" customHeight="1" outlineLevelRow="6" outlineLevelCol="5"/>
  <cols>
    <col min="1" max="6" width="25.1333333333333" customWidth="1"/>
  </cols>
  <sheetData>
    <row r="1" customHeight="1" spans="1:6">
      <c r="A1" s="55" t="s">
        <v>115</v>
      </c>
      <c r="B1" s="55"/>
      <c r="C1" s="55"/>
      <c r="D1" s="55"/>
      <c r="E1" s="55"/>
      <c r="F1" s="55"/>
    </row>
    <row r="2" ht="28.5" customHeight="1" spans="1:6">
      <c r="A2" s="56" t="s">
        <v>116</v>
      </c>
      <c r="B2" s="56"/>
      <c r="C2" s="56"/>
      <c r="D2" s="56"/>
      <c r="E2" s="56"/>
      <c r="F2" s="56"/>
    </row>
    <row r="3" ht="20.25" customHeight="1" spans="1:6">
      <c r="A3" s="57" t="s">
        <v>2</v>
      </c>
      <c r="B3" s="57"/>
      <c r="C3" s="57"/>
      <c r="D3" s="57"/>
      <c r="E3" s="57"/>
      <c r="F3" s="55" t="s">
        <v>3</v>
      </c>
    </row>
    <row r="4" ht="20.25" customHeight="1" spans="1:6">
      <c r="A4" s="147" t="s">
        <v>117</v>
      </c>
      <c r="B4" s="147" t="s">
        <v>118</v>
      </c>
      <c r="C4" s="147" t="s">
        <v>119</v>
      </c>
      <c r="D4" s="147"/>
      <c r="E4" s="147"/>
      <c r="F4" s="147"/>
    </row>
    <row r="5" ht="35.25" customHeight="1" spans="1:6">
      <c r="A5" s="148"/>
      <c r="B5" s="148"/>
      <c r="C5" s="148" t="s">
        <v>33</v>
      </c>
      <c r="D5" s="148" t="s">
        <v>120</v>
      </c>
      <c r="E5" s="148" t="s">
        <v>121</v>
      </c>
      <c r="F5" s="148" t="s">
        <v>122</v>
      </c>
    </row>
    <row r="6" ht="20.25" customHeight="1" spans="1:6">
      <c r="A6" s="157" t="s">
        <v>45</v>
      </c>
      <c r="B6" s="157">
        <v>2</v>
      </c>
      <c r="C6" s="157">
        <v>3</v>
      </c>
      <c r="D6" s="157">
        <v>4</v>
      </c>
      <c r="E6" s="157">
        <v>5</v>
      </c>
      <c r="F6" s="157">
        <v>6</v>
      </c>
    </row>
    <row r="7" ht="20.25" customHeight="1" spans="1:6">
      <c r="A7" s="63">
        <v>30000</v>
      </c>
      <c r="B7" s="63"/>
      <c r="C7" s="63">
        <v>20000</v>
      </c>
      <c r="D7" s="63"/>
      <c r="E7" s="154">
        <v>20000</v>
      </c>
      <c r="F7" s="63">
        <v>10000</v>
      </c>
    </row>
  </sheetData>
  <mergeCells count="6">
    <mergeCell ref="A1:F1"/>
    <mergeCell ref="A2:F2"/>
    <mergeCell ref="A3:E3"/>
    <mergeCell ref="C4:E4"/>
    <mergeCell ref="A4:A5"/>
    <mergeCell ref="B4:B5"/>
  </mergeCells>
  <pageMargins left="0.75" right="0.75" top="1" bottom="1" header="0.5" footer="0.5"/>
  <pageSetup paperSize="1" scale="8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4"/>
  <sheetViews>
    <sheetView showZeros="0" topLeftCell="A10" workbookViewId="0">
      <selection activeCell="E15" sqref="E15"/>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55" t="s">
        <v>123</v>
      </c>
      <c r="B1" s="55"/>
      <c r="C1" s="55"/>
      <c r="D1" s="55"/>
      <c r="E1" s="55"/>
      <c r="F1" s="55"/>
      <c r="G1" s="55"/>
      <c r="H1" s="55"/>
      <c r="I1" s="55"/>
      <c r="J1" s="55"/>
      <c r="K1" s="55"/>
      <c r="L1" s="55"/>
      <c r="M1" s="55"/>
      <c r="N1" s="55"/>
      <c r="O1" s="55"/>
      <c r="P1" s="55"/>
      <c r="Q1" s="55"/>
      <c r="R1" s="55"/>
      <c r="S1" s="55"/>
      <c r="T1" s="55"/>
      <c r="U1" s="55"/>
      <c r="V1" s="55"/>
      <c r="W1" s="55"/>
    </row>
    <row r="2" ht="28.5" customHeight="1" spans="1:23">
      <c r="A2" s="56" t="s">
        <v>124</v>
      </c>
      <c r="B2" s="56"/>
      <c r="C2" s="56" t="s">
        <v>125</v>
      </c>
      <c r="D2" s="56"/>
      <c r="E2" s="56"/>
      <c r="F2" s="56"/>
      <c r="G2" s="56"/>
      <c r="H2" s="56"/>
      <c r="I2" s="56"/>
      <c r="J2" s="56"/>
      <c r="K2" s="56"/>
      <c r="L2" s="56"/>
      <c r="M2" s="56"/>
      <c r="N2" s="56"/>
      <c r="O2" s="56"/>
      <c r="P2" s="56"/>
      <c r="Q2" s="56"/>
      <c r="R2" s="56"/>
      <c r="S2" s="56"/>
      <c r="T2" s="56"/>
      <c r="U2" s="56"/>
      <c r="V2" s="56"/>
      <c r="W2" s="56"/>
    </row>
    <row r="3" ht="19.5" customHeight="1" spans="1:23">
      <c r="A3" s="57" t="s">
        <v>2</v>
      </c>
      <c r="B3" s="57"/>
      <c r="C3" s="57"/>
      <c r="D3" s="57"/>
      <c r="E3" s="57"/>
      <c r="F3" s="57"/>
      <c r="G3" s="57"/>
      <c r="H3" s="57"/>
      <c r="I3" s="57"/>
      <c r="J3" s="57"/>
      <c r="K3" s="57"/>
      <c r="L3" s="57"/>
      <c r="M3" s="57"/>
      <c r="N3" s="57"/>
      <c r="O3" s="57"/>
      <c r="P3" s="57"/>
      <c r="Q3" s="57"/>
      <c r="R3" s="55"/>
      <c r="S3" s="55"/>
      <c r="T3" s="55"/>
      <c r="U3" s="55"/>
      <c r="V3" s="55"/>
      <c r="W3" s="55" t="s">
        <v>3</v>
      </c>
    </row>
    <row r="4" ht="19.5" customHeight="1" spans="1:23">
      <c r="A4" s="147" t="s">
        <v>126</v>
      </c>
      <c r="B4" s="147" t="s">
        <v>127</v>
      </c>
      <c r="C4" s="147" t="s">
        <v>128</v>
      </c>
      <c r="D4" s="147" t="s">
        <v>129</v>
      </c>
      <c r="E4" s="147" t="s">
        <v>130</v>
      </c>
      <c r="F4" s="147" t="s">
        <v>131</v>
      </c>
      <c r="G4" s="147" t="s">
        <v>132</v>
      </c>
      <c r="H4" s="147" t="s">
        <v>133</v>
      </c>
      <c r="I4" s="147"/>
      <c r="J4" s="147"/>
      <c r="K4" s="147"/>
      <c r="L4" s="147"/>
      <c r="M4" s="147"/>
      <c r="N4" s="147"/>
      <c r="O4" s="147"/>
      <c r="P4" s="147"/>
      <c r="Q4" s="147"/>
      <c r="R4" s="147"/>
      <c r="S4" s="147"/>
      <c r="T4" s="147"/>
      <c r="U4" s="147"/>
      <c r="V4" s="147"/>
      <c r="W4" s="147"/>
    </row>
    <row r="5" ht="19.5" customHeight="1" spans="1:23">
      <c r="A5" s="148"/>
      <c r="B5" s="148"/>
      <c r="C5" s="148"/>
      <c r="D5" s="148"/>
      <c r="E5" s="148"/>
      <c r="F5" s="148"/>
      <c r="G5" s="148"/>
      <c r="H5" s="148" t="s">
        <v>31</v>
      </c>
      <c r="I5" s="148" t="s">
        <v>34</v>
      </c>
      <c r="J5" s="148"/>
      <c r="K5" s="148"/>
      <c r="L5" s="148"/>
      <c r="M5" s="148"/>
      <c r="N5" s="148" t="s">
        <v>134</v>
      </c>
      <c r="O5" s="148"/>
      <c r="P5" s="148"/>
      <c r="Q5" s="148" t="s">
        <v>37</v>
      </c>
      <c r="R5" s="148" t="s">
        <v>71</v>
      </c>
      <c r="S5" s="148"/>
      <c r="T5" s="148"/>
      <c r="U5" s="148"/>
      <c r="V5" s="148"/>
      <c r="W5" s="148"/>
    </row>
    <row r="6" ht="41.25" customHeight="1" spans="1:23">
      <c r="A6" s="149"/>
      <c r="B6" s="149"/>
      <c r="C6" s="149"/>
      <c r="D6" s="149"/>
      <c r="E6" s="149"/>
      <c r="F6" s="149"/>
      <c r="G6" s="149"/>
      <c r="H6" s="149"/>
      <c r="I6" s="149" t="s">
        <v>135</v>
      </c>
      <c r="J6" s="149" t="s">
        <v>136</v>
      </c>
      <c r="K6" s="149" t="s">
        <v>137</v>
      </c>
      <c r="L6" s="149" t="s">
        <v>138</v>
      </c>
      <c r="M6" s="149" t="s">
        <v>139</v>
      </c>
      <c r="N6" s="149" t="s">
        <v>34</v>
      </c>
      <c r="O6" s="149" t="s">
        <v>35</v>
      </c>
      <c r="P6" s="149" t="s">
        <v>36</v>
      </c>
      <c r="Q6" s="149"/>
      <c r="R6" s="149" t="s">
        <v>33</v>
      </c>
      <c r="S6" s="149" t="s">
        <v>40</v>
      </c>
      <c r="T6" s="149" t="s">
        <v>140</v>
      </c>
      <c r="U6" s="149" t="s">
        <v>42</v>
      </c>
      <c r="V6" s="149" t="s">
        <v>43</v>
      </c>
      <c r="W6" s="149" t="s">
        <v>44</v>
      </c>
    </row>
    <row r="7" ht="20.25" customHeight="1" spans="1:23">
      <c r="A7" s="150" t="s">
        <v>45</v>
      </c>
      <c r="B7" s="150" t="s">
        <v>46</v>
      </c>
      <c r="C7" s="150" t="s">
        <v>47</v>
      </c>
      <c r="D7" s="150" t="s">
        <v>48</v>
      </c>
      <c r="E7" s="150" t="s">
        <v>49</v>
      </c>
      <c r="F7" s="150" t="s">
        <v>50</v>
      </c>
      <c r="G7" s="150" t="s">
        <v>51</v>
      </c>
      <c r="H7" s="150" t="s">
        <v>52</v>
      </c>
      <c r="I7" s="150" t="s">
        <v>53</v>
      </c>
      <c r="J7" s="150" t="s">
        <v>54</v>
      </c>
      <c r="K7" s="150" t="s">
        <v>55</v>
      </c>
      <c r="L7" s="150" t="s">
        <v>56</v>
      </c>
      <c r="M7" s="150" t="s">
        <v>57</v>
      </c>
      <c r="N7" s="150" t="s">
        <v>58</v>
      </c>
      <c r="O7" s="150" t="s">
        <v>59</v>
      </c>
      <c r="P7" s="150" t="s">
        <v>60</v>
      </c>
      <c r="Q7" s="150" t="s">
        <v>61</v>
      </c>
      <c r="R7" s="150" t="s">
        <v>62</v>
      </c>
      <c r="S7" s="150" t="s">
        <v>63</v>
      </c>
      <c r="T7" s="150" t="s">
        <v>141</v>
      </c>
      <c r="U7" s="150" t="s">
        <v>142</v>
      </c>
      <c r="V7" s="150" t="s">
        <v>143</v>
      </c>
      <c r="W7" s="150" t="s">
        <v>144</v>
      </c>
    </row>
    <row r="8" ht="20.25" customHeight="1" spans="1:23">
      <c r="A8" s="151" t="s">
        <v>65</v>
      </c>
      <c r="B8" s="152"/>
      <c r="C8" s="153"/>
      <c r="D8" s="153"/>
      <c r="E8" s="153"/>
      <c r="G8" s="153"/>
      <c r="H8" s="154">
        <v>11182967.45</v>
      </c>
      <c r="I8" s="63">
        <v>11182967.45</v>
      </c>
      <c r="J8" s="63">
        <v>5058940.2</v>
      </c>
      <c r="K8" s="63"/>
      <c r="L8" s="63">
        <v>6124027.25</v>
      </c>
      <c r="M8" s="63"/>
      <c r="N8" s="63"/>
      <c r="O8" s="63"/>
      <c r="P8" s="63"/>
      <c r="Q8" s="63"/>
      <c r="R8" s="63"/>
      <c r="S8" s="63"/>
      <c r="T8" s="63"/>
      <c r="U8" s="63"/>
      <c r="V8" s="63"/>
      <c r="W8" s="63"/>
    </row>
    <row r="9" ht="20.25" customHeight="1" spans="1:23">
      <c r="A9" s="155" t="s">
        <v>65</v>
      </c>
      <c r="B9" s="156" t="s">
        <v>145</v>
      </c>
      <c r="C9" s="153" t="s">
        <v>146</v>
      </c>
      <c r="D9" s="153" t="s">
        <v>81</v>
      </c>
      <c r="E9" s="153" t="s">
        <v>147</v>
      </c>
      <c r="F9" s="153" t="s">
        <v>148</v>
      </c>
      <c r="G9" s="153" t="s">
        <v>149</v>
      </c>
      <c r="H9" s="154">
        <v>88400</v>
      </c>
      <c r="I9" s="63">
        <v>88400</v>
      </c>
      <c r="J9" s="63">
        <v>14984</v>
      </c>
      <c r="K9" s="63"/>
      <c r="L9" s="63">
        <v>73416</v>
      </c>
      <c r="M9" s="63"/>
      <c r="N9" s="63"/>
      <c r="O9" s="63"/>
      <c r="P9" s="63"/>
      <c r="Q9" s="63"/>
      <c r="R9" s="63"/>
      <c r="S9" s="63"/>
      <c r="T9" s="63"/>
      <c r="U9" s="63"/>
      <c r="V9" s="63"/>
      <c r="W9" s="63"/>
    </row>
    <row r="10" ht="20.25" customHeight="1" spans="1:23">
      <c r="A10" s="150" t="s">
        <v>65</v>
      </c>
      <c r="B10" s="153" t="s">
        <v>145</v>
      </c>
      <c r="C10" s="153" t="s">
        <v>146</v>
      </c>
      <c r="D10" s="153" t="s">
        <v>81</v>
      </c>
      <c r="E10" s="153" t="s">
        <v>147</v>
      </c>
      <c r="F10" s="153" t="s">
        <v>150</v>
      </c>
      <c r="G10" s="153" t="s">
        <v>151</v>
      </c>
      <c r="H10" s="154">
        <v>1000</v>
      </c>
      <c r="I10" s="63">
        <v>1000</v>
      </c>
      <c r="J10" s="63">
        <v>250</v>
      </c>
      <c r="K10" s="153"/>
      <c r="L10" s="63">
        <v>750</v>
      </c>
      <c r="M10" s="153"/>
      <c r="N10" s="63"/>
      <c r="O10" s="63"/>
      <c r="P10" s="153"/>
      <c r="Q10" s="63"/>
      <c r="R10" s="63"/>
      <c r="S10" s="63"/>
      <c r="T10" s="63"/>
      <c r="U10" s="63"/>
      <c r="V10" s="63"/>
      <c r="W10" s="63"/>
    </row>
    <row r="11" ht="20.25" customHeight="1" spans="1:23">
      <c r="A11" s="150" t="s">
        <v>65</v>
      </c>
      <c r="B11" s="153" t="s">
        <v>145</v>
      </c>
      <c r="C11" s="153" t="s">
        <v>146</v>
      </c>
      <c r="D11" s="153" t="s">
        <v>81</v>
      </c>
      <c r="E11" s="153" t="s">
        <v>147</v>
      </c>
      <c r="F11" s="153" t="s">
        <v>152</v>
      </c>
      <c r="G11" s="153" t="s">
        <v>153</v>
      </c>
      <c r="H11" s="154">
        <v>4000</v>
      </c>
      <c r="I11" s="63">
        <v>4000</v>
      </c>
      <c r="J11" s="63">
        <v>1000</v>
      </c>
      <c r="K11" s="153"/>
      <c r="L11" s="63">
        <v>3000</v>
      </c>
      <c r="M11" s="153"/>
      <c r="N11" s="63"/>
      <c r="O11" s="63"/>
      <c r="P11" s="153"/>
      <c r="Q11" s="63"/>
      <c r="R11" s="63"/>
      <c r="S11" s="63"/>
      <c r="T11" s="63"/>
      <c r="U11" s="63"/>
      <c r="V11" s="63"/>
      <c r="W11" s="63"/>
    </row>
    <row r="12" ht="20.25" customHeight="1" spans="1:23">
      <c r="A12" s="150" t="s">
        <v>65</v>
      </c>
      <c r="B12" s="153" t="s">
        <v>145</v>
      </c>
      <c r="C12" s="153" t="s">
        <v>146</v>
      </c>
      <c r="D12" s="153" t="s">
        <v>81</v>
      </c>
      <c r="E12" s="153" t="s">
        <v>147</v>
      </c>
      <c r="F12" s="153" t="s">
        <v>154</v>
      </c>
      <c r="G12" s="153" t="s">
        <v>155</v>
      </c>
      <c r="H12" s="154">
        <v>3000</v>
      </c>
      <c r="I12" s="63">
        <v>3000</v>
      </c>
      <c r="J12" s="63">
        <v>750</v>
      </c>
      <c r="K12" s="153"/>
      <c r="L12" s="63">
        <v>2250</v>
      </c>
      <c r="M12" s="153"/>
      <c r="N12" s="63"/>
      <c r="O12" s="63"/>
      <c r="P12" s="153"/>
      <c r="Q12" s="63"/>
      <c r="R12" s="63"/>
      <c r="S12" s="63"/>
      <c r="T12" s="63"/>
      <c r="U12" s="63"/>
      <c r="V12" s="63"/>
      <c r="W12" s="63"/>
    </row>
    <row r="13" ht="20.25" customHeight="1" spans="1:23">
      <c r="A13" s="150" t="s">
        <v>65</v>
      </c>
      <c r="B13" s="153" t="s">
        <v>145</v>
      </c>
      <c r="C13" s="153" t="s">
        <v>146</v>
      </c>
      <c r="D13" s="153" t="s">
        <v>81</v>
      </c>
      <c r="E13" s="153" t="s">
        <v>147</v>
      </c>
      <c r="F13" s="153" t="s">
        <v>156</v>
      </c>
      <c r="G13" s="153" t="s">
        <v>157</v>
      </c>
      <c r="H13" s="154">
        <v>40000</v>
      </c>
      <c r="I13" s="63">
        <v>40000</v>
      </c>
      <c r="J13" s="63">
        <v>10000</v>
      </c>
      <c r="K13" s="153"/>
      <c r="L13" s="63">
        <v>30000</v>
      </c>
      <c r="M13" s="153"/>
      <c r="N13" s="63"/>
      <c r="O13" s="63"/>
      <c r="P13" s="153"/>
      <c r="Q13" s="63"/>
      <c r="R13" s="63"/>
      <c r="S13" s="63"/>
      <c r="T13" s="63"/>
      <c r="U13" s="63"/>
      <c r="V13" s="63"/>
      <c r="W13" s="63"/>
    </row>
    <row r="14" ht="20.25" customHeight="1" spans="1:23">
      <c r="A14" s="150" t="s">
        <v>65</v>
      </c>
      <c r="B14" s="153" t="s">
        <v>145</v>
      </c>
      <c r="C14" s="153" t="s">
        <v>146</v>
      </c>
      <c r="D14" s="153" t="s">
        <v>81</v>
      </c>
      <c r="E14" s="153" t="s">
        <v>147</v>
      </c>
      <c r="F14" s="153" t="s">
        <v>158</v>
      </c>
      <c r="G14" s="153" t="s">
        <v>159</v>
      </c>
      <c r="H14" s="154">
        <v>2000</v>
      </c>
      <c r="I14" s="63">
        <v>2000</v>
      </c>
      <c r="J14" s="63">
        <v>500</v>
      </c>
      <c r="K14" s="153"/>
      <c r="L14" s="63">
        <v>1500</v>
      </c>
      <c r="M14" s="153"/>
      <c r="N14" s="63"/>
      <c r="O14" s="63"/>
      <c r="P14" s="153"/>
      <c r="Q14" s="63"/>
      <c r="R14" s="63"/>
      <c r="S14" s="63"/>
      <c r="T14" s="63"/>
      <c r="U14" s="63"/>
      <c r="V14" s="63"/>
      <c r="W14" s="63"/>
    </row>
    <row r="15" ht="20.25" customHeight="1" spans="1:23">
      <c r="A15" s="150" t="s">
        <v>65</v>
      </c>
      <c r="B15" s="153" t="s">
        <v>145</v>
      </c>
      <c r="C15" s="153" t="s">
        <v>146</v>
      </c>
      <c r="D15" s="153" t="s">
        <v>81</v>
      </c>
      <c r="E15" s="153" t="s">
        <v>147</v>
      </c>
      <c r="F15" s="153" t="s">
        <v>160</v>
      </c>
      <c r="G15" s="153" t="s">
        <v>161</v>
      </c>
      <c r="H15" s="154">
        <v>4000</v>
      </c>
      <c r="I15" s="63">
        <v>4000</v>
      </c>
      <c r="J15" s="63">
        <v>1000</v>
      </c>
      <c r="K15" s="153"/>
      <c r="L15" s="63">
        <v>3000</v>
      </c>
      <c r="M15" s="153"/>
      <c r="N15" s="63"/>
      <c r="O15" s="63"/>
      <c r="P15" s="153"/>
      <c r="Q15" s="63"/>
      <c r="R15" s="63"/>
      <c r="S15" s="63"/>
      <c r="T15" s="63"/>
      <c r="U15" s="63"/>
      <c r="V15" s="63"/>
      <c r="W15" s="63"/>
    </row>
    <row r="16" ht="20.25" customHeight="1" spans="1:23">
      <c r="A16" s="150" t="s">
        <v>65</v>
      </c>
      <c r="B16" s="153" t="s">
        <v>145</v>
      </c>
      <c r="C16" s="153" t="s">
        <v>146</v>
      </c>
      <c r="D16" s="153" t="s">
        <v>81</v>
      </c>
      <c r="E16" s="153" t="s">
        <v>147</v>
      </c>
      <c r="F16" s="153" t="s">
        <v>162</v>
      </c>
      <c r="G16" s="153" t="s">
        <v>163</v>
      </c>
      <c r="H16" s="154">
        <v>3000</v>
      </c>
      <c r="I16" s="63">
        <v>3000</v>
      </c>
      <c r="J16" s="63">
        <v>750</v>
      </c>
      <c r="K16" s="153"/>
      <c r="L16" s="63">
        <v>2250</v>
      </c>
      <c r="M16" s="153"/>
      <c r="N16" s="63"/>
      <c r="O16" s="63"/>
      <c r="P16" s="153"/>
      <c r="Q16" s="63"/>
      <c r="R16" s="63"/>
      <c r="S16" s="63"/>
      <c r="T16" s="63"/>
      <c r="U16" s="63"/>
      <c r="V16" s="63"/>
      <c r="W16" s="63"/>
    </row>
    <row r="17" ht="20.25" customHeight="1" spans="1:23">
      <c r="A17" s="150" t="s">
        <v>65</v>
      </c>
      <c r="B17" s="153" t="s">
        <v>145</v>
      </c>
      <c r="C17" s="153" t="s">
        <v>146</v>
      </c>
      <c r="D17" s="153" t="s">
        <v>81</v>
      </c>
      <c r="E17" s="153" t="s">
        <v>147</v>
      </c>
      <c r="F17" s="153" t="s">
        <v>164</v>
      </c>
      <c r="G17" s="153" t="s">
        <v>165</v>
      </c>
      <c r="H17" s="154">
        <v>11000</v>
      </c>
      <c r="I17" s="63">
        <v>11000</v>
      </c>
      <c r="J17" s="63">
        <v>2750</v>
      </c>
      <c r="K17" s="153"/>
      <c r="L17" s="63">
        <v>8250</v>
      </c>
      <c r="M17" s="153"/>
      <c r="N17" s="63"/>
      <c r="O17" s="63"/>
      <c r="P17" s="153"/>
      <c r="Q17" s="63"/>
      <c r="R17" s="63"/>
      <c r="S17" s="63"/>
      <c r="T17" s="63"/>
      <c r="U17" s="63"/>
      <c r="V17" s="63"/>
      <c r="W17" s="63"/>
    </row>
    <row r="18" ht="20.25" customHeight="1" spans="1:23">
      <c r="A18" s="150" t="s">
        <v>65</v>
      </c>
      <c r="B18" s="153" t="s">
        <v>145</v>
      </c>
      <c r="C18" s="153" t="s">
        <v>146</v>
      </c>
      <c r="D18" s="153" t="s">
        <v>81</v>
      </c>
      <c r="E18" s="153" t="s">
        <v>147</v>
      </c>
      <c r="F18" s="153" t="s">
        <v>166</v>
      </c>
      <c r="G18" s="153" t="s">
        <v>167</v>
      </c>
      <c r="H18" s="154">
        <v>13680</v>
      </c>
      <c r="I18" s="63">
        <v>13680</v>
      </c>
      <c r="J18" s="63">
        <v>3420</v>
      </c>
      <c r="K18" s="153"/>
      <c r="L18" s="63">
        <v>10260</v>
      </c>
      <c r="M18" s="153"/>
      <c r="N18" s="63"/>
      <c r="O18" s="63"/>
      <c r="P18" s="153"/>
      <c r="Q18" s="63"/>
      <c r="R18" s="63"/>
      <c r="S18" s="63"/>
      <c r="T18" s="63"/>
      <c r="U18" s="63"/>
      <c r="V18" s="63"/>
      <c r="W18" s="63"/>
    </row>
    <row r="19" ht="20.25" customHeight="1" spans="1:23">
      <c r="A19" s="150" t="s">
        <v>65</v>
      </c>
      <c r="B19" s="153" t="s">
        <v>145</v>
      </c>
      <c r="C19" s="153" t="s">
        <v>146</v>
      </c>
      <c r="D19" s="153" t="s">
        <v>83</v>
      </c>
      <c r="E19" s="153" t="s">
        <v>168</v>
      </c>
      <c r="F19" s="153" t="s">
        <v>148</v>
      </c>
      <c r="G19" s="153" t="s">
        <v>149</v>
      </c>
      <c r="H19" s="154">
        <v>245500</v>
      </c>
      <c r="I19" s="63">
        <v>245500</v>
      </c>
      <c r="J19" s="63">
        <v>59106.25</v>
      </c>
      <c r="K19" s="153"/>
      <c r="L19" s="63">
        <v>186393.75</v>
      </c>
      <c r="M19" s="153"/>
      <c r="N19" s="63"/>
      <c r="O19" s="63"/>
      <c r="P19" s="153"/>
      <c r="Q19" s="63"/>
      <c r="R19" s="63"/>
      <c r="S19" s="63"/>
      <c r="T19" s="63"/>
      <c r="U19" s="63"/>
      <c r="V19" s="63"/>
      <c r="W19" s="63"/>
    </row>
    <row r="20" ht="20.25" customHeight="1" spans="1:23">
      <c r="A20" s="150" t="s">
        <v>65</v>
      </c>
      <c r="B20" s="153" t="s">
        <v>145</v>
      </c>
      <c r="C20" s="153" t="s">
        <v>146</v>
      </c>
      <c r="D20" s="153" t="s">
        <v>83</v>
      </c>
      <c r="E20" s="153" t="s">
        <v>168</v>
      </c>
      <c r="F20" s="153" t="s">
        <v>150</v>
      </c>
      <c r="G20" s="153" t="s">
        <v>151</v>
      </c>
      <c r="H20" s="154">
        <v>3000</v>
      </c>
      <c r="I20" s="63">
        <v>3000</v>
      </c>
      <c r="J20" s="63">
        <v>750</v>
      </c>
      <c r="K20" s="153"/>
      <c r="L20" s="63">
        <v>2250</v>
      </c>
      <c r="M20" s="153"/>
      <c r="N20" s="63"/>
      <c r="O20" s="63"/>
      <c r="P20" s="153"/>
      <c r="Q20" s="63"/>
      <c r="R20" s="63"/>
      <c r="S20" s="63"/>
      <c r="T20" s="63"/>
      <c r="U20" s="63"/>
      <c r="V20" s="63"/>
      <c r="W20" s="63"/>
    </row>
    <row r="21" ht="20.25" customHeight="1" spans="1:23">
      <c r="A21" s="150" t="s">
        <v>65</v>
      </c>
      <c r="B21" s="153" t="s">
        <v>145</v>
      </c>
      <c r="C21" s="153" t="s">
        <v>146</v>
      </c>
      <c r="D21" s="153" t="s">
        <v>83</v>
      </c>
      <c r="E21" s="153" t="s">
        <v>168</v>
      </c>
      <c r="F21" s="153" t="s">
        <v>152</v>
      </c>
      <c r="G21" s="153" t="s">
        <v>153</v>
      </c>
      <c r="H21" s="154">
        <v>14000</v>
      </c>
      <c r="I21" s="63">
        <v>14000</v>
      </c>
      <c r="J21" s="63">
        <v>3500</v>
      </c>
      <c r="K21" s="153"/>
      <c r="L21" s="63">
        <v>10500</v>
      </c>
      <c r="M21" s="153"/>
      <c r="N21" s="63"/>
      <c r="O21" s="63"/>
      <c r="P21" s="153"/>
      <c r="Q21" s="63"/>
      <c r="R21" s="63"/>
      <c r="S21" s="63"/>
      <c r="T21" s="63"/>
      <c r="U21" s="63"/>
      <c r="V21" s="63"/>
      <c r="W21" s="63"/>
    </row>
    <row r="22" ht="20.25" customHeight="1" spans="1:23">
      <c r="A22" s="150" t="s">
        <v>65</v>
      </c>
      <c r="B22" s="153" t="s">
        <v>145</v>
      </c>
      <c r="C22" s="153" t="s">
        <v>146</v>
      </c>
      <c r="D22" s="153" t="s">
        <v>83</v>
      </c>
      <c r="E22" s="153" t="s">
        <v>168</v>
      </c>
      <c r="F22" s="153" t="s">
        <v>154</v>
      </c>
      <c r="G22" s="153" t="s">
        <v>155</v>
      </c>
      <c r="H22" s="154">
        <v>5000</v>
      </c>
      <c r="I22" s="63">
        <v>5000</v>
      </c>
      <c r="J22" s="63">
        <v>1250</v>
      </c>
      <c r="K22" s="153"/>
      <c r="L22" s="63">
        <v>3750</v>
      </c>
      <c r="M22" s="153"/>
      <c r="N22" s="63"/>
      <c r="O22" s="63"/>
      <c r="P22" s="153"/>
      <c r="Q22" s="63"/>
      <c r="R22" s="63"/>
      <c r="S22" s="63"/>
      <c r="T22" s="63"/>
      <c r="U22" s="63"/>
      <c r="V22" s="63"/>
      <c r="W22" s="63"/>
    </row>
    <row r="23" ht="20.25" customHeight="1" spans="1:23">
      <c r="A23" s="150" t="s">
        <v>65</v>
      </c>
      <c r="B23" s="153" t="s">
        <v>145</v>
      </c>
      <c r="C23" s="153" t="s">
        <v>146</v>
      </c>
      <c r="D23" s="153" t="s">
        <v>83</v>
      </c>
      <c r="E23" s="153" t="s">
        <v>168</v>
      </c>
      <c r="F23" s="153" t="s">
        <v>156</v>
      </c>
      <c r="G23" s="153" t="s">
        <v>157</v>
      </c>
      <c r="H23" s="154">
        <v>70000</v>
      </c>
      <c r="I23" s="63">
        <v>70000</v>
      </c>
      <c r="J23" s="63">
        <v>17500</v>
      </c>
      <c r="K23" s="153"/>
      <c r="L23" s="63">
        <v>52500</v>
      </c>
      <c r="M23" s="153"/>
      <c r="N23" s="63"/>
      <c r="O23" s="63"/>
      <c r="P23" s="153"/>
      <c r="Q23" s="63"/>
      <c r="R23" s="63"/>
      <c r="S23" s="63"/>
      <c r="T23" s="63"/>
      <c r="U23" s="63"/>
      <c r="V23" s="63"/>
      <c r="W23" s="63"/>
    </row>
    <row r="24" ht="20.25" customHeight="1" spans="1:23">
      <c r="A24" s="150" t="s">
        <v>65</v>
      </c>
      <c r="B24" s="153" t="s">
        <v>145</v>
      </c>
      <c r="C24" s="153" t="s">
        <v>146</v>
      </c>
      <c r="D24" s="153" t="s">
        <v>83</v>
      </c>
      <c r="E24" s="153" t="s">
        <v>168</v>
      </c>
      <c r="F24" s="153" t="s">
        <v>158</v>
      </c>
      <c r="G24" s="153" t="s">
        <v>159</v>
      </c>
      <c r="H24" s="154">
        <v>8000</v>
      </c>
      <c r="I24" s="63">
        <v>8000</v>
      </c>
      <c r="J24" s="63">
        <v>2000</v>
      </c>
      <c r="K24" s="153"/>
      <c r="L24" s="63">
        <v>6000</v>
      </c>
      <c r="M24" s="153"/>
      <c r="N24" s="63"/>
      <c r="O24" s="63"/>
      <c r="P24" s="153"/>
      <c r="Q24" s="63"/>
      <c r="R24" s="63"/>
      <c r="S24" s="63"/>
      <c r="T24" s="63"/>
      <c r="U24" s="63"/>
      <c r="V24" s="63"/>
      <c r="W24" s="63"/>
    </row>
    <row r="25" ht="20.25" customHeight="1" spans="1:23">
      <c r="A25" s="150" t="s">
        <v>65</v>
      </c>
      <c r="B25" s="153" t="s">
        <v>145</v>
      </c>
      <c r="C25" s="153" t="s">
        <v>146</v>
      </c>
      <c r="D25" s="153" t="s">
        <v>83</v>
      </c>
      <c r="E25" s="153" t="s">
        <v>168</v>
      </c>
      <c r="F25" s="153" t="s">
        <v>160</v>
      </c>
      <c r="G25" s="153" t="s">
        <v>161</v>
      </c>
      <c r="H25" s="154">
        <v>8000</v>
      </c>
      <c r="I25" s="63">
        <v>8000</v>
      </c>
      <c r="J25" s="63">
        <v>2000</v>
      </c>
      <c r="K25" s="153"/>
      <c r="L25" s="63">
        <v>6000</v>
      </c>
      <c r="M25" s="153"/>
      <c r="N25" s="63"/>
      <c r="O25" s="63"/>
      <c r="P25" s="153"/>
      <c r="Q25" s="63"/>
      <c r="R25" s="63"/>
      <c r="S25" s="63"/>
      <c r="T25" s="63"/>
      <c r="U25" s="63"/>
      <c r="V25" s="63"/>
      <c r="W25" s="63"/>
    </row>
    <row r="26" ht="20.25" customHeight="1" spans="1:23">
      <c r="A26" s="150" t="s">
        <v>65</v>
      </c>
      <c r="B26" s="153" t="s">
        <v>145</v>
      </c>
      <c r="C26" s="153" t="s">
        <v>146</v>
      </c>
      <c r="D26" s="153" t="s">
        <v>83</v>
      </c>
      <c r="E26" s="153" t="s">
        <v>168</v>
      </c>
      <c r="F26" s="153" t="s">
        <v>162</v>
      </c>
      <c r="G26" s="153" t="s">
        <v>163</v>
      </c>
      <c r="H26" s="154">
        <v>9000</v>
      </c>
      <c r="I26" s="63">
        <v>9000</v>
      </c>
      <c r="J26" s="63">
        <v>2250</v>
      </c>
      <c r="K26" s="153"/>
      <c r="L26" s="63">
        <v>6750</v>
      </c>
      <c r="M26" s="153"/>
      <c r="N26" s="63"/>
      <c r="O26" s="63"/>
      <c r="P26" s="153"/>
      <c r="Q26" s="63"/>
      <c r="R26" s="63"/>
      <c r="S26" s="63"/>
      <c r="T26" s="63"/>
      <c r="U26" s="63"/>
      <c r="V26" s="63"/>
      <c r="W26" s="63"/>
    </row>
    <row r="27" ht="20.25" customHeight="1" spans="1:23">
      <c r="A27" s="150" t="s">
        <v>65</v>
      </c>
      <c r="B27" s="153" t="s">
        <v>145</v>
      </c>
      <c r="C27" s="153" t="s">
        <v>146</v>
      </c>
      <c r="D27" s="153" t="s">
        <v>83</v>
      </c>
      <c r="E27" s="153" t="s">
        <v>168</v>
      </c>
      <c r="F27" s="153" t="s">
        <v>169</v>
      </c>
      <c r="G27" s="153" t="s">
        <v>170</v>
      </c>
      <c r="H27" s="154">
        <v>18000</v>
      </c>
      <c r="I27" s="63">
        <v>18000</v>
      </c>
      <c r="J27" s="63">
        <v>4500</v>
      </c>
      <c r="K27" s="153"/>
      <c r="L27" s="63">
        <v>13500</v>
      </c>
      <c r="M27" s="153"/>
      <c r="N27" s="63"/>
      <c r="O27" s="63"/>
      <c r="P27" s="153"/>
      <c r="Q27" s="63"/>
      <c r="R27" s="63"/>
      <c r="S27" s="63"/>
      <c r="T27" s="63"/>
      <c r="U27" s="63"/>
      <c r="V27" s="63"/>
      <c r="W27" s="63"/>
    </row>
    <row r="28" ht="20.25" customHeight="1" spans="1:23">
      <c r="A28" s="150" t="s">
        <v>65</v>
      </c>
      <c r="B28" s="153" t="s">
        <v>145</v>
      </c>
      <c r="C28" s="153" t="s">
        <v>146</v>
      </c>
      <c r="D28" s="153" t="s">
        <v>83</v>
      </c>
      <c r="E28" s="153" t="s">
        <v>168</v>
      </c>
      <c r="F28" s="153" t="s">
        <v>164</v>
      </c>
      <c r="G28" s="153" t="s">
        <v>165</v>
      </c>
      <c r="H28" s="154">
        <v>37000</v>
      </c>
      <c r="I28" s="63">
        <v>37000</v>
      </c>
      <c r="J28" s="63">
        <v>9250</v>
      </c>
      <c r="K28" s="153"/>
      <c r="L28" s="63">
        <v>27750</v>
      </c>
      <c r="M28" s="153"/>
      <c r="N28" s="63"/>
      <c r="O28" s="63"/>
      <c r="P28" s="153"/>
      <c r="Q28" s="63"/>
      <c r="R28" s="63"/>
      <c r="S28" s="63"/>
      <c r="T28" s="63"/>
      <c r="U28" s="63"/>
      <c r="V28" s="63"/>
      <c r="W28" s="63"/>
    </row>
    <row r="29" ht="20.25" customHeight="1" spans="1:23">
      <c r="A29" s="150" t="s">
        <v>65</v>
      </c>
      <c r="B29" s="153" t="s">
        <v>145</v>
      </c>
      <c r="C29" s="153" t="s">
        <v>146</v>
      </c>
      <c r="D29" s="153" t="s">
        <v>87</v>
      </c>
      <c r="E29" s="153" t="s">
        <v>171</v>
      </c>
      <c r="F29" s="153" t="s">
        <v>172</v>
      </c>
      <c r="G29" s="153" t="s">
        <v>173</v>
      </c>
      <c r="H29" s="154">
        <v>10800</v>
      </c>
      <c r="I29" s="63">
        <v>10800</v>
      </c>
      <c r="J29" s="63">
        <v>10800</v>
      </c>
      <c r="K29" s="153"/>
      <c r="L29" s="63"/>
      <c r="M29" s="153"/>
      <c r="N29" s="63"/>
      <c r="O29" s="63"/>
      <c r="P29" s="153"/>
      <c r="Q29" s="63"/>
      <c r="R29" s="63"/>
      <c r="S29" s="63"/>
      <c r="T29" s="63"/>
      <c r="U29" s="63"/>
      <c r="V29" s="63"/>
      <c r="W29" s="63"/>
    </row>
    <row r="30" ht="20.25" customHeight="1" spans="1:23">
      <c r="A30" s="150" t="s">
        <v>65</v>
      </c>
      <c r="B30" s="153" t="s">
        <v>145</v>
      </c>
      <c r="C30" s="153" t="s">
        <v>146</v>
      </c>
      <c r="D30" s="153" t="s">
        <v>88</v>
      </c>
      <c r="E30" s="153" t="s">
        <v>174</v>
      </c>
      <c r="F30" s="153" t="s">
        <v>172</v>
      </c>
      <c r="G30" s="153" t="s">
        <v>173</v>
      </c>
      <c r="H30" s="154">
        <v>6600</v>
      </c>
      <c r="I30" s="63">
        <v>6600</v>
      </c>
      <c r="J30" s="63">
        <v>6600</v>
      </c>
      <c r="K30" s="153"/>
      <c r="L30" s="63"/>
      <c r="M30" s="153"/>
      <c r="N30" s="63"/>
      <c r="O30" s="63"/>
      <c r="P30" s="153"/>
      <c r="Q30" s="63"/>
      <c r="R30" s="63"/>
      <c r="S30" s="63"/>
      <c r="T30" s="63"/>
      <c r="U30" s="63"/>
      <c r="V30" s="63"/>
      <c r="W30" s="63"/>
    </row>
    <row r="31" ht="20.25" customHeight="1" spans="1:23">
      <c r="A31" s="150" t="s">
        <v>65</v>
      </c>
      <c r="B31" s="153" t="s">
        <v>175</v>
      </c>
      <c r="C31" s="153" t="s">
        <v>176</v>
      </c>
      <c r="D31" s="153" t="s">
        <v>81</v>
      </c>
      <c r="E31" s="153" t="s">
        <v>147</v>
      </c>
      <c r="F31" s="153" t="s">
        <v>177</v>
      </c>
      <c r="G31" s="153" t="s">
        <v>178</v>
      </c>
      <c r="H31" s="154">
        <v>613872</v>
      </c>
      <c r="I31" s="63">
        <v>613872</v>
      </c>
      <c r="J31" s="63">
        <v>268569</v>
      </c>
      <c r="K31" s="153"/>
      <c r="L31" s="63">
        <v>345303</v>
      </c>
      <c r="M31" s="153"/>
      <c r="N31" s="63"/>
      <c r="O31" s="63"/>
      <c r="P31" s="153"/>
      <c r="Q31" s="63"/>
      <c r="R31" s="63"/>
      <c r="S31" s="63"/>
      <c r="T31" s="63"/>
      <c r="U31" s="63"/>
      <c r="V31" s="63"/>
      <c r="W31" s="63"/>
    </row>
    <row r="32" ht="20.25" customHeight="1" spans="1:23">
      <c r="A32" s="150" t="s">
        <v>65</v>
      </c>
      <c r="B32" s="153" t="s">
        <v>175</v>
      </c>
      <c r="C32" s="153" t="s">
        <v>176</v>
      </c>
      <c r="D32" s="153" t="s">
        <v>81</v>
      </c>
      <c r="E32" s="153" t="s">
        <v>147</v>
      </c>
      <c r="F32" s="153" t="s">
        <v>179</v>
      </c>
      <c r="G32" s="153" t="s">
        <v>180</v>
      </c>
      <c r="H32" s="154">
        <v>736476</v>
      </c>
      <c r="I32" s="63">
        <v>736476</v>
      </c>
      <c r="J32" s="63">
        <v>322208.25</v>
      </c>
      <c r="K32" s="153"/>
      <c r="L32" s="63">
        <v>414267.75</v>
      </c>
      <c r="M32" s="153"/>
      <c r="N32" s="63"/>
      <c r="O32" s="63"/>
      <c r="P32" s="153"/>
      <c r="Q32" s="63"/>
      <c r="R32" s="63"/>
      <c r="S32" s="63"/>
      <c r="T32" s="63"/>
      <c r="U32" s="63"/>
      <c r="V32" s="63"/>
      <c r="W32" s="63"/>
    </row>
    <row r="33" ht="20.25" customHeight="1" spans="1:23">
      <c r="A33" s="150" t="s">
        <v>65</v>
      </c>
      <c r="B33" s="153" t="s">
        <v>181</v>
      </c>
      <c r="C33" s="153" t="s">
        <v>182</v>
      </c>
      <c r="D33" s="153" t="s">
        <v>83</v>
      </c>
      <c r="E33" s="153" t="s">
        <v>168</v>
      </c>
      <c r="F33" s="153" t="s">
        <v>177</v>
      </c>
      <c r="G33" s="153" t="s">
        <v>178</v>
      </c>
      <c r="H33" s="154">
        <v>1327620</v>
      </c>
      <c r="I33" s="63">
        <v>1327620</v>
      </c>
      <c r="J33" s="63">
        <v>580833.75</v>
      </c>
      <c r="K33" s="153"/>
      <c r="L33" s="63">
        <v>746786.25</v>
      </c>
      <c r="M33" s="153"/>
      <c r="N33" s="63"/>
      <c r="O33" s="63"/>
      <c r="P33" s="153"/>
      <c r="Q33" s="63"/>
      <c r="R33" s="63"/>
      <c r="S33" s="63"/>
      <c r="T33" s="63"/>
      <c r="U33" s="63"/>
      <c r="V33" s="63"/>
      <c r="W33" s="63"/>
    </row>
    <row r="34" ht="20.25" customHeight="1" spans="1:23">
      <c r="A34" s="150" t="s">
        <v>65</v>
      </c>
      <c r="B34" s="153" t="s">
        <v>181</v>
      </c>
      <c r="C34" s="153" t="s">
        <v>182</v>
      </c>
      <c r="D34" s="153" t="s">
        <v>83</v>
      </c>
      <c r="E34" s="153" t="s">
        <v>168</v>
      </c>
      <c r="F34" s="153" t="s">
        <v>179</v>
      </c>
      <c r="G34" s="153" t="s">
        <v>180</v>
      </c>
      <c r="H34" s="154">
        <v>156</v>
      </c>
      <c r="I34" s="63">
        <v>156</v>
      </c>
      <c r="J34" s="63">
        <v>68.25</v>
      </c>
      <c r="K34" s="153"/>
      <c r="L34" s="63">
        <v>87.75</v>
      </c>
      <c r="M34" s="153"/>
      <c r="N34" s="63"/>
      <c r="O34" s="63"/>
      <c r="P34" s="153"/>
      <c r="Q34" s="63"/>
      <c r="R34" s="63"/>
      <c r="S34" s="63"/>
      <c r="T34" s="63"/>
      <c r="U34" s="63"/>
      <c r="V34" s="63"/>
      <c r="W34" s="63"/>
    </row>
    <row r="35" ht="20.25" customHeight="1" spans="1:23">
      <c r="A35" s="150" t="s">
        <v>65</v>
      </c>
      <c r="B35" s="153" t="s">
        <v>181</v>
      </c>
      <c r="C35" s="153" t="s">
        <v>182</v>
      </c>
      <c r="D35" s="153" t="s">
        <v>83</v>
      </c>
      <c r="E35" s="153" t="s">
        <v>168</v>
      </c>
      <c r="F35" s="153" t="s">
        <v>183</v>
      </c>
      <c r="G35" s="153" t="s">
        <v>184</v>
      </c>
      <c r="H35" s="154">
        <v>591960</v>
      </c>
      <c r="I35" s="63">
        <v>591960</v>
      </c>
      <c r="J35" s="63">
        <v>258982.5</v>
      </c>
      <c r="K35" s="153"/>
      <c r="L35" s="63">
        <v>332977.5</v>
      </c>
      <c r="M35" s="153"/>
      <c r="N35" s="63"/>
      <c r="O35" s="63"/>
      <c r="P35" s="153"/>
      <c r="Q35" s="63"/>
      <c r="R35" s="63"/>
      <c r="S35" s="63"/>
      <c r="T35" s="63"/>
      <c r="U35" s="63"/>
      <c r="V35" s="63"/>
      <c r="W35" s="63"/>
    </row>
    <row r="36" ht="20.25" customHeight="1" spans="1:23">
      <c r="A36" s="150" t="s">
        <v>65</v>
      </c>
      <c r="B36" s="153" t="s">
        <v>181</v>
      </c>
      <c r="C36" s="153" t="s">
        <v>182</v>
      </c>
      <c r="D36" s="153" t="s">
        <v>99</v>
      </c>
      <c r="E36" s="153" t="s">
        <v>185</v>
      </c>
      <c r="F36" s="153" t="s">
        <v>179</v>
      </c>
      <c r="G36" s="153" t="s">
        <v>180</v>
      </c>
      <c r="H36" s="154">
        <v>68904</v>
      </c>
      <c r="I36" s="63">
        <v>68904</v>
      </c>
      <c r="J36" s="63"/>
      <c r="K36" s="153"/>
      <c r="L36" s="63">
        <v>68904</v>
      </c>
      <c r="M36" s="153"/>
      <c r="N36" s="63"/>
      <c r="O36" s="63"/>
      <c r="P36" s="153"/>
      <c r="Q36" s="63"/>
      <c r="R36" s="63"/>
      <c r="S36" s="63"/>
      <c r="T36" s="63"/>
      <c r="U36" s="63"/>
      <c r="V36" s="63"/>
      <c r="W36" s="63"/>
    </row>
    <row r="37" ht="20.25" customHeight="1" spans="1:23">
      <c r="A37" s="150" t="s">
        <v>65</v>
      </c>
      <c r="B37" s="153" t="s">
        <v>186</v>
      </c>
      <c r="C37" s="153" t="s">
        <v>187</v>
      </c>
      <c r="D37" s="153" t="s">
        <v>83</v>
      </c>
      <c r="E37" s="153" t="s">
        <v>168</v>
      </c>
      <c r="F37" s="153" t="s">
        <v>188</v>
      </c>
      <c r="G37" s="153" t="s">
        <v>189</v>
      </c>
      <c r="H37" s="154">
        <v>22345.14</v>
      </c>
      <c r="I37" s="63">
        <v>22345.14</v>
      </c>
      <c r="J37" s="63">
        <v>5586.29</v>
      </c>
      <c r="K37" s="153"/>
      <c r="L37" s="63">
        <v>16758.85</v>
      </c>
      <c r="M37" s="153"/>
      <c r="N37" s="63"/>
      <c r="O37" s="63"/>
      <c r="P37" s="153"/>
      <c r="Q37" s="63"/>
      <c r="R37" s="63"/>
      <c r="S37" s="63"/>
      <c r="T37" s="63"/>
      <c r="U37" s="63"/>
      <c r="V37" s="63"/>
      <c r="W37" s="63"/>
    </row>
    <row r="38" ht="20.25" customHeight="1" spans="1:23">
      <c r="A38" s="150" t="s">
        <v>65</v>
      </c>
      <c r="B38" s="153" t="s">
        <v>186</v>
      </c>
      <c r="C38" s="153" t="s">
        <v>187</v>
      </c>
      <c r="D38" s="153" t="s">
        <v>89</v>
      </c>
      <c r="E38" s="153" t="s">
        <v>190</v>
      </c>
      <c r="F38" s="153" t="s">
        <v>191</v>
      </c>
      <c r="G38" s="153" t="s">
        <v>192</v>
      </c>
      <c r="H38" s="154">
        <v>760452.48</v>
      </c>
      <c r="I38" s="63">
        <v>760452.48</v>
      </c>
      <c r="J38" s="63">
        <v>190113.12</v>
      </c>
      <c r="K38" s="153"/>
      <c r="L38" s="63">
        <v>570339.36</v>
      </c>
      <c r="M38" s="153"/>
      <c r="N38" s="63"/>
      <c r="O38" s="63"/>
      <c r="P38" s="153"/>
      <c r="Q38" s="63"/>
      <c r="R38" s="63"/>
      <c r="S38" s="63"/>
      <c r="T38" s="63"/>
      <c r="U38" s="63"/>
      <c r="V38" s="63"/>
      <c r="W38" s="63"/>
    </row>
    <row r="39" ht="20.25" customHeight="1" spans="1:23">
      <c r="A39" s="150" t="s">
        <v>65</v>
      </c>
      <c r="B39" s="153" t="s">
        <v>186</v>
      </c>
      <c r="C39" s="153" t="s">
        <v>187</v>
      </c>
      <c r="D39" s="153" t="s">
        <v>92</v>
      </c>
      <c r="E39" s="153" t="s">
        <v>193</v>
      </c>
      <c r="F39" s="153" t="s">
        <v>194</v>
      </c>
      <c r="G39" s="153" t="s">
        <v>195</v>
      </c>
      <c r="H39" s="154">
        <v>138717.9</v>
      </c>
      <c r="I39" s="63">
        <v>138717.9</v>
      </c>
      <c r="J39" s="63">
        <v>34679.48</v>
      </c>
      <c r="K39" s="153"/>
      <c r="L39" s="63">
        <v>104038.42</v>
      </c>
      <c r="M39" s="153"/>
      <c r="N39" s="63"/>
      <c r="O39" s="63"/>
      <c r="P39" s="153"/>
      <c r="Q39" s="63"/>
      <c r="R39" s="63"/>
      <c r="S39" s="63"/>
      <c r="T39" s="63"/>
      <c r="U39" s="63"/>
      <c r="V39" s="63"/>
      <c r="W39" s="63"/>
    </row>
    <row r="40" ht="20.25" customHeight="1" spans="1:23">
      <c r="A40" s="150" t="s">
        <v>65</v>
      </c>
      <c r="B40" s="153" t="s">
        <v>186</v>
      </c>
      <c r="C40" s="153" t="s">
        <v>187</v>
      </c>
      <c r="D40" s="153" t="s">
        <v>93</v>
      </c>
      <c r="E40" s="153" t="s">
        <v>196</v>
      </c>
      <c r="F40" s="153" t="s">
        <v>194</v>
      </c>
      <c r="G40" s="153" t="s">
        <v>195</v>
      </c>
      <c r="H40" s="154">
        <v>255766.82</v>
      </c>
      <c r="I40" s="63">
        <v>255766.82</v>
      </c>
      <c r="J40" s="63">
        <v>63941.71</v>
      </c>
      <c r="K40" s="153"/>
      <c r="L40" s="63">
        <v>191825.11</v>
      </c>
      <c r="M40" s="153"/>
      <c r="N40" s="63"/>
      <c r="O40" s="63"/>
      <c r="P40" s="153"/>
      <c r="Q40" s="63"/>
      <c r="R40" s="63"/>
      <c r="S40" s="63"/>
      <c r="T40" s="63"/>
      <c r="U40" s="63"/>
      <c r="V40" s="63"/>
      <c r="W40" s="63"/>
    </row>
    <row r="41" ht="20.25" customHeight="1" spans="1:23">
      <c r="A41" s="150" t="s">
        <v>65</v>
      </c>
      <c r="B41" s="153" t="s">
        <v>186</v>
      </c>
      <c r="C41" s="153" t="s">
        <v>187</v>
      </c>
      <c r="D41" s="153" t="s">
        <v>94</v>
      </c>
      <c r="E41" s="153" t="s">
        <v>197</v>
      </c>
      <c r="F41" s="153" t="s">
        <v>198</v>
      </c>
      <c r="G41" s="153" t="s">
        <v>199</v>
      </c>
      <c r="H41" s="154">
        <v>328543.8</v>
      </c>
      <c r="I41" s="63">
        <v>328543.8</v>
      </c>
      <c r="J41" s="63">
        <v>82135.95</v>
      </c>
      <c r="K41" s="153"/>
      <c r="L41" s="63">
        <v>246407.85</v>
      </c>
      <c r="M41" s="153"/>
      <c r="N41" s="63"/>
      <c r="O41" s="63"/>
      <c r="P41" s="153"/>
      <c r="Q41" s="63"/>
      <c r="R41" s="63"/>
      <c r="S41" s="63"/>
      <c r="T41" s="63"/>
      <c r="U41" s="63"/>
      <c r="V41" s="63"/>
      <c r="W41" s="63"/>
    </row>
    <row r="42" ht="20.25" customHeight="1" spans="1:23">
      <c r="A42" s="150" t="s">
        <v>65</v>
      </c>
      <c r="B42" s="153" t="s">
        <v>186</v>
      </c>
      <c r="C42" s="153" t="s">
        <v>187</v>
      </c>
      <c r="D42" s="153" t="s">
        <v>95</v>
      </c>
      <c r="E42" s="153" t="s">
        <v>200</v>
      </c>
      <c r="F42" s="153" t="s">
        <v>188</v>
      </c>
      <c r="G42" s="153" t="s">
        <v>189</v>
      </c>
      <c r="H42" s="154">
        <v>45974.59</v>
      </c>
      <c r="I42" s="63">
        <v>45974.59</v>
      </c>
      <c r="J42" s="63">
        <v>31359.65</v>
      </c>
      <c r="K42" s="153"/>
      <c r="L42" s="63">
        <v>14614.94</v>
      </c>
      <c r="M42" s="153"/>
      <c r="N42" s="63"/>
      <c r="O42" s="63"/>
      <c r="P42" s="153"/>
      <c r="Q42" s="63"/>
      <c r="R42" s="63"/>
      <c r="S42" s="63"/>
      <c r="T42" s="63"/>
      <c r="U42" s="63"/>
      <c r="V42" s="63"/>
      <c r="W42" s="63"/>
    </row>
    <row r="43" ht="20.25" customHeight="1" spans="1:23">
      <c r="A43" s="150" t="s">
        <v>65</v>
      </c>
      <c r="B43" s="153" t="s">
        <v>201</v>
      </c>
      <c r="C43" s="153" t="s">
        <v>202</v>
      </c>
      <c r="D43" s="153" t="s">
        <v>98</v>
      </c>
      <c r="E43" s="153" t="s">
        <v>202</v>
      </c>
      <c r="F43" s="153" t="s">
        <v>203</v>
      </c>
      <c r="G43" s="153" t="s">
        <v>202</v>
      </c>
      <c r="H43" s="154">
        <v>787992</v>
      </c>
      <c r="I43" s="63">
        <v>787992</v>
      </c>
      <c r="J43" s="63">
        <v>196998</v>
      </c>
      <c r="K43" s="153"/>
      <c r="L43" s="63">
        <v>590994</v>
      </c>
      <c r="M43" s="153"/>
      <c r="N43" s="63"/>
      <c r="O43" s="63"/>
      <c r="P43" s="153"/>
      <c r="Q43" s="63"/>
      <c r="R43" s="63"/>
      <c r="S43" s="63"/>
      <c r="T43" s="63"/>
      <c r="U43" s="63"/>
      <c r="V43" s="63"/>
      <c r="W43" s="63"/>
    </row>
    <row r="44" ht="20.25" customHeight="1" spans="1:23">
      <c r="A44" s="150" t="s">
        <v>65</v>
      </c>
      <c r="B44" s="153" t="s">
        <v>204</v>
      </c>
      <c r="C44" s="153" t="s">
        <v>205</v>
      </c>
      <c r="D44" s="153" t="s">
        <v>81</v>
      </c>
      <c r="E44" s="153" t="s">
        <v>147</v>
      </c>
      <c r="F44" s="153" t="s">
        <v>206</v>
      </c>
      <c r="G44" s="153" t="s">
        <v>207</v>
      </c>
      <c r="H44" s="154">
        <v>399532</v>
      </c>
      <c r="I44" s="63">
        <v>399532</v>
      </c>
      <c r="J44" s="63">
        <v>118104</v>
      </c>
      <c r="K44" s="153"/>
      <c r="L44" s="63">
        <v>281428</v>
      </c>
      <c r="M44" s="153"/>
      <c r="N44" s="63"/>
      <c r="O44" s="63"/>
      <c r="P44" s="153"/>
      <c r="Q44" s="63"/>
      <c r="R44" s="63"/>
      <c r="S44" s="63"/>
      <c r="T44" s="63"/>
      <c r="U44" s="63"/>
      <c r="V44" s="63"/>
      <c r="W44" s="63"/>
    </row>
    <row r="45" ht="20.25" customHeight="1" spans="1:23">
      <c r="A45" s="150" t="s">
        <v>65</v>
      </c>
      <c r="B45" s="153" t="s">
        <v>208</v>
      </c>
      <c r="C45" s="153" t="s">
        <v>209</v>
      </c>
      <c r="D45" s="153" t="s">
        <v>81</v>
      </c>
      <c r="E45" s="153" t="s">
        <v>147</v>
      </c>
      <c r="F45" s="153" t="s">
        <v>210</v>
      </c>
      <c r="G45" s="153" t="s">
        <v>211</v>
      </c>
      <c r="H45" s="154">
        <v>13100</v>
      </c>
      <c r="I45" s="63">
        <v>13100</v>
      </c>
      <c r="J45" s="63"/>
      <c r="K45" s="153"/>
      <c r="L45" s="63">
        <v>13100</v>
      </c>
      <c r="M45" s="153"/>
      <c r="N45" s="63"/>
      <c r="O45" s="63"/>
      <c r="P45" s="153"/>
      <c r="Q45" s="63"/>
      <c r="R45" s="63"/>
      <c r="S45" s="63"/>
      <c r="T45" s="63"/>
      <c r="U45" s="63"/>
      <c r="V45" s="63"/>
      <c r="W45" s="63"/>
    </row>
    <row r="46" ht="20.25" customHeight="1" spans="1:23">
      <c r="A46" s="150" t="s">
        <v>65</v>
      </c>
      <c r="B46" s="153" t="s">
        <v>212</v>
      </c>
      <c r="C46" s="153" t="s">
        <v>213</v>
      </c>
      <c r="D46" s="153" t="s">
        <v>81</v>
      </c>
      <c r="E46" s="153" t="s">
        <v>147</v>
      </c>
      <c r="F46" s="153" t="s">
        <v>166</v>
      </c>
      <c r="G46" s="153" t="s">
        <v>167</v>
      </c>
      <c r="H46" s="154">
        <v>136800</v>
      </c>
      <c r="I46" s="63">
        <v>136800</v>
      </c>
      <c r="J46" s="63">
        <v>59850</v>
      </c>
      <c r="K46" s="153"/>
      <c r="L46" s="63">
        <v>76950</v>
      </c>
      <c r="M46" s="153"/>
      <c r="N46" s="63"/>
      <c r="O46" s="63"/>
      <c r="P46" s="153"/>
      <c r="Q46" s="63"/>
      <c r="R46" s="63"/>
      <c r="S46" s="63"/>
      <c r="T46" s="63"/>
      <c r="U46" s="63"/>
      <c r="V46" s="63"/>
      <c r="W46" s="63"/>
    </row>
    <row r="47" ht="20.25" customHeight="1" spans="1:23">
      <c r="A47" s="150" t="s">
        <v>65</v>
      </c>
      <c r="B47" s="153" t="s">
        <v>214</v>
      </c>
      <c r="C47" s="153" t="s">
        <v>215</v>
      </c>
      <c r="D47" s="153" t="s">
        <v>81</v>
      </c>
      <c r="E47" s="153" t="s">
        <v>147</v>
      </c>
      <c r="F47" s="153" t="s">
        <v>216</v>
      </c>
      <c r="G47" s="153" t="s">
        <v>215</v>
      </c>
      <c r="H47" s="154">
        <v>27006.96</v>
      </c>
      <c r="I47" s="63">
        <v>27006.96</v>
      </c>
      <c r="J47" s="63"/>
      <c r="K47" s="153"/>
      <c r="L47" s="63">
        <v>27006.96</v>
      </c>
      <c r="M47" s="153"/>
      <c r="N47" s="63"/>
      <c r="O47" s="63"/>
      <c r="P47" s="153"/>
      <c r="Q47" s="63"/>
      <c r="R47" s="63"/>
      <c r="S47" s="63"/>
      <c r="T47" s="63"/>
      <c r="U47" s="63"/>
      <c r="V47" s="63"/>
      <c r="W47" s="63"/>
    </row>
    <row r="48" ht="20.25" customHeight="1" spans="1:23">
      <c r="A48" s="150" t="s">
        <v>65</v>
      </c>
      <c r="B48" s="153" t="s">
        <v>214</v>
      </c>
      <c r="C48" s="153" t="s">
        <v>215</v>
      </c>
      <c r="D48" s="153" t="s">
        <v>83</v>
      </c>
      <c r="E48" s="153" t="s">
        <v>168</v>
      </c>
      <c r="F48" s="153" t="s">
        <v>216</v>
      </c>
      <c r="G48" s="153" t="s">
        <v>215</v>
      </c>
      <c r="H48" s="154">
        <v>63011.76</v>
      </c>
      <c r="I48" s="63">
        <v>63011.76</v>
      </c>
      <c r="J48" s="63"/>
      <c r="K48" s="153"/>
      <c r="L48" s="63">
        <v>63011.76</v>
      </c>
      <c r="M48" s="153"/>
      <c r="N48" s="63"/>
      <c r="O48" s="63"/>
      <c r="P48" s="153"/>
      <c r="Q48" s="63"/>
      <c r="R48" s="63"/>
      <c r="S48" s="63"/>
      <c r="T48" s="63"/>
      <c r="U48" s="63"/>
      <c r="V48" s="63"/>
      <c r="W48" s="63"/>
    </row>
    <row r="49" ht="20.25" customHeight="1" spans="1:23">
      <c r="A49" s="150" t="s">
        <v>65</v>
      </c>
      <c r="B49" s="153" t="s">
        <v>217</v>
      </c>
      <c r="C49" s="153" t="s">
        <v>218</v>
      </c>
      <c r="D49" s="153" t="s">
        <v>87</v>
      </c>
      <c r="E49" s="153" t="s">
        <v>171</v>
      </c>
      <c r="F49" s="153" t="s">
        <v>219</v>
      </c>
      <c r="G49" s="153" t="s">
        <v>220</v>
      </c>
      <c r="H49" s="154">
        <v>561600</v>
      </c>
      <c r="I49" s="63">
        <v>561600</v>
      </c>
      <c r="J49" s="63">
        <v>561600</v>
      </c>
      <c r="K49" s="153"/>
      <c r="L49" s="63"/>
      <c r="M49" s="153"/>
      <c r="N49" s="63"/>
      <c r="O49" s="63"/>
      <c r="P49" s="153"/>
      <c r="Q49" s="63"/>
      <c r="R49" s="63"/>
      <c r="S49" s="63"/>
      <c r="T49" s="63"/>
      <c r="U49" s="63"/>
      <c r="V49" s="63"/>
      <c r="W49" s="63"/>
    </row>
    <row r="50" ht="20.25" customHeight="1" spans="1:23">
      <c r="A50" s="150" t="s">
        <v>65</v>
      </c>
      <c r="B50" s="153" t="s">
        <v>217</v>
      </c>
      <c r="C50" s="153" t="s">
        <v>218</v>
      </c>
      <c r="D50" s="153" t="s">
        <v>88</v>
      </c>
      <c r="E50" s="153" t="s">
        <v>174</v>
      </c>
      <c r="F50" s="153" t="s">
        <v>219</v>
      </c>
      <c r="G50" s="153" t="s">
        <v>220</v>
      </c>
      <c r="H50" s="154">
        <v>290400</v>
      </c>
      <c r="I50" s="63">
        <v>290400</v>
      </c>
      <c r="J50" s="63">
        <v>290400</v>
      </c>
      <c r="K50" s="153"/>
      <c r="L50" s="63"/>
      <c r="M50" s="153"/>
      <c r="N50" s="63"/>
      <c r="O50" s="63"/>
      <c r="P50" s="153"/>
      <c r="Q50" s="63"/>
      <c r="R50" s="63"/>
      <c r="S50" s="63"/>
      <c r="T50" s="63"/>
      <c r="U50" s="63"/>
      <c r="V50" s="63"/>
      <c r="W50" s="63"/>
    </row>
    <row r="51" ht="20.25" customHeight="1" spans="1:23">
      <c r="A51" s="150" t="s">
        <v>65</v>
      </c>
      <c r="B51" s="153" t="s">
        <v>221</v>
      </c>
      <c r="C51" s="153" t="s">
        <v>122</v>
      </c>
      <c r="D51" s="153" t="s">
        <v>81</v>
      </c>
      <c r="E51" s="153" t="s">
        <v>147</v>
      </c>
      <c r="F51" s="153" t="s">
        <v>222</v>
      </c>
      <c r="G51" s="153" t="s">
        <v>122</v>
      </c>
      <c r="H51" s="154">
        <v>2000</v>
      </c>
      <c r="I51" s="63">
        <v>2000</v>
      </c>
      <c r="J51" s="63"/>
      <c r="K51" s="153"/>
      <c r="L51" s="63">
        <v>2000</v>
      </c>
      <c r="M51" s="153"/>
      <c r="N51" s="63"/>
      <c r="O51" s="63"/>
      <c r="P51" s="153"/>
      <c r="Q51" s="63"/>
      <c r="R51" s="63"/>
      <c r="S51" s="63"/>
      <c r="T51" s="63"/>
      <c r="U51" s="63"/>
      <c r="V51" s="63"/>
      <c r="W51" s="63"/>
    </row>
    <row r="52" ht="20.25" customHeight="1" spans="1:23">
      <c r="A52" s="150" t="s">
        <v>65</v>
      </c>
      <c r="B52" s="153" t="s">
        <v>221</v>
      </c>
      <c r="C52" s="153" t="s">
        <v>122</v>
      </c>
      <c r="D52" s="153" t="s">
        <v>83</v>
      </c>
      <c r="E52" s="153" t="s">
        <v>168</v>
      </c>
      <c r="F52" s="153" t="s">
        <v>222</v>
      </c>
      <c r="G52" s="153" t="s">
        <v>122</v>
      </c>
      <c r="H52" s="154">
        <v>8000</v>
      </c>
      <c r="I52" s="63">
        <v>8000</v>
      </c>
      <c r="J52" s="63"/>
      <c r="K52" s="153"/>
      <c r="L52" s="63">
        <v>8000</v>
      </c>
      <c r="M52" s="153"/>
      <c r="N52" s="63"/>
      <c r="O52" s="63"/>
      <c r="P52" s="153"/>
      <c r="Q52" s="63"/>
      <c r="R52" s="63"/>
      <c r="S52" s="63"/>
      <c r="T52" s="63"/>
      <c r="U52" s="63"/>
      <c r="V52" s="63"/>
      <c r="W52" s="63"/>
    </row>
    <row r="53" ht="20.25" customHeight="1" spans="1:23">
      <c r="A53" s="150" t="s">
        <v>65</v>
      </c>
      <c r="B53" s="153" t="s">
        <v>223</v>
      </c>
      <c r="C53" s="153" t="s">
        <v>224</v>
      </c>
      <c r="D53" s="153" t="s">
        <v>81</v>
      </c>
      <c r="E53" s="153" t="s">
        <v>147</v>
      </c>
      <c r="F53" s="153" t="s">
        <v>148</v>
      </c>
      <c r="G53" s="153" t="s">
        <v>149</v>
      </c>
      <c r="H53" s="154">
        <v>2600</v>
      </c>
      <c r="I53" s="63">
        <v>2600</v>
      </c>
      <c r="J53" s="63"/>
      <c r="K53" s="153"/>
      <c r="L53" s="63">
        <v>2600</v>
      </c>
      <c r="M53" s="153"/>
      <c r="N53" s="63"/>
      <c r="O53" s="63"/>
      <c r="P53" s="153"/>
      <c r="Q53" s="63"/>
      <c r="R53" s="63"/>
      <c r="S53" s="63"/>
      <c r="T53" s="63"/>
      <c r="U53" s="63"/>
      <c r="V53" s="63"/>
      <c r="W53" s="63"/>
    </row>
    <row r="54" ht="20.25" customHeight="1" spans="1:23">
      <c r="A54" s="150" t="s">
        <v>65</v>
      </c>
      <c r="B54" s="153" t="s">
        <v>225</v>
      </c>
      <c r="C54" s="153" t="s">
        <v>226</v>
      </c>
      <c r="D54" s="153" t="s">
        <v>82</v>
      </c>
      <c r="E54" s="153" t="s">
        <v>227</v>
      </c>
      <c r="F54" s="153" t="s">
        <v>228</v>
      </c>
      <c r="G54" s="153" t="s">
        <v>205</v>
      </c>
      <c r="H54" s="154">
        <v>43200</v>
      </c>
      <c r="I54" s="63">
        <v>43200</v>
      </c>
      <c r="J54" s="63">
        <v>10800</v>
      </c>
      <c r="K54" s="153"/>
      <c r="L54" s="63">
        <v>32400</v>
      </c>
      <c r="M54" s="153"/>
      <c r="N54" s="63"/>
      <c r="O54" s="63"/>
      <c r="P54" s="153"/>
      <c r="Q54" s="63"/>
      <c r="R54" s="63"/>
      <c r="S54" s="63"/>
      <c r="T54" s="63"/>
      <c r="U54" s="63"/>
      <c r="V54" s="63"/>
      <c r="W54" s="63"/>
    </row>
    <row r="55" ht="20.25" customHeight="1" spans="1:23">
      <c r="A55" s="150" t="s">
        <v>65</v>
      </c>
      <c r="B55" s="153" t="s">
        <v>229</v>
      </c>
      <c r="C55" s="153" t="s">
        <v>230</v>
      </c>
      <c r="D55" s="153" t="s">
        <v>82</v>
      </c>
      <c r="E55" s="153" t="s">
        <v>227</v>
      </c>
      <c r="F55" s="153" t="s">
        <v>148</v>
      </c>
      <c r="G55" s="153" t="s">
        <v>149</v>
      </c>
      <c r="H55" s="154">
        <v>346100</v>
      </c>
      <c r="I55" s="63">
        <v>346100</v>
      </c>
      <c r="J55" s="63"/>
      <c r="K55" s="153"/>
      <c r="L55" s="63">
        <v>346100</v>
      </c>
      <c r="M55" s="153"/>
      <c r="N55" s="63"/>
      <c r="O55" s="63"/>
      <c r="P55" s="153"/>
      <c r="Q55" s="63"/>
      <c r="R55" s="63"/>
      <c r="S55" s="63"/>
      <c r="T55" s="63"/>
      <c r="U55" s="63"/>
      <c r="V55" s="63"/>
      <c r="W55" s="63"/>
    </row>
    <row r="56" ht="20.25" customHeight="1" spans="1:23">
      <c r="A56" s="150" t="s">
        <v>65</v>
      </c>
      <c r="B56" s="153" t="s">
        <v>229</v>
      </c>
      <c r="C56" s="153" t="s">
        <v>230</v>
      </c>
      <c r="D56" s="153" t="s">
        <v>83</v>
      </c>
      <c r="E56" s="153" t="s">
        <v>168</v>
      </c>
      <c r="F56" s="153" t="s">
        <v>231</v>
      </c>
      <c r="G56" s="153" t="s">
        <v>232</v>
      </c>
      <c r="H56" s="154">
        <v>80000</v>
      </c>
      <c r="I56" s="63">
        <v>80000</v>
      </c>
      <c r="J56" s="63"/>
      <c r="K56" s="153"/>
      <c r="L56" s="63">
        <v>80000</v>
      </c>
      <c r="M56" s="153"/>
      <c r="N56" s="63"/>
      <c r="O56" s="63"/>
      <c r="P56" s="153"/>
      <c r="Q56" s="63"/>
      <c r="R56" s="63"/>
      <c r="S56" s="63"/>
      <c r="T56" s="63"/>
      <c r="U56" s="63"/>
      <c r="V56" s="63"/>
      <c r="W56" s="63"/>
    </row>
    <row r="57" ht="20.25" customHeight="1" spans="1:23">
      <c r="A57" s="150" t="s">
        <v>65</v>
      </c>
      <c r="B57" s="153" t="s">
        <v>233</v>
      </c>
      <c r="C57" s="153" t="s">
        <v>234</v>
      </c>
      <c r="D57" s="153" t="s">
        <v>81</v>
      </c>
      <c r="E57" s="153" t="s">
        <v>147</v>
      </c>
      <c r="F57" s="153" t="s">
        <v>235</v>
      </c>
      <c r="G57" s="153" t="s">
        <v>236</v>
      </c>
      <c r="H57" s="154">
        <v>72000</v>
      </c>
      <c r="I57" s="63">
        <v>72000</v>
      </c>
      <c r="J57" s="63"/>
      <c r="K57" s="153"/>
      <c r="L57" s="63">
        <v>72000</v>
      </c>
      <c r="M57" s="153"/>
      <c r="N57" s="63"/>
      <c r="O57" s="63"/>
      <c r="P57" s="153"/>
      <c r="Q57" s="63"/>
      <c r="R57" s="63"/>
      <c r="S57" s="63"/>
      <c r="T57" s="63"/>
      <c r="U57" s="63"/>
      <c r="V57" s="63"/>
      <c r="W57" s="63"/>
    </row>
    <row r="58" ht="20.25" customHeight="1" spans="1:23">
      <c r="A58" s="150" t="s">
        <v>65</v>
      </c>
      <c r="B58" s="153" t="s">
        <v>237</v>
      </c>
      <c r="C58" s="153" t="s">
        <v>238</v>
      </c>
      <c r="D58" s="153" t="s">
        <v>83</v>
      </c>
      <c r="E58" s="153" t="s">
        <v>168</v>
      </c>
      <c r="F58" s="153" t="s">
        <v>183</v>
      </c>
      <c r="G58" s="153" t="s">
        <v>184</v>
      </c>
      <c r="H58" s="154">
        <v>1827800</v>
      </c>
      <c r="I58" s="63">
        <v>1827800</v>
      </c>
      <c r="J58" s="63">
        <v>1827800</v>
      </c>
      <c r="K58" s="153"/>
      <c r="L58" s="63"/>
      <c r="M58" s="153"/>
      <c r="N58" s="63"/>
      <c r="O58" s="63"/>
      <c r="P58" s="153"/>
      <c r="Q58" s="63"/>
      <c r="R58" s="63"/>
      <c r="S58" s="63"/>
      <c r="T58" s="63"/>
      <c r="U58" s="63"/>
      <c r="V58" s="63"/>
      <c r="W58" s="63"/>
    </row>
    <row r="59" ht="20.25" customHeight="1" spans="1:23">
      <c r="A59" s="150" t="s">
        <v>65</v>
      </c>
      <c r="B59" s="153" t="s">
        <v>239</v>
      </c>
      <c r="C59" s="153" t="s">
        <v>240</v>
      </c>
      <c r="D59" s="153" t="s">
        <v>83</v>
      </c>
      <c r="E59" s="153" t="s">
        <v>168</v>
      </c>
      <c r="F59" s="153" t="s">
        <v>183</v>
      </c>
      <c r="G59" s="153" t="s">
        <v>184</v>
      </c>
      <c r="H59" s="154">
        <v>925000</v>
      </c>
      <c r="I59" s="63">
        <v>925000</v>
      </c>
      <c r="J59" s="63"/>
      <c r="K59" s="153"/>
      <c r="L59" s="63">
        <v>925000</v>
      </c>
      <c r="M59" s="153"/>
      <c r="N59" s="63"/>
      <c r="O59" s="63"/>
      <c r="P59" s="153"/>
      <c r="Q59" s="63"/>
      <c r="R59" s="63"/>
      <c r="S59" s="63"/>
      <c r="T59" s="63"/>
      <c r="U59" s="63"/>
      <c r="V59" s="63"/>
      <c r="W59" s="63"/>
    </row>
    <row r="60" ht="20.25" customHeight="1" spans="1:23">
      <c r="A60" s="150" t="s">
        <v>65</v>
      </c>
      <c r="B60" s="153" t="s">
        <v>241</v>
      </c>
      <c r="C60" s="153" t="s">
        <v>242</v>
      </c>
      <c r="D60" s="153" t="s">
        <v>81</v>
      </c>
      <c r="E60" s="153" t="s">
        <v>147</v>
      </c>
      <c r="F60" s="153" t="s">
        <v>206</v>
      </c>
      <c r="G60" s="153" t="s">
        <v>207</v>
      </c>
      <c r="H60" s="154">
        <v>51156</v>
      </c>
      <c r="I60" s="63">
        <v>51156</v>
      </c>
      <c r="J60" s="63"/>
      <c r="K60" s="153"/>
      <c r="L60" s="63">
        <v>51156</v>
      </c>
      <c r="M60" s="153"/>
      <c r="N60" s="63"/>
      <c r="O60" s="63"/>
      <c r="P60" s="153"/>
      <c r="Q60" s="63"/>
      <c r="R60" s="63"/>
      <c r="S60" s="63"/>
      <c r="T60" s="63"/>
      <c r="U60" s="63"/>
      <c r="V60" s="63"/>
      <c r="W60" s="63"/>
    </row>
    <row r="61" ht="20.25" customHeight="1" spans="1:23">
      <c r="A61" s="150" t="s">
        <v>65</v>
      </c>
      <c r="B61" s="153" t="s">
        <v>243</v>
      </c>
      <c r="C61" s="153" t="s">
        <v>244</v>
      </c>
      <c r="D61" s="153" t="s">
        <v>81</v>
      </c>
      <c r="E61" s="153" t="s">
        <v>147</v>
      </c>
      <c r="F61" s="153" t="s">
        <v>210</v>
      </c>
      <c r="G61" s="153" t="s">
        <v>211</v>
      </c>
      <c r="H61" s="154">
        <v>6900</v>
      </c>
      <c r="I61" s="63">
        <v>6900</v>
      </c>
      <c r="J61" s="63"/>
      <c r="K61" s="153"/>
      <c r="L61" s="63">
        <v>6900</v>
      </c>
      <c r="M61" s="153"/>
      <c r="N61" s="63"/>
      <c r="O61" s="63"/>
      <c r="P61" s="153"/>
      <c r="Q61" s="63"/>
      <c r="R61" s="63"/>
      <c r="S61" s="63"/>
      <c r="T61" s="63"/>
      <c r="U61" s="63"/>
      <c r="V61" s="63"/>
      <c r="W61" s="63"/>
    </row>
    <row r="62" ht="20.25" customHeight="1" spans="1:23">
      <c r="A62" s="150" t="s">
        <v>65</v>
      </c>
      <c r="B62" s="153" t="s">
        <v>245</v>
      </c>
      <c r="C62" s="153" t="s">
        <v>246</v>
      </c>
      <c r="D62" s="153" t="s">
        <v>93</v>
      </c>
      <c r="E62" s="153" t="s">
        <v>196</v>
      </c>
      <c r="F62" s="153" t="s">
        <v>247</v>
      </c>
      <c r="G62" s="153" t="s">
        <v>248</v>
      </c>
      <c r="H62" s="154">
        <v>8000</v>
      </c>
      <c r="I62" s="63">
        <v>8000</v>
      </c>
      <c r="J62" s="63"/>
      <c r="K62" s="153"/>
      <c r="L62" s="63">
        <v>8000</v>
      </c>
      <c r="M62" s="153"/>
      <c r="N62" s="63"/>
      <c r="O62" s="63"/>
      <c r="P62" s="153"/>
      <c r="Q62" s="63"/>
      <c r="R62" s="63"/>
      <c r="S62" s="63"/>
      <c r="T62" s="63"/>
      <c r="U62" s="63"/>
      <c r="V62" s="63"/>
      <c r="W62" s="63"/>
    </row>
    <row r="63" ht="20.25" customHeight="1" spans="1:23">
      <c r="A63" s="150" t="s">
        <v>65</v>
      </c>
      <c r="B63" s="153" t="s">
        <v>249</v>
      </c>
      <c r="C63" s="153" t="s">
        <v>250</v>
      </c>
      <c r="D63" s="153" t="s">
        <v>81</v>
      </c>
      <c r="E63" s="153" t="s">
        <v>147</v>
      </c>
      <c r="F63" s="153" t="s">
        <v>251</v>
      </c>
      <c r="G63" s="153" t="s">
        <v>250</v>
      </c>
      <c r="H63" s="154">
        <v>35000</v>
      </c>
      <c r="I63" s="63">
        <v>35000</v>
      </c>
      <c r="J63" s="63"/>
      <c r="K63" s="153"/>
      <c r="L63" s="63">
        <v>35000</v>
      </c>
      <c r="M63" s="153"/>
      <c r="N63" s="63"/>
      <c r="O63" s="63"/>
      <c r="P63" s="153"/>
      <c r="Q63" s="63"/>
      <c r="R63" s="63"/>
      <c r="S63" s="63"/>
      <c r="T63" s="63"/>
      <c r="U63" s="63"/>
      <c r="V63" s="63"/>
      <c r="W63" s="63"/>
    </row>
    <row r="64" ht="20.25" customHeight="1" spans="1:23">
      <c r="A64" s="150" t="s">
        <v>31</v>
      </c>
      <c r="B64" s="150"/>
      <c r="C64" s="150"/>
      <c r="D64" s="150"/>
      <c r="E64" s="150"/>
      <c r="F64" s="150"/>
      <c r="G64" s="150"/>
      <c r="H64" s="63">
        <v>11182967.45</v>
      </c>
      <c r="I64" s="63">
        <v>11182967.45</v>
      </c>
      <c r="J64" s="63">
        <v>5058940.2</v>
      </c>
      <c r="K64" s="63"/>
      <c r="L64" s="63">
        <v>6124027.25</v>
      </c>
      <c r="M64" s="63"/>
      <c r="N64" s="63"/>
      <c r="O64" s="63"/>
      <c r="P64" s="63"/>
      <c r="Q64" s="63"/>
      <c r="R64" s="63"/>
      <c r="S64" s="63"/>
      <c r="T64" s="63"/>
      <c r="U64" s="63"/>
      <c r="V64" s="63"/>
      <c r="W64" s="63"/>
    </row>
  </sheetData>
  <mergeCells count="17">
    <mergeCell ref="A1:W1"/>
    <mergeCell ref="A2:W2"/>
    <mergeCell ref="A3:V3"/>
    <mergeCell ref="H4:W4"/>
    <mergeCell ref="I5:M5"/>
    <mergeCell ref="N5:P5"/>
    <mergeCell ref="R5:W5"/>
    <mergeCell ref="A64:G64"/>
    <mergeCell ref="A4:A6"/>
    <mergeCell ref="B4:B6"/>
    <mergeCell ref="C4:C6"/>
    <mergeCell ref="D4:D6"/>
    <mergeCell ref="E4:E6"/>
    <mergeCell ref="F4:F6"/>
    <mergeCell ref="G4:G6"/>
    <mergeCell ref="H5:H6"/>
    <mergeCell ref="Q5:Q6"/>
  </mergeCells>
  <pageMargins left="0.75" right="0.75" top="1" bottom="1" header="0.5" footer="0.5"/>
  <pageSetup paperSize="1" scale="31"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3"/>
  <sheetViews>
    <sheetView showZeros="0" workbookViewId="0">
      <selection activeCell="D22" sqref="D22"/>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1"/>
      <c r="E1" s="141"/>
      <c r="F1" s="141"/>
      <c r="G1" s="141"/>
      <c r="H1" s="141"/>
      <c r="K1" s="131"/>
      <c r="N1" s="131"/>
      <c r="O1" s="131"/>
      <c r="P1" s="131"/>
      <c r="U1" s="146"/>
      <c r="W1" s="132" t="s">
        <v>252</v>
      </c>
    </row>
    <row r="2" ht="27.75" customHeight="1" spans="1:23">
      <c r="A2" s="31" t="s">
        <v>253</v>
      </c>
      <c r="B2" s="31"/>
      <c r="C2" s="31"/>
      <c r="D2" s="31"/>
      <c r="E2" s="31"/>
      <c r="F2" s="31"/>
      <c r="G2" s="31"/>
      <c r="H2" s="31"/>
      <c r="I2" s="31"/>
      <c r="J2" s="31"/>
      <c r="K2" s="31"/>
      <c r="L2" s="31"/>
      <c r="M2" s="31"/>
      <c r="N2" s="31"/>
      <c r="O2" s="31"/>
      <c r="P2" s="31"/>
      <c r="Q2" s="31"/>
      <c r="R2" s="31"/>
      <c r="S2" s="31"/>
      <c r="T2" s="31"/>
      <c r="U2" s="31"/>
      <c r="V2" s="31"/>
      <c r="W2" s="31"/>
    </row>
    <row r="3" ht="21" customHeight="1" spans="1:23">
      <c r="A3" s="5" t="s">
        <v>2</v>
      </c>
      <c r="B3" s="142" t="str">
        <f>"单位名称："&amp;"玉溪市广播电视局"</f>
        <v>单位名称：玉溪市广播电视局</v>
      </c>
      <c r="C3" s="142"/>
      <c r="D3" s="142"/>
      <c r="E3" s="142"/>
      <c r="F3" s="142"/>
      <c r="G3" s="142"/>
      <c r="H3" s="142"/>
      <c r="I3" s="142"/>
      <c r="J3" s="7"/>
      <c r="K3" s="7"/>
      <c r="L3" s="7"/>
      <c r="M3" s="7"/>
      <c r="N3" s="7"/>
      <c r="O3" s="7"/>
      <c r="P3" s="7"/>
      <c r="Q3" s="7"/>
      <c r="U3" s="146"/>
      <c r="W3" s="135" t="s">
        <v>3</v>
      </c>
    </row>
    <row r="4" ht="21.75" customHeight="1" spans="1:23">
      <c r="A4" s="9" t="s">
        <v>254</v>
      </c>
      <c r="B4" s="9" t="s">
        <v>127</v>
      </c>
      <c r="C4" s="9" t="s">
        <v>128</v>
      </c>
      <c r="D4" s="9" t="s">
        <v>255</v>
      </c>
      <c r="E4" s="10" t="s">
        <v>129</v>
      </c>
      <c r="F4" s="10" t="s">
        <v>130</v>
      </c>
      <c r="G4" s="10" t="s">
        <v>131</v>
      </c>
      <c r="H4" s="10" t="s">
        <v>132</v>
      </c>
      <c r="I4" s="20" t="s">
        <v>31</v>
      </c>
      <c r="J4" s="20" t="s">
        <v>256</v>
      </c>
      <c r="K4" s="20"/>
      <c r="L4" s="20"/>
      <c r="M4" s="20"/>
      <c r="N4" s="20" t="s">
        <v>134</v>
      </c>
      <c r="O4" s="20"/>
      <c r="P4" s="20"/>
      <c r="Q4" s="10" t="s">
        <v>37</v>
      </c>
      <c r="R4" s="11" t="s">
        <v>257</v>
      </c>
      <c r="S4" s="12"/>
      <c r="T4" s="12"/>
      <c r="U4" s="12"/>
      <c r="V4" s="12"/>
      <c r="W4" s="13"/>
    </row>
    <row r="5" ht="21.75" customHeight="1" spans="1:23">
      <c r="A5" s="14"/>
      <c r="B5" s="14"/>
      <c r="C5" s="14"/>
      <c r="D5" s="14"/>
      <c r="E5" s="15"/>
      <c r="F5" s="15"/>
      <c r="G5" s="15"/>
      <c r="H5" s="15"/>
      <c r="I5" s="20"/>
      <c r="J5" s="145" t="s">
        <v>34</v>
      </c>
      <c r="K5" s="145"/>
      <c r="L5" s="145" t="s">
        <v>35</v>
      </c>
      <c r="M5" s="145" t="s">
        <v>36</v>
      </c>
      <c r="N5" s="10" t="s">
        <v>34</v>
      </c>
      <c r="O5" s="10" t="s">
        <v>35</v>
      </c>
      <c r="P5" s="10" t="s">
        <v>36</v>
      </c>
      <c r="Q5" s="15"/>
      <c r="R5" s="10" t="s">
        <v>33</v>
      </c>
      <c r="S5" s="10" t="s">
        <v>40</v>
      </c>
      <c r="T5" s="10" t="s">
        <v>140</v>
      </c>
      <c r="U5" s="10" t="s">
        <v>42</v>
      </c>
      <c r="V5" s="10" t="s">
        <v>43</v>
      </c>
      <c r="W5" s="10" t="s">
        <v>44</v>
      </c>
    </row>
    <row r="6" ht="40.5" customHeight="1" spans="1:23">
      <c r="A6" s="17"/>
      <c r="B6" s="17"/>
      <c r="C6" s="17"/>
      <c r="D6" s="17"/>
      <c r="E6" s="18"/>
      <c r="F6" s="18"/>
      <c r="G6" s="18"/>
      <c r="H6" s="18"/>
      <c r="I6" s="20"/>
      <c r="J6" s="145" t="s">
        <v>33</v>
      </c>
      <c r="K6" s="145" t="s">
        <v>258</v>
      </c>
      <c r="L6" s="145"/>
      <c r="M6" s="145"/>
      <c r="N6" s="18"/>
      <c r="O6" s="18"/>
      <c r="P6" s="18"/>
      <c r="Q6" s="18"/>
      <c r="R6" s="18"/>
      <c r="S6" s="18"/>
      <c r="T6" s="18"/>
      <c r="U6" s="19"/>
      <c r="V6" s="18"/>
      <c r="W6" s="18"/>
    </row>
    <row r="7" ht="15" customHeight="1" spans="1:23">
      <c r="A7" s="143">
        <v>1</v>
      </c>
      <c r="B7" s="143">
        <v>2</v>
      </c>
      <c r="C7" s="143">
        <v>3</v>
      </c>
      <c r="D7" s="143">
        <v>4</v>
      </c>
      <c r="E7" s="143">
        <v>5</v>
      </c>
      <c r="F7" s="143">
        <v>6</v>
      </c>
      <c r="G7" s="143">
        <v>7</v>
      </c>
      <c r="H7" s="143">
        <v>8</v>
      </c>
      <c r="I7" s="143">
        <v>9</v>
      </c>
      <c r="J7" s="143">
        <v>10</v>
      </c>
      <c r="K7" s="143">
        <v>11</v>
      </c>
      <c r="L7" s="143">
        <v>12</v>
      </c>
      <c r="M7" s="143">
        <v>13</v>
      </c>
      <c r="N7" s="143">
        <v>14</v>
      </c>
      <c r="O7" s="143">
        <v>15</v>
      </c>
      <c r="P7" s="143">
        <v>16</v>
      </c>
      <c r="Q7" s="143">
        <v>17</v>
      </c>
      <c r="R7" s="143">
        <v>18</v>
      </c>
      <c r="S7" s="143">
        <v>19</v>
      </c>
      <c r="T7" s="143">
        <v>20</v>
      </c>
      <c r="U7" s="143">
        <v>21</v>
      </c>
      <c r="V7" s="143">
        <v>22</v>
      </c>
      <c r="W7" s="143">
        <v>23</v>
      </c>
    </row>
    <row r="8" ht="32.9" customHeight="1" spans="1:23">
      <c r="A8" s="68"/>
      <c r="B8" s="144"/>
      <c r="C8" s="68" t="s">
        <v>259</v>
      </c>
      <c r="D8" s="68"/>
      <c r="E8" s="68"/>
      <c r="F8" s="68"/>
      <c r="G8" s="68"/>
      <c r="H8" s="68"/>
      <c r="I8" s="44">
        <v>448749</v>
      </c>
      <c r="J8" s="44"/>
      <c r="K8" s="44"/>
      <c r="L8" s="44"/>
      <c r="M8" s="44"/>
      <c r="N8" s="44">
        <v>448749</v>
      </c>
      <c r="O8" s="44"/>
      <c r="P8" s="44"/>
      <c r="Q8" s="44"/>
      <c r="R8" s="44"/>
      <c r="S8" s="44"/>
      <c r="T8" s="44"/>
      <c r="U8" s="44"/>
      <c r="V8" s="44"/>
      <c r="W8" s="44"/>
    </row>
    <row r="9" ht="32.9" customHeight="1" spans="1:23">
      <c r="A9" s="68" t="s">
        <v>260</v>
      </c>
      <c r="B9" s="144" t="s">
        <v>261</v>
      </c>
      <c r="C9" s="68" t="s">
        <v>259</v>
      </c>
      <c r="D9" s="68" t="s">
        <v>65</v>
      </c>
      <c r="E9" s="68" t="s">
        <v>84</v>
      </c>
      <c r="F9" s="68" t="s">
        <v>262</v>
      </c>
      <c r="G9" s="68" t="s">
        <v>162</v>
      </c>
      <c r="H9" s="68" t="s">
        <v>163</v>
      </c>
      <c r="I9" s="44">
        <v>1779</v>
      </c>
      <c r="J9" s="44"/>
      <c r="K9" s="44"/>
      <c r="L9" s="44"/>
      <c r="M9" s="44"/>
      <c r="N9" s="44">
        <v>1779</v>
      </c>
      <c r="O9" s="44"/>
      <c r="P9" s="44"/>
      <c r="Q9" s="44"/>
      <c r="R9" s="44"/>
      <c r="S9" s="44"/>
      <c r="T9" s="44"/>
      <c r="U9" s="44"/>
      <c r="V9" s="44"/>
      <c r="W9" s="44"/>
    </row>
    <row r="10" ht="32.9" customHeight="1" spans="1:23">
      <c r="A10" s="68" t="s">
        <v>260</v>
      </c>
      <c r="B10" s="144" t="s">
        <v>261</v>
      </c>
      <c r="C10" s="68" t="s">
        <v>259</v>
      </c>
      <c r="D10" s="68" t="s">
        <v>65</v>
      </c>
      <c r="E10" s="68" t="s">
        <v>84</v>
      </c>
      <c r="F10" s="68" t="s">
        <v>262</v>
      </c>
      <c r="G10" s="68" t="s">
        <v>235</v>
      </c>
      <c r="H10" s="68" t="s">
        <v>236</v>
      </c>
      <c r="I10" s="44">
        <v>446970</v>
      </c>
      <c r="J10" s="44"/>
      <c r="K10" s="44"/>
      <c r="L10" s="44"/>
      <c r="M10" s="44"/>
      <c r="N10" s="44">
        <v>446970</v>
      </c>
      <c r="O10" s="44"/>
      <c r="P10" s="44"/>
      <c r="Q10" s="44"/>
      <c r="R10" s="44"/>
      <c r="S10" s="44"/>
      <c r="T10" s="44"/>
      <c r="U10" s="44"/>
      <c r="V10" s="44"/>
      <c r="W10" s="44"/>
    </row>
    <row r="11" ht="32.9" customHeight="1" spans="1:23">
      <c r="A11" s="68"/>
      <c r="B11" s="68"/>
      <c r="C11" s="68" t="s">
        <v>263</v>
      </c>
      <c r="D11" s="68"/>
      <c r="E11" s="68"/>
      <c r="F11" s="68"/>
      <c r="G11" s="68"/>
      <c r="H11" s="68"/>
      <c r="I11" s="44">
        <v>2351743.94</v>
      </c>
      <c r="J11" s="44"/>
      <c r="K11" s="44"/>
      <c r="L11" s="44"/>
      <c r="M11" s="44"/>
      <c r="N11" s="44">
        <v>2351743.94</v>
      </c>
      <c r="O11" s="44"/>
      <c r="P11" s="44"/>
      <c r="Q11" s="44"/>
      <c r="R11" s="44"/>
      <c r="S11" s="44"/>
      <c r="T11" s="44"/>
      <c r="U11" s="44"/>
      <c r="V11" s="44"/>
      <c r="W11" s="44"/>
    </row>
    <row r="12" ht="32.9" customHeight="1" spans="1:23">
      <c r="A12" s="68" t="s">
        <v>260</v>
      </c>
      <c r="B12" s="144" t="s">
        <v>264</v>
      </c>
      <c r="C12" s="68" t="s">
        <v>263</v>
      </c>
      <c r="D12" s="68" t="s">
        <v>65</v>
      </c>
      <c r="E12" s="68" t="s">
        <v>83</v>
      </c>
      <c r="F12" s="68" t="s">
        <v>168</v>
      </c>
      <c r="G12" s="68" t="s">
        <v>235</v>
      </c>
      <c r="H12" s="68" t="s">
        <v>236</v>
      </c>
      <c r="I12" s="44">
        <v>2272200</v>
      </c>
      <c r="J12" s="44"/>
      <c r="K12" s="44"/>
      <c r="L12" s="44"/>
      <c r="M12" s="44"/>
      <c r="N12" s="44">
        <v>2272200</v>
      </c>
      <c r="O12" s="44"/>
      <c r="P12" s="44"/>
      <c r="Q12" s="44"/>
      <c r="R12" s="44"/>
      <c r="S12" s="44"/>
      <c r="T12" s="44"/>
      <c r="U12" s="44"/>
      <c r="V12" s="44"/>
      <c r="W12" s="44"/>
    </row>
    <row r="13" ht="32.9" customHeight="1" spans="1:23">
      <c r="A13" s="68" t="s">
        <v>260</v>
      </c>
      <c r="B13" s="144" t="s">
        <v>264</v>
      </c>
      <c r="C13" s="68" t="s">
        <v>263</v>
      </c>
      <c r="D13" s="68" t="s">
        <v>65</v>
      </c>
      <c r="E13" s="68" t="s">
        <v>84</v>
      </c>
      <c r="F13" s="68" t="s">
        <v>262</v>
      </c>
      <c r="G13" s="68" t="s">
        <v>235</v>
      </c>
      <c r="H13" s="68" t="s">
        <v>236</v>
      </c>
      <c r="I13" s="44">
        <v>31543.94</v>
      </c>
      <c r="J13" s="44"/>
      <c r="K13" s="44"/>
      <c r="L13" s="44"/>
      <c r="M13" s="44"/>
      <c r="N13" s="44">
        <v>31543.94</v>
      </c>
      <c r="O13" s="44"/>
      <c r="P13" s="44"/>
      <c r="Q13" s="44"/>
      <c r="R13" s="44"/>
      <c r="S13" s="44"/>
      <c r="T13" s="44"/>
      <c r="U13" s="44"/>
      <c r="V13" s="44"/>
      <c r="W13" s="44"/>
    </row>
    <row r="14" ht="32.9" customHeight="1" spans="1:23">
      <c r="A14" s="68" t="s">
        <v>260</v>
      </c>
      <c r="B14" s="144" t="s">
        <v>264</v>
      </c>
      <c r="C14" s="68" t="s">
        <v>263</v>
      </c>
      <c r="D14" s="68" t="s">
        <v>65</v>
      </c>
      <c r="E14" s="68" t="s">
        <v>84</v>
      </c>
      <c r="F14" s="68" t="s">
        <v>262</v>
      </c>
      <c r="G14" s="68" t="s">
        <v>172</v>
      </c>
      <c r="H14" s="68" t="s">
        <v>173</v>
      </c>
      <c r="I14" s="44">
        <v>48000</v>
      </c>
      <c r="J14" s="44"/>
      <c r="K14" s="44"/>
      <c r="L14" s="44"/>
      <c r="M14" s="44"/>
      <c r="N14" s="44">
        <v>48000</v>
      </c>
      <c r="O14" s="44"/>
      <c r="P14" s="44"/>
      <c r="Q14" s="44"/>
      <c r="R14" s="44"/>
      <c r="S14" s="44"/>
      <c r="T14" s="44"/>
      <c r="U14" s="44"/>
      <c r="V14" s="44"/>
      <c r="W14" s="44"/>
    </row>
    <row r="15" ht="32.9" customHeight="1" spans="1:23">
      <c r="A15" s="68"/>
      <c r="B15" s="68"/>
      <c r="C15" s="68" t="s">
        <v>265</v>
      </c>
      <c r="D15" s="68"/>
      <c r="E15" s="68"/>
      <c r="F15" s="68"/>
      <c r="G15" s="68"/>
      <c r="H15" s="68"/>
      <c r="I15" s="44">
        <v>20000</v>
      </c>
      <c r="J15" s="44"/>
      <c r="K15" s="44"/>
      <c r="L15" s="44"/>
      <c r="M15" s="44"/>
      <c r="N15" s="44"/>
      <c r="O15" s="44"/>
      <c r="P15" s="44"/>
      <c r="Q15" s="44"/>
      <c r="R15" s="44">
        <v>20000</v>
      </c>
      <c r="S15" s="44"/>
      <c r="T15" s="44"/>
      <c r="U15" s="44"/>
      <c r="V15" s="44"/>
      <c r="W15" s="44">
        <v>20000</v>
      </c>
    </row>
    <row r="16" ht="32.9" customHeight="1" spans="1:23">
      <c r="A16" s="68" t="s">
        <v>266</v>
      </c>
      <c r="B16" s="144" t="s">
        <v>267</v>
      </c>
      <c r="C16" s="68" t="s">
        <v>265</v>
      </c>
      <c r="D16" s="68" t="s">
        <v>65</v>
      </c>
      <c r="E16" s="68" t="s">
        <v>84</v>
      </c>
      <c r="F16" s="68" t="s">
        <v>262</v>
      </c>
      <c r="G16" s="68" t="s">
        <v>148</v>
      </c>
      <c r="H16" s="68" t="s">
        <v>149</v>
      </c>
      <c r="I16" s="44">
        <v>20000</v>
      </c>
      <c r="J16" s="44"/>
      <c r="K16" s="44"/>
      <c r="L16" s="44"/>
      <c r="M16" s="44"/>
      <c r="N16" s="44"/>
      <c r="O16" s="44"/>
      <c r="P16" s="44"/>
      <c r="Q16" s="44"/>
      <c r="R16" s="44">
        <v>20000</v>
      </c>
      <c r="S16" s="44"/>
      <c r="T16" s="44"/>
      <c r="U16" s="44"/>
      <c r="V16" s="44"/>
      <c r="W16" s="44">
        <v>20000</v>
      </c>
    </row>
    <row r="17" ht="32.9" customHeight="1" spans="1:23">
      <c r="A17" s="68"/>
      <c r="B17" s="68"/>
      <c r="C17" s="68" t="s">
        <v>268</v>
      </c>
      <c r="D17" s="68"/>
      <c r="E17" s="68"/>
      <c r="F17" s="68"/>
      <c r="G17" s="68"/>
      <c r="H17" s="68"/>
      <c r="I17" s="44">
        <v>1866165.34</v>
      </c>
      <c r="J17" s="44"/>
      <c r="K17" s="44"/>
      <c r="L17" s="44"/>
      <c r="M17" s="44"/>
      <c r="N17" s="44">
        <v>1866165.34</v>
      </c>
      <c r="O17" s="44"/>
      <c r="P17" s="44"/>
      <c r="Q17" s="44"/>
      <c r="R17" s="44"/>
      <c r="S17" s="44"/>
      <c r="T17" s="44"/>
      <c r="U17" s="44"/>
      <c r="V17" s="44"/>
      <c r="W17" s="44"/>
    </row>
    <row r="18" ht="32.9" customHeight="1" spans="1:23">
      <c r="A18" s="68" t="s">
        <v>260</v>
      </c>
      <c r="B18" s="144" t="s">
        <v>269</v>
      </c>
      <c r="C18" s="68" t="s">
        <v>268</v>
      </c>
      <c r="D18" s="68" t="s">
        <v>65</v>
      </c>
      <c r="E18" s="68" t="s">
        <v>83</v>
      </c>
      <c r="F18" s="68" t="s">
        <v>168</v>
      </c>
      <c r="G18" s="68" t="s">
        <v>235</v>
      </c>
      <c r="H18" s="68" t="s">
        <v>236</v>
      </c>
      <c r="I18" s="44">
        <v>1866165.34</v>
      </c>
      <c r="J18" s="44"/>
      <c r="K18" s="44"/>
      <c r="L18" s="44"/>
      <c r="M18" s="44"/>
      <c r="N18" s="44">
        <v>1866165.34</v>
      </c>
      <c r="O18" s="44"/>
      <c r="P18" s="44"/>
      <c r="Q18" s="44"/>
      <c r="R18" s="44"/>
      <c r="S18" s="44"/>
      <c r="T18" s="44"/>
      <c r="U18" s="44"/>
      <c r="V18" s="44"/>
      <c r="W18" s="44"/>
    </row>
    <row r="19" ht="32.9" customHeight="1" spans="1:23">
      <c r="A19" s="68"/>
      <c r="B19" s="68"/>
      <c r="C19" s="68" t="s">
        <v>270</v>
      </c>
      <c r="D19" s="68"/>
      <c r="E19" s="68"/>
      <c r="F19" s="68"/>
      <c r="G19" s="68"/>
      <c r="H19" s="68"/>
      <c r="I19" s="44">
        <v>210000</v>
      </c>
      <c r="J19" s="44">
        <v>210000</v>
      </c>
      <c r="K19" s="44">
        <v>210000</v>
      </c>
      <c r="L19" s="44"/>
      <c r="M19" s="44"/>
      <c r="N19" s="44"/>
      <c r="O19" s="44"/>
      <c r="P19" s="44"/>
      <c r="Q19" s="44"/>
      <c r="R19" s="44"/>
      <c r="S19" s="44"/>
      <c r="T19" s="44"/>
      <c r="U19" s="44"/>
      <c r="V19" s="44"/>
      <c r="W19" s="44"/>
    </row>
    <row r="20" ht="32.9" customHeight="1" spans="1:23">
      <c r="A20" s="68" t="s">
        <v>260</v>
      </c>
      <c r="B20" s="144" t="s">
        <v>271</v>
      </c>
      <c r="C20" s="68" t="s">
        <v>270</v>
      </c>
      <c r="D20" s="68" t="s">
        <v>65</v>
      </c>
      <c r="E20" s="68" t="s">
        <v>84</v>
      </c>
      <c r="F20" s="68" t="s">
        <v>262</v>
      </c>
      <c r="G20" s="68" t="s">
        <v>235</v>
      </c>
      <c r="H20" s="68" t="s">
        <v>236</v>
      </c>
      <c r="I20" s="44">
        <v>210000</v>
      </c>
      <c r="J20" s="44">
        <v>210000</v>
      </c>
      <c r="K20" s="44">
        <v>210000</v>
      </c>
      <c r="L20" s="44"/>
      <c r="M20" s="44"/>
      <c r="N20" s="44"/>
      <c r="O20" s="44"/>
      <c r="P20" s="44"/>
      <c r="Q20" s="44"/>
      <c r="R20" s="44"/>
      <c r="S20" s="44"/>
      <c r="T20" s="44"/>
      <c r="U20" s="44"/>
      <c r="V20" s="44"/>
      <c r="W20" s="44"/>
    </row>
    <row r="21" ht="32.9" customHeight="1" spans="1:23">
      <c r="A21" s="68"/>
      <c r="B21" s="68"/>
      <c r="C21" s="68" t="s">
        <v>71</v>
      </c>
      <c r="D21" s="68"/>
      <c r="E21" s="68"/>
      <c r="F21" s="68"/>
      <c r="G21" s="68"/>
      <c r="H21" s="68"/>
      <c r="I21" s="44">
        <v>30000</v>
      </c>
      <c r="J21" s="44"/>
      <c r="K21" s="44"/>
      <c r="L21" s="44"/>
      <c r="M21" s="44"/>
      <c r="N21" s="44"/>
      <c r="O21" s="44"/>
      <c r="P21" s="44"/>
      <c r="Q21" s="44"/>
      <c r="R21" s="44">
        <v>30000</v>
      </c>
      <c r="S21" s="44"/>
      <c r="T21" s="44"/>
      <c r="U21" s="44"/>
      <c r="V21" s="44"/>
      <c r="W21" s="44">
        <v>30000</v>
      </c>
    </row>
    <row r="22" ht="32.9" customHeight="1" spans="1:23">
      <c r="A22" s="68" t="s">
        <v>260</v>
      </c>
      <c r="B22" s="144" t="s">
        <v>272</v>
      </c>
      <c r="C22" s="68" t="s">
        <v>71</v>
      </c>
      <c r="D22" s="68" t="s">
        <v>65</v>
      </c>
      <c r="E22" s="68" t="s">
        <v>84</v>
      </c>
      <c r="F22" s="68" t="s">
        <v>262</v>
      </c>
      <c r="G22" s="68" t="s">
        <v>148</v>
      </c>
      <c r="H22" s="68" t="s">
        <v>149</v>
      </c>
      <c r="I22" s="44">
        <v>30000</v>
      </c>
      <c r="J22" s="44"/>
      <c r="K22" s="44"/>
      <c r="L22" s="44"/>
      <c r="M22" s="44"/>
      <c r="N22" s="44"/>
      <c r="O22" s="44"/>
      <c r="P22" s="44"/>
      <c r="Q22" s="44"/>
      <c r="R22" s="44">
        <v>30000</v>
      </c>
      <c r="S22" s="44"/>
      <c r="T22" s="44"/>
      <c r="U22" s="44"/>
      <c r="V22" s="44"/>
      <c r="W22" s="44">
        <v>30000</v>
      </c>
    </row>
    <row r="23" ht="30" customHeight="1" spans="1:23">
      <c r="A23" s="45" t="s">
        <v>273</v>
      </c>
      <c r="B23" s="46"/>
      <c r="C23" s="46"/>
      <c r="D23" s="46"/>
      <c r="E23" s="46"/>
      <c r="F23" s="46"/>
      <c r="G23" s="46"/>
      <c r="H23" s="47"/>
      <c r="I23" s="44">
        <v>4926658.28</v>
      </c>
      <c r="J23" s="44">
        <v>210000</v>
      </c>
      <c r="K23" s="44">
        <v>210000</v>
      </c>
      <c r="L23" s="44"/>
      <c r="M23" s="44"/>
      <c r="N23" s="44">
        <v>4666658.28</v>
      </c>
      <c r="O23" s="44"/>
      <c r="P23" s="44"/>
      <c r="Q23" s="44"/>
      <c r="R23" s="44">
        <v>50000</v>
      </c>
      <c r="S23" s="44"/>
      <c r="T23" s="44"/>
      <c r="U23" s="44"/>
      <c r="V23" s="44"/>
      <c r="W23" s="44">
        <v>50000</v>
      </c>
    </row>
  </sheetData>
  <mergeCells count="28">
    <mergeCell ref="A2:W2"/>
    <mergeCell ref="A3:I3"/>
    <mergeCell ref="J4:M4"/>
    <mergeCell ref="N4:P4"/>
    <mergeCell ref="R4:W4"/>
    <mergeCell ref="J5:K5"/>
    <mergeCell ref="A23:H23"/>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5"/>
  <sheetViews>
    <sheetView showZeros="0" workbookViewId="0">
      <selection activeCell="D10" sqref="D10"/>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0:10">
      <c r="J1" s="140" t="s">
        <v>274</v>
      </c>
    </row>
    <row r="2" ht="28.5" customHeight="1" spans="1:10">
      <c r="A2" s="139" t="s">
        <v>275</v>
      </c>
      <c r="B2" s="31"/>
      <c r="C2" s="31"/>
      <c r="D2" s="31"/>
      <c r="E2" s="31"/>
      <c r="F2" s="101"/>
      <c r="G2" s="31"/>
      <c r="H2" s="101"/>
      <c r="I2" s="101"/>
      <c r="J2" s="31"/>
    </row>
    <row r="3" ht="27" customHeight="1" spans="1:1">
      <c r="A3" s="5" t="s">
        <v>2</v>
      </c>
    </row>
    <row r="4" ht="22" customHeight="1" spans="1:10">
      <c r="A4" s="67" t="s">
        <v>276</v>
      </c>
      <c r="B4" s="67" t="s">
        <v>277</v>
      </c>
      <c r="C4" s="67" t="s">
        <v>278</v>
      </c>
      <c r="D4" s="67" t="s">
        <v>279</v>
      </c>
      <c r="E4" s="67" t="s">
        <v>280</v>
      </c>
      <c r="F4" s="54" t="s">
        <v>281</v>
      </c>
      <c r="G4" s="67" t="s">
        <v>282</v>
      </c>
      <c r="H4" s="54" t="s">
        <v>283</v>
      </c>
      <c r="I4" s="54" t="s">
        <v>284</v>
      </c>
      <c r="J4" s="67" t="s">
        <v>285</v>
      </c>
    </row>
    <row r="5" ht="14.25" customHeight="1" spans="1:10">
      <c r="A5" s="67">
        <v>1</v>
      </c>
      <c r="B5" s="67">
        <v>2</v>
      </c>
      <c r="C5" s="67">
        <v>3</v>
      </c>
      <c r="D5" s="67">
        <v>4</v>
      </c>
      <c r="E5" s="67">
        <v>5</v>
      </c>
      <c r="F5" s="54">
        <v>6</v>
      </c>
      <c r="G5" s="67">
        <v>7</v>
      </c>
      <c r="H5" s="54">
        <v>8</v>
      </c>
      <c r="I5" s="54">
        <v>9</v>
      </c>
      <c r="J5" s="67">
        <v>10</v>
      </c>
    </row>
    <row r="6" ht="22" customHeight="1" spans="1:10">
      <c r="A6" s="68" t="s">
        <v>65</v>
      </c>
      <c r="B6" s="69"/>
      <c r="C6" s="69"/>
      <c r="D6" s="69"/>
      <c r="E6" s="70"/>
      <c r="F6" s="71"/>
      <c r="G6" s="70"/>
      <c r="H6" s="71"/>
      <c r="I6" s="71"/>
      <c r="J6" s="70"/>
    </row>
    <row r="7" ht="22.5" spans="1:10">
      <c r="A7" s="68" t="s">
        <v>270</v>
      </c>
      <c r="B7" s="68" t="s">
        <v>286</v>
      </c>
      <c r="C7" s="68" t="s">
        <v>287</v>
      </c>
      <c r="D7" s="68" t="s">
        <v>288</v>
      </c>
      <c r="E7" s="68" t="s">
        <v>289</v>
      </c>
      <c r="F7" s="68" t="s">
        <v>290</v>
      </c>
      <c r="G7" s="42" t="s">
        <v>291</v>
      </c>
      <c r="H7" s="68" t="s">
        <v>292</v>
      </c>
      <c r="I7" s="68" t="s">
        <v>293</v>
      </c>
      <c r="J7" s="68" t="s">
        <v>294</v>
      </c>
    </row>
    <row r="8" spans="1:10">
      <c r="A8" s="68" t="s">
        <v>270</v>
      </c>
      <c r="B8" s="68" t="s">
        <v>286</v>
      </c>
      <c r="C8" s="68" t="s">
        <v>287</v>
      </c>
      <c r="D8" s="68" t="s">
        <v>288</v>
      </c>
      <c r="E8" s="68" t="s">
        <v>295</v>
      </c>
      <c r="F8" s="68" t="s">
        <v>296</v>
      </c>
      <c r="G8" s="42" t="s">
        <v>53</v>
      </c>
      <c r="H8" s="68" t="s">
        <v>297</v>
      </c>
      <c r="I8" s="68" t="s">
        <v>293</v>
      </c>
      <c r="J8" s="68" t="s">
        <v>298</v>
      </c>
    </row>
    <row r="9" ht="22.5" spans="1:10">
      <c r="A9" s="68" t="s">
        <v>270</v>
      </c>
      <c r="B9" s="68" t="s">
        <v>286</v>
      </c>
      <c r="C9" s="68" t="s">
        <v>287</v>
      </c>
      <c r="D9" s="68" t="s">
        <v>288</v>
      </c>
      <c r="E9" s="68" t="s">
        <v>299</v>
      </c>
      <c r="F9" s="68" t="s">
        <v>296</v>
      </c>
      <c r="G9" s="42" t="s">
        <v>300</v>
      </c>
      <c r="H9" s="68" t="s">
        <v>297</v>
      </c>
      <c r="I9" s="68" t="s">
        <v>293</v>
      </c>
      <c r="J9" s="68" t="s">
        <v>301</v>
      </c>
    </row>
    <row r="10" ht="22.5" spans="1:10">
      <c r="A10" s="68" t="s">
        <v>270</v>
      </c>
      <c r="B10" s="68" t="s">
        <v>286</v>
      </c>
      <c r="C10" s="68" t="s">
        <v>287</v>
      </c>
      <c r="D10" s="68" t="s">
        <v>288</v>
      </c>
      <c r="E10" s="68" t="s">
        <v>302</v>
      </c>
      <c r="F10" s="68" t="s">
        <v>296</v>
      </c>
      <c r="G10" s="42" t="s">
        <v>303</v>
      </c>
      <c r="H10" s="68" t="s">
        <v>297</v>
      </c>
      <c r="I10" s="68" t="s">
        <v>293</v>
      </c>
      <c r="J10" s="68" t="s">
        <v>304</v>
      </c>
    </row>
    <row r="11" spans="1:10">
      <c r="A11" s="68" t="s">
        <v>270</v>
      </c>
      <c r="B11" s="68" t="s">
        <v>286</v>
      </c>
      <c r="C11" s="68" t="s">
        <v>287</v>
      </c>
      <c r="D11" s="68" t="s">
        <v>305</v>
      </c>
      <c r="E11" s="68" t="s">
        <v>306</v>
      </c>
      <c r="F11" s="68" t="s">
        <v>290</v>
      </c>
      <c r="G11" s="42" t="s">
        <v>307</v>
      </c>
      <c r="H11" s="68" t="s">
        <v>308</v>
      </c>
      <c r="I11" s="68" t="s">
        <v>293</v>
      </c>
      <c r="J11" s="68" t="s">
        <v>309</v>
      </c>
    </row>
    <row r="12" spans="1:10">
      <c r="A12" s="68" t="s">
        <v>270</v>
      </c>
      <c r="B12" s="68" t="s">
        <v>286</v>
      </c>
      <c r="C12" s="68" t="s">
        <v>287</v>
      </c>
      <c r="D12" s="68" t="s">
        <v>310</v>
      </c>
      <c r="E12" s="68" t="s">
        <v>311</v>
      </c>
      <c r="F12" s="68" t="s">
        <v>296</v>
      </c>
      <c r="G12" s="42" t="s">
        <v>312</v>
      </c>
      <c r="H12" s="68" t="s">
        <v>308</v>
      </c>
      <c r="I12" s="68" t="s">
        <v>293</v>
      </c>
      <c r="J12" s="68" t="s">
        <v>313</v>
      </c>
    </row>
    <row r="13" ht="31" customHeight="1" spans="1:10">
      <c r="A13" s="68" t="s">
        <v>270</v>
      </c>
      <c r="B13" s="68" t="s">
        <v>286</v>
      </c>
      <c r="C13" s="68" t="s">
        <v>314</v>
      </c>
      <c r="D13" s="68" t="s">
        <v>315</v>
      </c>
      <c r="E13" s="68" t="s">
        <v>316</v>
      </c>
      <c r="F13" s="68" t="s">
        <v>296</v>
      </c>
      <c r="G13" s="42" t="s">
        <v>317</v>
      </c>
      <c r="H13" s="68"/>
      <c r="I13" s="68" t="s">
        <v>318</v>
      </c>
      <c r="J13" s="68" t="s">
        <v>319</v>
      </c>
    </row>
    <row r="14" ht="22.5" spans="1:10">
      <c r="A14" s="68" t="s">
        <v>270</v>
      </c>
      <c r="B14" s="68" t="s">
        <v>286</v>
      </c>
      <c r="C14" s="68" t="s">
        <v>314</v>
      </c>
      <c r="D14" s="68" t="s">
        <v>315</v>
      </c>
      <c r="E14" s="68" t="s">
        <v>320</v>
      </c>
      <c r="F14" s="68" t="s">
        <v>290</v>
      </c>
      <c r="G14" s="42" t="s">
        <v>307</v>
      </c>
      <c r="H14" s="68" t="s">
        <v>308</v>
      </c>
      <c r="I14" s="68" t="s">
        <v>293</v>
      </c>
      <c r="J14" s="68" t="s">
        <v>321</v>
      </c>
    </row>
    <row r="15" ht="28" customHeight="1" spans="1:10">
      <c r="A15" s="68" t="s">
        <v>270</v>
      </c>
      <c r="B15" s="68" t="s">
        <v>286</v>
      </c>
      <c r="C15" s="68" t="s">
        <v>322</v>
      </c>
      <c r="D15" s="68" t="s">
        <v>323</v>
      </c>
      <c r="E15" s="68" t="s">
        <v>324</v>
      </c>
      <c r="F15" s="68" t="s">
        <v>290</v>
      </c>
      <c r="G15" s="42" t="s">
        <v>307</v>
      </c>
      <c r="H15" s="68" t="s">
        <v>308</v>
      </c>
      <c r="I15" s="68" t="s">
        <v>293</v>
      </c>
      <c r="J15" s="68" t="s">
        <v>325</v>
      </c>
    </row>
    <row r="16" ht="45" spans="1:10">
      <c r="A16" s="68" t="s">
        <v>71</v>
      </c>
      <c r="B16" s="68" t="s">
        <v>326</v>
      </c>
      <c r="C16" s="68" t="s">
        <v>287</v>
      </c>
      <c r="D16" s="68" t="s">
        <v>288</v>
      </c>
      <c r="E16" s="68" t="s">
        <v>327</v>
      </c>
      <c r="F16" s="68" t="s">
        <v>296</v>
      </c>
      <c r="G16" s="42" t="s">
        <v>328</v>
      </c>
      <c r="H16" s="68" t="s">
        <v>329</v>
      </c>
      <c r="I16" s="68" t="s">
        <v>293</v>
      </c>
      <c r="J16" s="68" t="s">
        <v>330</v>
      </c>
    </row>
    <row r="17" ht="45" spans="1:10">
      <c r="A17" s="68" t="s">
        <v>71</v>
      </c>
      <c r="B17" s="68" t="s">
        <v>326</v>
      </c>
      <c r="C17" s="68" t="s">
        <v>287</v>
      </c>
      <c r="D17" s="68" t="s">
        <v>288</v>
      </c>
      <c r="E17" s="68" t="s">
        <v>331</v>
      </c>
      <c r="F17" s="68" t="s">
        <v>296</v>
      </c>
      <c r="G17" s="42" t="s">
        <v>332</v>
      </c>
      <c r="H17" s="68" t="s">
        <v>333</v>
      </c>
      <c r="I17" s="68" t="s">
        <v>293</v>
      </c>
      <c r="J17" s="68" t="s">
        <v>334</v>
      </c>
    </row>
    <row r="18" spans="1:10">
      <c r="A18" s="68" t="s">
        <v>71</v>
      </c>
      <c r="B18" s="68" t="s">
        <v>326</v>
      </c>
      <c r="C18" s="68" t="s">
        <v>314</v>
      </c>
      <c r="D18" s="68" t="s">
        <v>315</v>
      </c>
      <c r="E18" s="68" t="s">
        <v>335</v>
      </c>
      <c r="F18" s="68" t="s">
        <v>296</v>
      </c>
      <c r="G18" s="42" t="s">
        <v>336</v>
      </c>
      <c r="H18" s="68" t="s">
        <v>337</v>
      </c>
      <c r="I18" s="68" t="s">
        <v>318</v>
      </c>
      <c r="J18" s="68" t="s">
        <v>338</v>
      </c>
    </row>
    <row r="19" ht="78.75" spans="1:10">
      <c r="A19" s="68" t="s">
        <v>71</v>
      </c>
      <c r="B19" s="68" t="s">
        <v>326</v>
      </c>
      <c r="C19" s="68" t="s">
        <v>314</v>
      </c>
      <c r="D19" s="68" t="s">
        <v>315</v>
      </c>
      <c r="E19" s="68" t="s">
        <v>339</v>
      </c>
      <c r="F19" s="68" t="s">
        <v>296</v>
      </c>
      <c r="G19" s="42" t="s">
        <v>340</v>
      </c>
      <c r="H19" s="68" t="s">
        <v>337</v>
      </c>
      <c r="I19" s="68" t="s">
        <v>318</v>
      </c>
      <c r="J19" s="68" t="s">
        <v>341</v>
      </c>
    </row>
    <row r="20" ht="22.5" spans="1:10">
      <c r="A20" s="68" t="s">
        <v>71</v>
      </c>
      <c r="B20" s="68" t="s">
        <v>326</v>
      </c>
      <c r="C20" s="68" t="s">
        <v>322</v>
      </c>
      <c r="D20" s="68" t="s">
        <v>323</v>
      </c>
      <c r="E20" s="68" t="s">
        <v>342</v>
      </c>
      <c r="F20" s="68" t="s">
        <v>290</v>
      </c>
      <c r="G20" s="42" t="s">
        <v>307</v>
      </c>
      <c r="H20" s="68" t="s">
        <v>308</v>
      </c>
      <c r="I20" s="68" t="s">
        <v>293</v>
      </c>
      <c r="J20" s="68" t="s">
        <v>343</v>
      </c>
    </row>
    <row r="21" spans="1:10">
      <c r="A21" s="68" t="s">
        <v>265</v>
      </c>
      <c r="B21" s="68" t="s">
        <v>344</v>
      </c>
      <c r="C21" s="68" t="s">
        <v>287</v>
      </c>
      <c r="D21" s="68" t="s">
        <v>288</v>
      </c>
      <c r="E21" s="68" t="s">
        <v>345</v>
      </c>
      <c r="F21" s="68" t="s">
        <v>290</v>
      </c>
      <c r="G21" s="42" t="s">
        <v>346</v>
      </c>
      <c r="H21" s="68" t="s">
        <v>347</v>
      </c>
      <c r="I21" s="68" t="s">
        <v>293</v>
      </c>
      <c r="J21" s="68" t="s">
        <v>348</v>
      </c>
    </row>
    <row r="22" ht="22.5" spans="1:10">
      <c r="A22" s="68" t="s">
        <v>265</v>
      </c>
      <c r="B22" s="68" t="s">
        <v>344</v>
      </c>
      <c r="C22" s="68" t="s">
        <v>287</v>
      </c>
      <c r="D22" s="68" t="s">
        <v>310</v>
      </c>
      <c r="E22" s="68" t="s">
        <v>349</v>
      </c>
      <c r="F22" s="68" t="s">
        <v>290</v>
      </c>
      <c r="G22" s="42" t="s">
        <v>307</v>
      </c>
      <c r="H22" s="68" t="s">
        <v>308</v>
      </c>
      <c r="I22" s="68" t="s">
        <v>293</v>
      </c>
      <c r="J22" s="68" t="s">
        <v>350</v>
      </c>
    </row>
    <row r="23" spans="1:10">
      <c r="A23" s="68" t="s">
        <v>265</v>
      </c>
      <c r="B23" s="68" t="s">
        <v>344</v>
      </c>
      <c r="C23" s="68" t="s">
        <v>287</v>
      </c>
      <c r="D23" s="68" t="s">
        <v>310</v>
      </c>
      <c r="E23" s="68" t="s">
        <v>351</v>
      </c>
      <c r="F23" s="68" t="s">
        <v>296</v>
      </c>
      <c r="G23" s="42" t="s">
        <v>312</v>
      </c>
      <c r="H23" s="68" t="s">
        <v>308</v>
      </c>
      <c r="I23" s="68" t="s">
        <v>293</v>
      </c>
      <c r="J23" s="68" t="s">
        <v>352</v>
      </c>
    </row>
    <row r="24" ht="78.75" spans="1:10">
      <c r="A24" s="68" t="s">
        <v>265</v>
      </c>
      <c r="B24" s="68" t="s">
        <v>344</v>
      </c>
      <c r="C24" s="68" t="s">
        <v>314</v>
      </c>
      <c r="D24" s="68" t="s">
        <v>315</v>
      </c>
      <c r="E24" s="68" t="s">
        <v>353</v>
      </c>
      <c r="F24" s="68" t="s">
        <v>290</v>
      </c>
      <c r="G24" s="42" t="s">
        <v>307</v>
      </c>
      <c r="H24" s="68" t="s">
        <v>308</v>
      </c>
      <c r="I24" s="68" t="s">
        <v>293</v>
      </c>
      <c r="J24" s="68" t="s">
        <v>354</v>
      </c>
    </row>
    <row r="25" ht="22.5" spans="1:10">
      <c r="A25" s="68" t="s">
        <v>265</v>
      </c>
      <c r="B25" s="68" t="s">
        <v>344</v>
      </c>
      <c r="C25" s="68" t="s">
        <v>322</v>
      </c>
      <c r="D25" s="68" t="s">
        <v>323</v>
      </c>
      <c r="E25" s="68" t="s">
        <v>355</v>
      </c>
      <c r="F25" s="68" t="s">
        <v>290</v>
      </c>
      <c r="G25" s="42" t="s">
        <v>307</v>
      </c>
      <c r="H25" s="68" t="s">
        <v>308</v>
      </c>
      <c r="I25" s="68" t="s">
        <v>293</v>
      </c>
      <c r="J25" s="68" t="s">
        <v>356</v>
      </c>
    </row>
  </sheetData>
  <mergeCells count="8">
    <mergeCell ref="A2:J2"/>
    <mergeCell ref="A3:H3"/>
    <mergeCell ref="A7:A15"/>
    <mergeCell ref="A16:A20"/>
    <mergeCell ref="A21:A25"/>
    <mergeCell ref="B7:B15"/>
    <mergeCell ref="B16:B20"/>
    <mergeCell ref="B21:B2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NO加NO</cp:lastModifiedBy>
  <dcterms:created xsi:type="dcterms:W3CDTF">2025-02-17T03:26:00Z</dcterms:created>
  <dcterms:modified xsi:type="dcterms:W3CDTF">2025-02-17T08:49:07Z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8FF3416ED1DC4877BD962A77ACFCB921_12</vt:lpwstr>
  </property>
  <property fmtid="{D5CDD505-2E9C-101B-9397-08002B2CF9AE}" pid="3" name="KSOProductBuildVer">
    <vt:lpwstr>2052-12.1.0.20305</vt:lpwstr>
  </property>
</Properties>
</file>