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12" activeTab="16"/>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市对下转移支付预算表09-1" sheetId="13" r:id="rId13"/>
    <sheet name="市对下转移支付绩效目标表09-2" sheetId="14" r:id="rId14"/>
    <sheet name="新增资产配置表10" sheetId="15" r:id="rId15"/>
    <sheet name="上级补助项目支出预算表11" sheetId="16" r:id="rId16"/>
    <sheet name="部门项目中期规划预算表12" sheetId="17" r:id="rId1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<sst xmlns="http://schemas.openxmlformats.org/spreadsheetml/2006/main" count="1400" uniqueCount="488">
  <si>
    <t>预算01-1表</t>
  </si>
  <si>
    <t>2025年部门财务收支预算总表</t>
  </si>
  <si>
    <t>单位：元</t>
  </si>
  <si>
    <t>收    入</t>
  </si>
  <si>
    <t>支    出</t>
  </si>
  <si>
    <t>项    目</t>
  </si>
  <si>
    <t>预算数</t>
  </si>
  <si>
    <t>项目（按功能分类）</t>
  </si>
  <si>
    <t>一、一般公共预算拨款收入</t>
  </si>
  <si>
    <t>二、政府性基金预算拨款收入</t>
  </si>
  <si>
    <t>三、国有资本经营预算拨款收入</t>
  </si>
  <si>
    <t>四、财政专户管理资金收入</t>
  </si>
  <si>
    <t>五、单位资金</t>
  </si>
  <si>
    <t>1、事业收入</t>
  </si>
  <si>
    <t>2、事业单位经营收入</t>
  </si>
  <si>
    <t>3、上级补助收入</t>
  </si>
  <si>
    <t>4、附属单位上缴收入</t>
  </si>
  <si>
    <t>5、其他收入</t>
  </si>
  <si>
    <t>本年收入合计</t>
  </si>
  <si>
    <t>本年支出合计</t>
  </si>
  <si>
    <t>上年结转结余</t>
  </si>
  <si>
    <t>年终结转结余</t>
  </si>
  <si>
    <t>1、财政拨款结转结余</t>
  </si>
  <si>
    <t>2、使用非财政拨款结余</t>
  </si>
  <si>
    <t>收  入  总  计</t>
  </si>
  <si>
    <t>支 出 总 计</t>
  </si>
  <si>
    <t>预算01-2表</t>
  </si>
  <si>
    <t>2025年部门收入预算表</t>
  </si>
  <si>
    <t>部门（单位）代码</t>
  </si>
  <si>
    <t>部门（单位）名称</t>
  </si>
  <si>
    <t>合计</t>
  </si>
  <si>
    <t>本年收入</t>
  </si>
  <si>
    <t>小计</t>
  </si>
  <si>
    <t>一般公共预算</t>
  </si>
  <si>
    <t>政府性基金预算</t>
  </si>
  <si>
    <t>国有资本经营预算</t>
  </si>
  <si>
    <t>财政专户管理资金</t>
  </si>
  <si>
    <t>单位资金收入</t>
  </si>
  <si>
    <t>使用非财政拨款结余</t>
  </si>
  <si>
    <t>事业收入</t>
  </si>
  <si>
    <t>事业单位经营收入</t>
  </si>
  <si>
    <t>上级补助收入</t>
  </si>
  <si>
    <t>附属单位上缴收入</t>
  </si>
  <si>
    <t>其他收入</t>
  </si>
  <si>
    <t>1</t>
  </si>
  <si>
    <t>2</t>
  </si>
  <si>
    <t>3</t>
  </si>
  <si>
    <t>4</t>
  </si>
  <si>
    <t>5</t>
  </si>
  <si>
    <t>6</t>
  </si>
  <si>
    <t>7</t>
  </si>
  <si>
    <t>8</t>
  </si>
  <si>
    <t>9</t>
  </si>
  <si>
    <t>10</t>
  </si>
  <si>
    <t>11</t>
  </si>
  <si>
    <t>12</t>
  </si>
  <si>
    <t>13</t>
  </si>
  <si>
    <t>14</t>
  </si>
  <si>
    <t>15</t>
  </si>
  <si>
    <t>16</t>
  </si>
  <si>
    <t>17</t>
  </si>
  <si>
    <t>18</t>
  </si>
  <si>
    <t>19</t>
  </si>
  <si>
    <t>101001</t>
  </si>
  <si>
    <t>玉溪市人民政府办公室</t>
  </si>
  <si>
    <t>预算01-3表</t>
  </si>
  <si>
    <t>2025年部门支出预算表</t>
  </si>
  <si>
    <t>科目编码</t>
  </si>
  <si>
    <t>科目名称</t>
  </si>
  <si>
    <t>财政专户管理的支出</t>
  </si>
  <si>
    <t>单位资金</t>
  </si>
  <si>
    <t>基本支出</t>
  </si>
  <si>
    <t>项目支出</t>
  </si>
  <si>
    <t>事业支出</t>
  </si>
  <si>
    <t>事业单位
经营支出</t>
  </si>
  <si>
    <t>上级补助支出</t>
  </si>
  <si>
    <t>附属单位补助支出</t>
  </si>
  <si>
    <t>其他支出</t>
  </si>
  <si>
    <t>201</t>
  </si>
  <si>
    <t>20103</t>
  </si>
  <si>
    <t>2010301</t>
  </si>
  <si>
    <t>2010302</t>
  </si>
  <si>
    <t>2010350</t>
  </si>
  <si>
    <t>208</t>
  </si>
  <si>
    <t>20805</t>
  </si>
  <si>
    <t>2080501</t>
  </si>
  <si>
    <t>2080505</t>
  </si>
  <si>
    <t>2080506</t>
  </si>
  <si>
    <t>20808</t>
  </si>
  <si>
    <t>2080801</t>
  </si>
  <si>
    <t>210</t>
  </si>
  <si>
    <t>21011</t>
  </si>
  <si>
    <t>2101101</t>
  </si>
  <si>
    <t>2101102</t>
  </si>
  <si>
    <t>2101103</t>
  </si>
  <si>
    <t>2101199</t>
  </si>
  <si>
    <t>221</t>
  </si>
  <si>
    <t>22102</t>
  </si>
  <si>
    <t>2210201</t>
  </si>
  <si>
    <t>2210203</t>
  </si>
  <si>
    <t>预算02-1表</t>
  </si>
  <si>
    <t>2025年部门财政拨款收支预算总表</t>
  </si>
  <si>
    <t>支出功能分类科目</t>
  </si>
  <si>
    <t>一、本年收入</t>
  </si>
  <si>
    <t>一、本年支出</t>
  </si>
  <si>
    <t>（一）一般公共预算拨款</t>
  </si>
  <si>
    <t>（二）政府性基金预算拨款</t>
  </si>
  <si>
    <t>（三）国有资本经营预算拨款</t>
  </si>
  <si>
    <t>二、上年结转</t>
  </si>
  <si>
    <t>二、年终结转结余</t>
  </si>
  <si>
    <t>预算02-2表</t>
  </si>
  <si>
    <t>2025年一般公共预算支出预算表（按功能科目分类）</t>
  </si>
  <si>
    <t>部门预算支出功能分类科目</t>
  </si>
  <si>
    <t>人员经费</t>
  </si>
  <si>
    <t>公用经费</t>
  </si>
  <si>
    <t>预算03表</t>
  </si>
  <si>
    <t>2025年一般公共预算“三公”经费支出预算表</t>
  </si>
  <si>
    <t>“三公”经费合计</t>
  </si>
  <si>
    <t>因公出国（境）费</t>
  </si>
  <si>
    <t>公务用车购置及运行费</t>
  </si>
  <si>
    <t>公务用车购置</t>
  </si>
  <si>
    <t>公务用车运行费</t>
  </si>
  <si>
    <t>公务接待费</t>
  </si>
  <si>
    <t>预算04表</t>
  </si>
  <si>
    <t>2025年部门基本支出预算表</t>
  </si>
  <si>
    <t>2025年初预算项目初选表</t>
  </si>
  <si>
    <t>单位名称</t>
  </si>
  <si>
    <t>项目代码</t>
  </si>
  <si>
    <t>项目名称</t>
  </si>
  <si>
    <t>功能科目编码</t>
  </si>
  <si>
    <t>功能科目名称</t>
  </si>
  <si>
    <t>经济科目编码</t>
  </si>
  <si>
    <t>经济科目名称</t>
  </si>
  <si>
    <t>资金来源</t>
  </si>
  <si>
    <t>财政拨款结转结余</t>
  </si>
  <si>
    <t>全年数</t>
  </si>
  <si>
    <t>已提前安排</t>
  </si>
  <si>
    <t>抵扣上年垫付资金</t>
  </si>
  <si>
    <t>本次下达</t>
  </si>
  <si>
    <t>另文下达</t>
  </si>
  <si>
    <t>事业单位
经营收入</t>
  </si>
  <si>
    <t>20</t>
  </si>
  <si>
    <t>21</t>
  </si>
  <si>
    <t>22</t>
  </si>
  <si>
    <t>23</t>
  </si>
  <si>
    <t>530400210000000627983</t>
  </si>
  <si>
    <t>行政人员工资支出</t>
  </si>
  <si>
    <t>行政运行</t>
  </si>
  <si>
    <t>30101</t>
  </si>
  <si>
    <t>基本工资</t>
  </si>
  <si>
    <t>30102</t>
  </si>
  <si>
    <t>津贴补贴</t>
  </si>
  <si>
    <t>购房补贴</t>
  </si>
  <si>
    <t>530400210000000627985</t>
  </si>
  <si>
    <t>社会保障缴费</t>
  </si>
  <si>
    <t>30112</t>
  </si>
  <si>
    <t>其他社会保障缴费</t>
  </si>
  <si>
    <t>事业运行</t>
  </si>
  <si>
    <t>机关事业单位基本养老保险缴费支出</t>
  </si>
  <si>
    <t>30108</t>
  </si>
  <si>
    <t>机关事业单位基本养老保险缴费</t>
  </si>
  <si>
    <t>行政单位医疗</t>
  </si>
  <si>
    <t>30110</t>
  </si>
  <si>
    <t>职工基本医疗保险缴费</t>
  </si>
  <si>
    <t>事业单位医疗</t>
  </si>
  <si>
    <t>公务员医疗补助</t>
  </si>
  <si>
    <t>30111</t>
  </si>
  <si>
    <t>公务员医疗补助缴费</t>
  </si>
  <si>
    <t>其他行政事业单位医疗支出</t>
  </si>
  <si>
    <t>530400210000000627986</t>
  </si>
  <si>
    <t>住房公积金</t>
  </si>
  <si>
    <t>30113</t>
  </si>
  <si>
    <t>530400210000000627987</t>
  </si>
  <si>
    <t>对个人和家庭的补助</t>
  </si>
  <si>
    <t>行政单位离退休</t>
  </si>
  <si>
    <t>30305</t>
  </si>
  <si>
    <t>生活补助</t>
  </si>
  <si>
    <t>530400210000000627988</t>
  </si>
  <si>
    <t>其他工资福利支出</t>
  </si>
  <si>
    <t>30103</t>
  </si>
  <si>
    <t>奖金</t>
  </si>
  <si>
    <t>530400210000000627990</t>
  </si>
  <si>
    <t>公车购置及运维费</t>
  </si>
  <si>
    <t>30231</t>
  </si>
  <si>
    <t>公务用车运行维护费</t>
  </si>
  <si>
    <t>530400210000000627991</t>
  </si>
  <si>
    <t>行政人员公务交通补贴</t>
  </si>
  <si>
    <t>30239</t>
  </si>
  <si>
    <t>其他交通费用</t>
  </si>
  <si>
    <t>530400210000000627992</t>
  </si>
  <si>
    <t>工会经费</t>
  </si>
  <si>
    <t>30228</t>
  </si>
  <si>
    <t>530400210000000627994</t>
  </si>
  <si>
    <t>一般公用经费</t>
  </si>
  <si>
    <t>30201</t>
  </si>
  <si>
    <t>办公费</t>
  </si>
  <si>
    <t>30211</t>
  </si>
  <si>
    <t>差旅费</t>
  </si>
  <si>
    <t>30213</t>
  </si>
  <si>
    <t>维修（护）费</t>
  </si>
  <si>
    <t>30226</t>
  </si>
  <si>
    <t>劳务费</t>
  </si>
  <si>
    <t>30229</t>
  </si>
  <si>
    <t>福利费</t>
  </si>
  <si>
    <t>30299</t>
  </si>
  <si>
    <t>其他商品和服务支出</t>
  </si>
  <si>
    <t>530400221100000487618</t>
  </si>
  <si>
    <t>30217</t>
  </si>
  <si>
    <t>530400231100001394686</t>
  </si>
  <si>
    <t>残疾人就业保障金</t>
  </si>
  <si>
    <t>530400241100002360138</t>
  </si>
  <si>
    <t>工作业务经费</t>
  </si>
  <si>
    <t>30202</t>
  </si>
  <si>
    <t>印刷费</t>
  </si>
  <si>
    <t>30205</t>
  </si>
  <si>
    <t>水费</t>
  </si>
  <si>
    <t>30206</t>
  </si>
  <si>
    <t>电费</t>
  </si>
  <si>
    <t>30207</t>
  </si>
  <si>
    <t>邮电费</t>
  </si>
  <si>
    <t>30215</t>
  </si>
  <si>
    <t>会议费</t>
  </si>
  <si>
    <t>30216</t>
  </si>
  <si>
    <t>培训费</t>
  </si>
  <si>
    <t>30227</t>
  </si>
  <si>
    <t>委托业务费</t>
  </si>
  <si>
    <t>30240</t>
  </si>
  <si>
    <t>税金及附加费用</t>
  </si>
  <si>
    <t>31002</t>
  </si>
  <si>
    <t>办公设备购置</t>
  </si>
  <si>
    <t>530400241100002361789</t>
  </si>
  <si>
    <t>编外临聘人员经费</t>
  </si>
  <si>
    <t>30199</t>
  </si>
  <si>
    <t>530400241100002362588</t>
  </si>
  <si>
    <t>奖励性绩效工资（工资部分）经费</t>
  </si>
  <si>
    <t>30107</t>
  </si>
  <si>
    <t>绩效工资</t>
  </si>
  <si>
    <t>530400241100002363474</t>
  </si>
  <si>
    <t>奖励性绩效工资（高于部分）经费</t>
  </si>
  <si>
    <t>530400241100002382143</t>
  </si>
  <si>
    <t>年终一次性奖金</t>
  </si>
  <si>
    <t>530400241100002382157</t>
  </si>
  <si>
    <t>事业人员工资支出</t>
  </si>
  <si>
    <t>530400241100002829040</t>
  </si>
  <si>
    <t>市直退休医疗照顾人员医疗费用资金</t>
  </si>
  <si>
    <t>30307</t>
  </si>
  <si>
    <t>医疗费补助</t>
  </si>
  <si>
    <t>530400251100003559565</t>
  </si>
  <si>
    <t>退休人员徐文华生活费资金</t>
  </si>
  <si>
    <t>530400251100003566989</t>
  </si>
  <si>
    <t>职业年金记实经费</t>
  </si>
  <si>
    <t>机关事业单位职业年金缴费支出</t>
  </si>
  <si>
    <t>30109</t>
  </si>
  <si>
    <t>职业年金缴费</t>
  </si>
  <si>
    <t>530400251100003842914</t>
  </si>
  <si>
    <t>物业管理费</t>
  </si>
  <si>
    <t>30209</t>
  </si>
  <si>
    <t>预算05-1表</t>
  </si>
  <si>
    <t>2025年部门项目支出预算表</t>
  </si>
  <si>
    <t>项目分类</t>
  </si>
  <si>
    <t>项目单位</t>
  </si>
  <si>
    <t>本年拨款</t>
  </si>
  <si>
    <t>其中：本次下达</t>
  </si>
  <si>
    <t>春节送温暖慰问经费</t>
  </si>
  <si>
    <t>民生类</t>
  </si>
  <si>
    <t>530400210000000627426</t>
  </si>
  <si>
    <t>一般行政管理事务</t>
  </si>
  <si>
    <t>玉溪市人民政府公报印刷专项资金</t>
  </si>
  <si>
    <t>事业发展类</t>
  </si>
  <si>
    <t>530400210000000630843</t>
  </si>
  <si>
    <t>市人民政府法律顾问聘任经费</t>
  </si>
  <si>
    <t>530400221100000345621</t>
  </si>
  <si>
    <t>遗属生活补助资金</t>
  </si>
  <si>
    <t>530400231100001389502</t>
  </si>
  <si>
    <t>死亡抚恤</t>
  </si>
  <si>
    <t>玉溪市人民政府网微信公众号运维项目资金</t>
  </si>
  <si>
    <t>530400241100002117318</t>
  </si>
  <si>
    <t>玉溪市人民政府调查研究工作经费</t>
  </si>
  <si>
    <t>530400241100002412997</t>
  </si>
  <si>
    <t>市政府办公室智慧公文项目资金</t>
  </si>
  <si>
    <t>530400241100002825001</t>
  </si>
  <si>
    <t>30214</t>
  </si>
  <si>
    <t>租赁费</t>
  </si>
  <si>
    <t>合  计</t>
  </si>
  <si>
    <t>预算05-2表</t>
  </si>
  <si>
    <t>2025年部门项目支出绩效目标表</t>
  </si>
  <si>
    <t>单位名称、项目名称</t>
  </si>
  <si>
    <t>项目年度绩效目标</t>
  </si>
  <si>
    <t>一级指标</t>
  </si>
  <si>
    <t>二级指标</t>
  </si>
  <si>
    <t>三级指标</t>
  </si>
  <si>
    <t>指标性质</t>
  </si>
  <si>
    <t>指标值</t>
  </si>
  <si>
    <t>度量单位</t>
  </si>
  <si>
    <t>指标属性</t>
  </si>
  <si>
    <t>指标内容</t>
  </si>
  <si>
    <t>根据《玉溪市人民政府关于聘任第七任玉溪市人民政府法律顾问的决定》（玉政发〔2023〕2号），2023年1月1日，市人民政府聘任了第七任市人民政府法律顾问13名，聘期截止到2025年12月31日。2025年将根据《玉溪市人民政府办公室关于印发玉溪市人民政府法律顾问工作考核办法的通知》（玉政办通〔2023〕13号）规定和《玉溪市人民政府法律顾问聘用合同》有关约定，按年度一次性向外聘法律顾问支付基本工作报酬和实际工作绩效报酬32.5万元，根据市司法局提供明细，于2025年6月底前支付代理诉讼案件和检察监督案件费用7万元，为提高政府决策水平发挥咨询作用，有效确保市政府决策合法合规。</t>
  </si>
  <si>
    <t>产出指标</t>
  </si>
  <si>
    <t>数量指标</t>
  </si>
  <si>
    <t>反映法律顾问补助经费聘用法律顾问人数13人。</t>
  </si>
  <si>
    <t>=</t>
  </si>
  <si>
    <t>人</t>
  </si>
  <si>
    <t>定量指标</t>
  </si>
  <si>
    <t>质量指标</t>
  </si>
  <si>
    <t>反映2025年全年开展法律咨询工作中法律咨询意见采纳率达70%以上。</t>
  </si>
  <si>
    <t>&gt;=</t>
  </si>
  <si>
    <t>70</t>
  </si>
  <si>
    <t>%</t>
  </si>
  <si>
    <t>时效指标</t>
  </si>
  <si>
    <t>反映代理诉讼案件和检察监督案件处理及时率情况。</t>
  </si>
  <si>
    <t>&lt;=</t>
  </si>
  <si>
    <t>100</t>
  </si>
  <si>
    <t>效益指标</t>
  </si>
  <si>
    <t>社会效益</t>
  </si>
  <si>
    <t>反映法律咨询服务工作保障促进保障法治政府体系建设完善情况。</t>
  </si>
  <si>
    <t>满意度指标</t>
  </si>
  <si>
    <t>服务对象满意度</t>
  </si>
  <si>
    <t>反映法律咨询服务工作的服务对象满意度达90%以上。</t>
  </si>
  <si>
    <t>90</t>
  </si>
  <si>
    <t>2025年春节前，预计慰问重点项目工程2个点；春节期间坚守岗位单位102个点；市委办、市政府办、市机关事务局公车服务中心、景秀物业、玉溪市保安公司坚守工作岗位的干部职工预计245人；红塔区环卫站坚守工作岗位职工预计50人，通过春节送温暖走访慰问工作，把党和政府的温暖送到市内在建重点工程项目建设和春节期间坚守岗位的广大干部职工心中，确保春节期间坚守岗位的单位工作顺利开展，稳定社会管理运行机制，保证玉溪市城乡居民春节期间生活运转正常。</t>
  </si>
  <si>
    <t>反映慰问市内在建重点工程项目情况。</t>
  </si>
  <si>
    <t>个</t>
  </si>
  <si>
    <t>反映慰问春节期间坚守岗位干部职工情况。</t>
  </si>
  <si>
    <t>80</t>
  </si>
  <si>
    <t>反映2024年春节慰问时间跨度情况。</t>
  </si>
  <si>
    <t>&lt;</t>
  </si>
  <si>
    <t>1.</t>
  </si>
  <si>
    <t>月</t>
  </si>
  <si>
    <t>成本指标</t>
  </si>
  <si>
    <t>反映慰问人均标准情况。</t>
  </si>
  <si>
    <t>500</t>
  </si>
  <si>
    <t>元/人</t>
  </si>
  <si>
    <t>反映有效稳定社会管理运行机制情况。</t>
  </si>
  <si>
    <t>有效提高</t>
  </si>
  <si>
    <t>定性指标</t>
  </si>
  <si>
    <t>反映让慰问对象达到98%以上的满意度情况。</t>
  </si>
  <si>
    <t>98</t>
  </si>
  <si>
    <t>根据《关于在全市大兴调查研究的实施方案》，结合实际、扭住关键、直击要害，科学确定调研课题，做好事关全局的战略性调研、破解复杂难题的对策性调研、新时代新情况的前瞻性调研、重大工作项目的跟踪性调研、典型案例的解剖式调研、推动落实的督查式调研，凝聚起大兴调查研究的共识和力量，切实把调查研究转化为解决问题的实际举措，使调查研究在全市蔚然成风、取得实效。玉溪市人民政府调查研究工作经费主要用于保障市政府领导、市政府办公室领导用于调查研究活动的相关费用，预测2025年度支出120万元，深入总结提炼运用习近平新时代中国特色社会主义思想指导实践，推动工作的做法、经验和启示，调查研究成果形成意见建议，进一步研究提出推动我市高质量发展的重要举措。</t>
  </si>
  <si>
    <t>形成建议、意见的条数。市政府领导、市政府办公室领导通过下沉基层调研每人至少形成1条意见建议。</t>
  </si>
  <si>
    <t>30</t>
  </si>
  <si>
    <t>条</t>
  </si>
  <si>
    <t>反映任务及时完成率情况。</t>
  </si>
  <si>
    <t>反映上报至省级部门的建议、意见被采纳的情况，省级意见采纳反馈情况。
研究成果采纳率=上报至省级部门被其采纳的建议、意见条数/上报至省级部门的建议、意见数量*100%。</t>
  </si>
  <si>
    <t>有针对性地补短板、强弱项、扬优势、保安全、促团结，推动玉溪主动赶超、争先进位，实现高质量跨越式发展。</t>
  </si>
  <si>
    <t>促进</t>
  </si>
  <si>
    <t>反映服务对象对政策研究工作的整体满意情况。
服务对象满意度=（对政策研究工作的整体满意的人数/问卷调查人数）*100%。</t>
  </si>
  <si>
    <t>2025年委托玉溪网新媒体发展有限公司对“玉溪市人民政府网”微信公众号2025年全年开展运维和管理工作，每个工作日至少发布2篇信息，内容紧密围绕市政府中心工作，及时、主动、准确发布重大政策、重要会议、经济运行、社会发展、重要政务舆情以及重大突发事件等信息，尤其是与社会公众关系密切的政府决策、执行、管理、服务、结果等各类权威信息以及政策解读。市政府办公室将于每年按照签订合同及时支付5万元费用。通过本项目的实施充分发挥玉溪市人民政府网微信公众号的示范带头作用，不断提升政务公开和政务服务水平。</t>
  </si>
  <si>
    <t>每个工作日微信公众号推送信息的编审发布不少于2篇。</t>
  </si>
  <si>
    <t>微信公众号正常使用情况。</t>
  </si>
  <si>
    <t>适时转载发布中央、省级媒体重要信息。</t>
  </si>
  <si>
    <t>政府政策性公开率。</t>
  </si>
  <si>
    <t>95</t>
  </si>
  <si>
    <t>公众号发表文章覆盖政府职能的各领域。</t>
  </si>
  <si>
    <t>微信公众号阅读满意度。</t>
  </si>
  <si>
    <t>根据云老通【2020】21号文件和玉民发【2022】16号文件要求，落实市政府办公室职工遗属的生存、学习、有无经济收入等情况，2025年及时发放遗属生活困难补助，让困难群众增加幸福感，维护社会和谐稳定。</t>
  </si>
  <si>
    <t>反映获补助人员、企业的数量情况，也适用补贴、资助等形式的补助。</t>
  </si>
  <si>
    <t>人(人次、家)</t>
  </si>
  <si>
    <t>反映获补助对象认定的准确性情况。
获补对象准确率=抽检符合标准的补助对象数/抽检实际补助对象数*100%。</t>
  </si>
  <si>
    <t>反映发放单位及时发放补助资金的情况。
发放及时率=在时限内发放资金/应发放资金*100%。</t>
  </si>
  <si>
    <t>反映补助促进受助企业经营状况改善的情况。</t>
  </si>
  <si>
    <t>改善</t>
  </si>
  <si>
    <t>反映获补助受益对象的满意程度。</t>
  </si>
  <si>
    <t>根据《国务院关于加强市县政府依法行政的决定》（国发〔2018〕17号）要求“对涉及公民、法人或者其他组织合法权益的规范性文件，要通过政府公报、政府网站、新闻媒体等向社会公布”。2025年《玉溪市人民政府公报》按月发行，印制分送数量为每期2000册，公报基层发送数量为1838册，每月20日前完成公报的印刷及分送，全年预计费用16万元，政府公报作为我市落实党中央、国务院、省委、省政府关于全面推进政务公开工作部署和要求的一项重要举措，充分发挥政府公报传达政令、宣传政策、指导工作、服务社会的作用。保障人民群众的知情权、参与权、监督权，着力打造权威、公开、便民的政府公报体系。</t>
  </si>
  <si>
    <t>反映要强化政府公报服务公众的功能，以赠阅为主要发行方式情况。</t>
  </si>
  <si>
    <t>1838</t>
  </si>
  <si>
    <t>份</t>
  </si>
  <si>
    <t>2000</t>
  </si>
  <si>
    <t>反映动流转备查数量情况。</t>
  </si>
  <si>
    <t>反映要强化政府公报服务公众的功能，保证政府公报印刷质量情况。</t>
  </si>
  <si>
    <t>反映提高政令发布，提高公报时效性情况。</t>
  </si>
  <si>
    <t>日</t>
  </si>
  <si>
    <t>反映保证政府信息的权威和公开性，提高透明度情况。</t>
  </si>
  <si>
    <t>反映确保政府公报全面覆盖情况。</t>
  </si>
  <si>
    <t>反映对政府政策上传下达的满意度情况。</t>
  </si>
  <si>
    <t>2025年，根据中共玉溪市委办公室印发的《关于在全市大兴调查研究的实施方案》文件要求，智慧公文项目在确保系统易用性、可靠性、安全性的前提下，进一步提升工作质效，持续对市政府办公室智慧公文系统进行优化更新，确保公文校核智慧化、准确率不断提升。</t>
  </si>
  <si>
    <t>反映智慧公文系统使用情况。</t>
  </si>
  <si>
    <t>件</t>
  </si>
  <si>
    <t xml:space="preserve">反映软件服务质量情况。
</t>
  </si>
  <si>
    <t>反映智慧公文系统相关数据安全的保障情况。</t>
  </si>
  <si>
    <t>反映系统每月正常运行时长情况。</t>
  </si>
  <si>
    <t>25</t>
  </si>
  <si>
    <t>天</t>
  </si>
  <si>
    <t>反映保障法治政府体系建设完善情况。</t>
  </si>
  <si>
    <t>反映使用对象对信息系统使用的满意度。
使用人员满意度=（对信息系统满意的使用人员/问卷调查人数）*100%。</t>
  </si>
  <si>
    <t>预算06表</t>
  </si>
  <si>
    <t>2025年部门政府性基金预算支出预算表</t>
  </si>
  <si>
    <t>单位:元</t>
  </si>
  <si>
    <t>政府性基金预算支出</t>
  </si>
  <si>
    <t>备注：2025年玉溪市人民政府办公室无政府性基金预算，此表为空。</t>
  </si>
  <si>
    <t>预算07表</t>
  </si>
  <si>
    <t>2025年部门政府采购预算表</t>
  </si>
  <si>
    <t>预算项目</t>
  </si>
  <si>
    <t>采购项目</t>
  </si>
  <si>
    <t>采购目录</t>
  </si>
  <si>
    <t>计量
单位</t>
  </si>
  <si>
    <t>数量</t>
  </si>
  <si>
    <t>面向中小企业预留资金</t>
  </si>
  <si>
    <t>政府性
基金</t>
  </si>
  <si>
    <t>国有资本经营收益</t>
  </si>
  <si>
    <t>财政专户管理的收入</t>
  </si>
  <si>
    <t>单位自筹</t>
  </si>
  <si>
    <t>公务用车维修和保养服务</t>
  </si>
  <si>
    <t>批次</t>
  </si>
  <si>
    <t>公务用车保险</t>
  </si>
  <si>
    <t>公务用车加油服务</t>
  </si>
  <si>
    <t>物业管理服务</t>
  </si>
  <si>
    <t>劳务派遣服务</t>
  </si>
  <si>
    <t>A3、A4复印纸</t>
  </si>
  <si>
    <t>箱</t>
  </si>
  <si>
    <t>公文印刷</t>
  </si>
  <si>
    <t>家具用具购置</t>
  </si>
  <si>
    <t>预算08表</t>
  </si>
  <si>
    <t>2025年部门政府购买服务预算表</t>
  </si>
  <si>
    <t>政府购买服务项目</t>
  </si>
  <si>
    <t>政府购买服务目录</t>
  </si>
  <si>
    <t>B1101 维修保养服务</t>
  </si>
  <si>
    <t>A1803 社会保险服务</t>
  </si>
  <si>
    <t>A1301 水路公路铁路航空运输保障服务</t>
  </si>
  <si>
    <t>B1102 物业管理服务</t>
  </si>
  <si>
    <t>A0304 人才服务</t>
  </si>
  <si>
    <t>印刷服务</t>
  </si>
  <si>
    <t>B1104 印刷和出版服务</t>
  </si>
  <si>
    <t>预算09-1表</t>
  </si>
  <si>
    <t>2025年市对下转移支付预算表</t>
  </si>
  <si>
    <t>单位名称（项目）</t>
  </si>
  <si>
    <t>地区</t>
  </si>
  <si>
    <t>政府性基金</t>
  </si>
  <si>
    <t>红塔区</t>
  </si>
  <si>
    <t>江川区</t>
  </si>
  <si>
    <t>澄江市</t>
  </si>
  <si>
    <t>通海县</t>
  </si>
  <si>
    <t>华宁县</t>
  </si>
  <si>
    <t>易门县</t>
  </si>
  <si>
    <t>峨山县</t>
  </si>
  <si>
    <t>新平县</t>
  </si>
  <si>
    <t>元江县</t>
  </si>
  <si>
    <t>高新区</t>
  </si>
  <si>
    <t>备注：2025年玉溪市人民政府办公室无市对下转移支付预算，此表为空。</t>
  </si>
  <si>
    <t>预算09-2表</t>
  </si>
  <si>
    <t>2025年市对下转移支付绩效目标表</t>
  </si>
  <si>
    <t>预算10表</t>
  </si>
  <si>
    <t>2025年新增资产配置表</t>
  </si>
  <si>
    <t>资产类别</t>
  </si>
  <si>
    <t>资产分类代码.名称</t>
  </si>
  <si>
    <t>资产名称</t>
  </si>
  <si>
    <t>计量单位</t>
  </si>
  <si>
    <t>财政部门批复数（元）</t>
  </si>
  <si>
    <t>单价</t>
  </si>
  <si>
    <t>金额</t>
  </si>
  <si>
    <t>设备</t>
  </si>
  <si>
    <t>A02021001 A3黑白打印机</t>
  </si>
  <si>
    <t>A3黑白打印机</t>
  </si>
  <si>
    <t>台</t>
  </si>
  <si>
    <t>A02021002 A3彩色打印机</t>
  </si>
  <si>
    <t>A3彩色打印机</t>
  </si>
  <si>
    <t>A02010109 平板式计算机</t>
  </si>
  <si>
    <t>智能办公本</t>
  </si>
  <si>
    <t>平板电脑</t>
  </si>
  <si>
    <t>家具和用品</t>
  </si>
  <si>
    <t>A05010301 办公椅</t>
  </si>
  <si>
    <t>办公椅</t>
  </si>
  <si>
    <t>把</t>
  </si>
  <si>
    <t>A05010201 办公桌</t>
  </si>
  <si>
    <t>办公桌</t>
  </si>
  <si>
    <t>张</t>
  </si>
  <si>
    <t>A05010204 茶几</t>
  </si>
  <si>
    <t>茶几</t>
  </si>
  <si>
    <t>A05010505 茶水柜</t>
  </si>
  <si>
    <t>茶水柜</t>
  </si>
  <si>
    <t>A05010599 其他柜类</t>
  </si>
  <si>
    <t>手机屏蔽柜</t>
  </si>
  <si>
    <t>A05010502 文件柜</t>
  </si>
  <si>
    <t>文件柜</t>
  </si>
  <si>
    <t>组</t>
  </si>
  <si>
    <t>预算11表</t>
  </si>
  <si>
    <t>2025年上级补助项目支出预算表</t>
  </si>
  <si>
    <t>上级补助</t>
  </si>
  <si>
    <t>备注：2025年玉溪市人民政府办公室无上级补助项目支出预算，此表为空。</t>
  </si>
  <si>
    <t>预算12表</t>
  </si>
  <si>
    <t>2025年部门项目支出中期规划预算表</t>
  </si>
  <si>
    <t>项目级次</t>
  </si>
  <si>
    <t>2025年</t>
  </si>
  <si>
    <t>2026年</t>
  </si>
  <si>
    <t>2027年</t>
  </si>
  <si>
    <t>313 事业发展类</t>
  </si>
  <si>
    <t>本级</t>
  </si>
  <si>
    <t>312 民生类</t>
  </si>
  <si>
    <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</si>
</sst>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hh:mm:ss"/>
    <numFmt numFmtId="178" formatCode="yyyy\-mm\-dd"/>
    <numFmt numFmtId="179" formatCode="yyyy\-mm\-dd\ hh:mm:ss"/>
    <numFmt numFmtId="180" formatCode="#,##0;\-#,##0;;@"/>
  </numFmts>
  <fonts count="45">
    <font>
      <sz val="11"/>
      <color rgb="FF000000"/>
      <name val="宋体"/>
      <charset val="134"/>
      <scheme val="minor"/>
    </font>
    <font>
      <sz val="9.75"/>
      <color rgb="FF000000"/>
      <name val="SimSun"/>
      <charset val="134"/>
    </font>
    <font>
      <b/>
      <sz val="21"/>
      <color rgb="FF000000"/>
      <name val="宋体"/>
      <charset val="134"/>
    </font>
    <font>
      <sz val="9"/>
      <color rgb="FF000000"/>
      <name val="宋体"/>
      <charset val="134"/>
    </font>
    <font>
      <sz val="11"/>
      <color rgb="FF000000"/>
      <name val="宋体"/>
      <charset val="134"/>
    </font>
    <font>
      <sz val="10"/>
      <color rgb="FF000000"/>
      <name val="SimSun"/>
      <charset val="134"/>
    </font>
    <font>
      <sz val="9"/>
      <color rgb="FF000000"/>
      <name val="SimSun"/>
      <charset val="134"/>
    </font>
    <font>
      <sz val="9"/>
      <color theme="1"/>
      <name val="宋体"/>
      <charset val="134"/>
    </font>
    <font>
      <sz val="10"/>
      <name val="宋体"/>
      <charset val="1"/>
    </font>
    <font>
      <b/>
      <sz val="23"/>
      <color rgb="FF000000"/>
      <name val="宋体"/>
      <charset val="134"/>
    </font>
    <font>
      <sz val="9.75"/>
      <color rgb="FF000000"/>
      <name val="宋体"/>
      <charset val="134"/>
    </font>
    <font>
      <sz val="10"/>
      <color rgb="FF000000"/>
      <name val="宋体"/>
      <charset val="134"/>
    </font>
    <font>
      <sz val="12"/>
      <name val="宋体"/>
      <charset val="1"/>
    </font>
    <font>
      <sz val="9"/>
      <name val="宋体"/>
      <charset val="134"/>
    </font>
    <font>
      <b/>
      <sz val="23.25"/>
      <name val="宋体"/>
      <charset val="134"/>
    </font>
    <font>
      <sz val="9.75"/>
      <name val="宋体"/>
      <charset val="134"/>
    </font>
    <font>
      <sz val="9.75"/>
      <name val="SimSun"/>
      <charset val="134"/>
    </font>
    <font>
      <sz val="9"/>
      <name val="Microsoft Sans Serif"/>
      <charset val="1"/>
    </font>
    <font>
      <b/>
      <sz val="23.25"/>
      <color rgb="FF000000"/>
      <name val="宋体"/>
      <charset val="134"/>
    </font>
    <font>
      <b/>
      <sz val="24"/>
      <color rgb="FF000000"/>
      <name val="宋体"/>
      <charset val="134"/>
    </font>
    <font>
      <b/>
      <sz val="22"/>
      <color rgb="FF000000"/>
      <name val="宋体"/>
      <charset val="134"/>
    </font>
    <font>
      <sz val="8.25"/>
      <color rgb="FF000000"/>
      <name val="宋体"/>
      <charset val="134"/>
    </font>
    <font>
      <sz val="11"/>
      <color theme="1"/>
      <name val="宋体"/>
      <charset val="134"/>
      <scheme val="minor"/>
    </font>
    <font>
      <sz val="9"/>
      <name val="SimSun"/>
      <charset val="134"/>
    </font>
    <font>
      <b/>
      <sz val="9"/>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微软雅黑"/>
      <charset val="1"/>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auto="1"/>
      </left>
      <right style="thin">
        <color auto="1"/>
      </right>
      <top style="thin">
        <color rgb="FF000000"/>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8">
    <xf numFmtId="0" fontId="0" fillId="0" borderId="0">
      <alignment vertical="top"/>
    </xf>
    <xf numFmtId="43" fontId="22" fillId="0" borderId="0" applyFont="0" applyFill="0" applyBorder="0" applyAlignment="0" applyProtection="0">
      <alignment vertical="center"/>
    </xf>
    <xf numFmtId="44" fontId="22" fillId="0" borderId="0" applyFont="0" applyFill="0" applyBorder="0" applyAlignment="0" applyProtection="0">
      <alignment vertical="center"/>
    </xf>
    <xf numFmtId="9" fontId="22" fillId="0" borderId="0" applyFont="0" applyFill="0" applyBorder="0" applyAlignment="0" applyProtection="0">
      <alignment vertical="center"/>
    </xf>
    <xf numFmtId="41" fontId="22" fillId="0" borderId="0" applyFont="0" applyFill="0" applyBorder="0" applyAlignment="0" applyProtection="0">
      <alignment vertical="center"/>
    </xf>
    <xf numFmtId="42" fontId="22" fillId="0" borderId="0" applyFon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2" fillId="2" borderId="17" applyNumberFormat="0" applyFont="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18" applyNumberFormat="0" applyFill="0" applyAlignment="0" applyProtection="0">
      <alignment vertical="center"/>
    </xf>
    <xf numFmtId="0" fontId="31" fillId="0" borderId="18" applyNumberFormat="0" applyFill="0" applyAlignment="0" applyProtection="0">
      <alignment vertical="center"/>
    </xf>
    <xf numFmtId="0" fontId="32" fillId="0" borderId="19" applyNumberFormat="0" applyFill="0" applyAlignment="0" applyProtection="0">
      <alignment vertical="center"/>
    </xf>
    <xf numFmtId="0" fontId="32" fillId="0" borderId="0" applyNumberFormat="0" applyFill="0" applyBorder="0" applyAlignment="0" applyProtection="0">
      <alignment vertical="center"/>
    </xf>
    <xf numFmtId="0" fontId="33" fillId="3" borderId="20" applyNumberFormat="0" applyAlignment="0" applyProtection="0">
      <alignment vertical="center"/>
    </xf>
    <xf numFmtId="0" fontId="34" fillId="4" borderId="21" applyNumberFormat="0" applyAlignment="0" applyProtection="0">
      <alignment vertical="center"/>
    </xf>
    <xf numFmtId="0" fontId="35" fillId="4" borderId="20" applyNumberFormat="0" applyAlignment="0" applyProtection="0">
      <alignment vertical="center"/>
    </xf>
    <xf numFmtId="0" fontId="36" fillId="5" borderId="22" applyNumberFormat="0" applyAlignment="0" applyProtection="0">
      <alignment vertical="center"/>
    </xf>
    <xf numFmtId="0" fontId="37" fillId="0" borderId="23" applyNumberFormat="0" applyFill="0" applyAlignment="0" applyProtection="0">
      <alignment vertical="center"/>
    </xf>
    <xf numFmtId="0" fontId="38" fillId="0" borderId="24" applyNumberFormat="0" applyFill="0" applyAlignment="0" applyProtection="0">
      <alignment vertical="center"/>
    </xf>
    <xf numFmtId="0" fontId="39" fillId="6" borderId="0" applyNumberFormat="0" applyBorder="0" applyAlignment="0" applyProtection="0">
      <alignment vertical="center"/>
    </xf>
    <xf numFmtId="0" fontId="40" fillId="7" borderId="0" applyNumberFormat="0" applyBorder="0" applyAlignment="0" applyProtection="0">
      <alignment vertical="center"/>
    </xf>
    <xf numFmtId="0" fontId="41" fillId="8" borderId="0" applyNumberFormat="0" applyBorder="0" applyAlignment="0" applyProtection="0">
      <alignment vertical="center"/>
    </xf>
    <xf numFmtId="0" fontId="42" fillId="9" borderId="0" applyNumberFormat="0" applyBorder="0" applyAlignment="0" applyProtection="0">
      <alignment vertical="center"/>
    </xf>
    <xf numFmtId="0" fontId="43" fillId="10" borderId="0" applyNumberFormat="0" applyBorder="0" applyAlignment="0" applyProtection="0">
      <alignment vertical="center"/>
    </xf>
    <xf numFmtId="0" fontId="43" fillId="11" borderId="0" applyNumberFormat="0" applyBorder="0" applyAlignment="0" applyProtection="0">
      <alignment vertical="center"/>
    </xf>
    <xf numFmtId="0" fontId="42" fillId="12" borderId="0" applyNumberFormat="0" applyBorder="0" applyAlignment="0" applyProtection="0">
      <alignment vertical="center"/>
    </xf>
    <xf numFmtId="0" fontId="42" fillId="13" borderId="0" applyNumberFormat="0" applyBorder="0" applyAlignment="0" applyProtection="0">
      <alignment vertical="center"/>
    </xf>
    <xf numFmtId="0" fontId="43" fillId="14" borderId="0" applyNumberFormat="0" applyBorder="0" applyAlignment="0" applyProtection="0">
      <alignment vertical="center"/>
    </xf>
    <xf numFmtId="0" fontId="43" fillId="15" borderId="0" applyNumberFormat="0" applyBorder="0" applyAlignment="0" applyProtection="0">
      <alignment vertical="center"/>
    </xf>
    <xf numFmtId="0" fontId="42" fillId="16" borderId="0" applyNumberFormat="0" applyBorder="0" applyAlignment="0" applyProtection="0">
      <alignment vertical="center"/>
    </xf>
    <xf numFmtId="0" fontId="42" fillId="17" borderId="0" applyNumberFormat="0" applyBorder="0" applyAlignment="0" applyProtection="0">
      <alignment vertical="center"/>
    </xf>
    <xf numFmtId="0" fontId="43" fillId="18" borderId="0" applyNumberFormat="0" applyBorder="0" applyAlignment="0" applyProtection="0">
      <alignment vertical="center"/>
    </xf>
    <xf numFmtId="0" fontId="43" fillId="19" borderId="0" applyNumberFormat="0" applyBorder="0" applyAlignment="0" applyProtection="0">
      <alignment vertical="center"/>
    </xf>
    <xf numFmtId="0" fontId="42" fillId="20" borderId="0" applyNumberFormat="0" applyBorder="0" applyAlignment="0" applyProtection="0">
      <alignment vertical="center"/>
    </xf>
    <xf numFmtId="0" fontId="42" fillId="21" borderId="0" applyNumberFormat="0" applyBorder="0" applyAlignment="0" applyProtection="0">
      <alignment vertical="center"/>
    </xf>
    <xf numFmtId="0" fontId="43" fillId="22" borderId="0" applyNumberFormat="0" applyBorder="0" applyAlignment="0" applyProtection="0">
      <alignment vertical="center"/>
    </xf>
    <xf numFmtId="0" fontId="43" fillId="23" borderId="0" applyNumberFormat="0" applyBorder="0" applyAlignment="0" applyProtection="0">
      <alignment vertical="center"/>
    </xf>
    <xf numFmtId="0" fontId="42" fillId="24" borderId="0" applyNumberFormat="0" applyBorder="0" applyAlignment="0" applyProtection="0">
      <alignment vertical="center"/>
    </xf>
    <xf numFmtId="0" fontId="42" fillId="25" borderId="0" applyNumberFormat="0" applyBorder="0" applyAlignment="0" applyProtection="0">
      <alignment vertical="center"/>
    </xf>
    <xf numFmtId="0" fontId="43" fillId="26" borderId="0" applyNumberFormat="0" applyBorder="0" applyAlignment="0" applyProtection="0">
      <alignment vertical="center"/>
    </xf>
    <xf numFmtId="0" fontId="43" fillId="27" borderId="0" applyNumberFormat="0" applyBorder="0" applyAlignment="0" applyProtection="0">
      <alignment vertical="center"/>
    </xf>
    <xf numFmtId="0" fontId="42" fillId="28" borderId="0" applyNumberFormat="0" applyBorder="0" applyAlignment="0" applyProtection="0">
      <alignment vertical="center"/>
    </xf>
    <xf numFmtId="0" fontId="42" fillId="29" borderId="0" applyNumberFormat="0" applyBorder="0" applyAlignment="0" applyProtection="0">
      <alignment vertical="center"/>
    </xf>
    <xf numFmtId="0" fontId="43" fillId="30" borderId="0" applyNumberFormat="0" applyBorder="0" applyAlignment="0" applyProtection="0">
      <alignment vertical="center"/>
    </xf>
    <xf numFmtId="0" fontId="43" fillId="31" borderId="0" applyNumberFormat="0" applyBorder="0" applyAlignment="0" applyProtection="0">
      <alignment vertical="center"/>
    </xf>
    <xf numFmtId="0" fontId="42" fillId="32" borderId="0" applyNumberFormat="0" applyBorder="0" applyAlignment="0" applyProtection="0">
      <alignment vertical="center"/>
    </xf>
    <xf numFmtId="176" fontId="13" fillId="0" borderId="7">
      <alignment horizontal="right" vertical="center"/>
    </xf>
    <xf numFmtId="49" fontId="13" fillId="0" borderId="7">
      <alignment horizontal="left" vertical="center" wrapText="1"/>
    </xf>
    <xf numFmtId="176" fontId="13" fillId="0" borderId="7">
      <alignment horizontal="right" vertical="center"/>
    </xf>
    <xf numFmtId="177" fontId="13" fillId="0" borderId="7">
      <alignment horizontal="right" vertical="center"/>
    </xf>
    <xf numFmtId="178" fontId="13" fillId="0" borderId="7">
      <alignment horizontal="right" vertical="center"/>
    </xf>
    <xf numFmtId="179" fontId="13" fillId="0" borderId="7">
      <alignment horizontal="right" vertical="center"/>
    </xf>
    <xf numFmtId="10" fontId="13" fillId="0" borderId="7">
      <alignment horizontal="right" vertical="center"/>
    </xf>
    <xf numFmtId="180" fontId="13" fillId="0" borderId="7">
      <alignment horizontal="right" vertical="center"/>
    </xf>
    <xf numFmtId="0" fontId="44" fillId="0" borderId="0">
      <alignment vertical="top"/>
      <protection locked="0"/>
    </xf>
  </cellStyleXfs>
  <cellXfs count="177">
    <xf numFmtId="0" fontId="0" fillId="0" borderId="0" xfId="0" applyFont="1">
      <alignment vertical="top"/>
    </xf>
    <xf numFmtId="0" fontId="1" fillId="0" borderId="0" xfId="0" applyFont="1" applyBorder="1" applyAlignment="1">
      <alignment horizontal="right" vertical="center"/>
    </xf>
    <xf numFmtId="49" fontId="1" fillId="0" borderId="0" xfId="0" applyNumberFormat="1" applyFont="1" applyBorder="1" applyAlignment="1">
      <alignment horizontal="right" vertical="center"/>
    </xf>
    <xf numFmtId="0" fontId="1" fillId="0" borderId="0" xfId="0" applyFont="1" applyBorder="1" applyAlignment="1" applyProtection="1">
      <alignment horizontal="right" vertical="center"/>
      <protection locked="0"/>
    </xf>
    <xf numFmtId="0" fontId="2" fillId="0" borderId="0" xfId="0" applyFont="1" applyBorder="1" applyAlignment="1">
      <alignment horizontal="center" vertical="center"/>
    </xf>
    <xf numFmtId="0" fontId="3" fillId="0" borderId="0" xfId="0" applyFont="1" applyBorder="1" applyAlignment="1" applyProtection="1">
      <alignment horizontal="left" vertical="center"/>
      <protection locked="0"/>
    </xf>
    <xf numFmtId="0" fontId="4" fillId="0" borderId="0" xfId="0" applyFont="1" applyBorder="1" applyAlignment="1">
      <alignment horizontal="left" vertical="center"/>
    </xf>
    <xf numFmtId="0" fontId="4" fillId="0" borderId="0" xfId="0" applyFont="1" applyBorder="1" applyAlignment="1"/>
    <xf numFmtId="0" fontId="5" fillId="0" borderId="0" xfId="0" applyFont="1" applyBorder="1" applyAlignment="1" applyProtection="1">
      <alignment horizontal="right"/>
      <protection locked="0"/>
    </xf>
    <xf numFmtId="0" fontId="1" fillId="0" borderId="1" xfId="0" applyFont="1" applyBorder="1" applyAlignment="1" applyProtection="1">
      <alignment horizontal="center" vertical="center" wrapText="1"/>
      <protection locked="0"/>
    </xf>
    <xf numFmtId="0" fontId="1" fillId="0" borderId="1" xfId="0" applyFont="1" applyBorder="1" applyAlignment="1">
      <alignment horizontal="center" vertical="center" wrapText="1"/>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5" xfId="0" applyFont="1" applyBorder="1" applyAlignment="1" applyProtection="1">
      <alignment horizontal="center" vertical="center" wrapText="1"/>
      <protection locked="0"/>
    </xf>
    <xf numFmtId="0" fontId="1" fillId="0" borderId="5" xfId="0" applyFont="1" applyBorder="1" applyAlignment="1">
      <alignment horizontal="center" vertical="center" wrapText="1"/>
    </xf>
    <xf numFmtId="0" fontId="1" fillId="0" borderId="1" xfId="0" applyFont="1" applyBorder="1" applyAlignment="1">
      <alignment horizontal="center" vertical="center"/>
    </xf>
    <xf numFmtId="0" fontId="1" fillId="0" borderId="6" xfId="0" applyFont="1" applyBorder="1" applyAlignment="1" applyProtection="1">
      <alignment horizontal="center" vertical="center" wrapText="1"/>
      <protection locked="0"/>
    </xf>
    <xf numFmtId="0" fontId="1" fillId="0" borderId="6" xfId="0" applyFont="1" applyBorder="1" applyAlignment="1">
      <alignment horizontal="center" vertical="center" wrapText="1"/>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6" fillId="0" borderId="7" xfId="0" applyFont="1" applyBorder="1" applyAlignment="1" applyProtection="1">
      <alignment horizontal="left" vertical="center" wrapText="1"/>
      <protection locked="0"/>
    </xf>
    <xf numFmtId="0" fontId="6" fillId="0" borderId="7" xfId="0" applyFont="1" applyBorder="1" applyAlignment="1" applyProtection="1">
      <alignment horizontal="left" vertical="center"/>
      <protection locked="0"/>
    </xf>
    <xf numFmtId="49" fontId="6" fillId="0" borderId="7" xfId="50" applyNumberFormat="1" applyFont="1" applyBorder="1">
      <alignment horizontal="left" vertical="center" wrapText="1"/>
    </xf>
    <xf numFmtId="176" fontId="7" fillId="0" borderId="7" xfId="0" applyNumberFormat="1" applyFont="1" applyBorder="1" applyAlignment="1">
      <alignment horizontal="right" vertical="center"/>
    </xf>
    <xf numFmtId="49" fontId="6" fillId="0" borderId="7" xfId="0" applyNumberFormat="1" applyFont="1" applyBorder="1" applyAlignment="1">
      <alignment horizontal="center" vertical="center" wrapText="1"/>
    </xf>
    <xf numFmtId="49" fontId="7" fillId="0" borderId="7" xfId="50" applyNumberFormat="1" applyFont="1" applyBorder="1">
      <alignment horizontal="left" vertical="center" wrapText="1"/>
    </xf>
    <xf numFmtId="0" fontId="6" fillId="0" borderId="2" xfId="0" applyFont="1" applyBorder="1" applyAlignment="1" applyProtection="1">
      <alignment horizontal="center" vertical="center" wrapText="1"/>
      <protection locked="0"/>
    </xf>
    <xf numFmtId="0" fontId="6" fillId="0" borderId="3" xfId="0" applyFont="1" applyBorder="1" applyAlignment="1" applyProtection="1">
      <alignment horizontal="left" vertical="center" wrapText="1"/>
      <protection locked="0"/>
    </xf>
    <xf numFmtId="0" fontId="6" fillId="0" borderId="4" xfId="0" applyFont="1" applyBorder="1" applyAlignment="1" applyProtection="1">
      <alignment horizontal="left" vertical="center" wrapText="1"/>
      <protection locked="0"/>
    </xf>
    <xf numFmtId="0" fontId="8" fillId="0" borderId="0" xfId="57" applyFont="1" applyFill="1" applyBorder="1" applyAlignment="1" applyProtection="1">
      <alignment vertical="center"/>
    </xf>
    <xf numFmtId="0" fontId="6" fillId="0" borderId="0" xfId="0" applyFont="1" applyBorder="1" applyAlignment="1">
      <alignment horizontal="right" vertical="center"/>
    </xf>
    <xf numFmtId="49" fontId="6" fillId="0" borderId="0" xfId="0" applyNumberFormat="1" applyFont="1" applyBorder="1" applyAlignment="1">
      <alignment horizontal="right" vertical="center"/>
    </xf>
    <xf numFmtId="0" fontId="9" fillId="0" borderId="0" xfId="0" applyFont="1" applyBorder="1" applyAlignment="1">
      <alignment horizontal="center" vertical="center"/>
    </xf>
    <xf numFmtId="0" fontId="10" fillId="0" borderId="1" xfId="0" applyFont="1" applyBorder="1" applyAlignment="1" applyProtection="1">
      <alignment horizontal="center" vertical="center" wrapText="1"/>
      <protection locked="0"/>
    </xf>
    <xf numFmtId="0" fontId="10" fillId="0" borderId="1" xfId="0" applyFont="1" applyBorder="1" applyAlignment="1">
      <alignment horizontal="center" vertical="center" wrapText="1"/>
    </xf>
    <xf numFmtId="0" fontId="10" fillId="0" borderId="1" xfId="0" applyFont="1" applyBorder="1" applyAlignment="1">
      <alignment horizontal="center" vertical="center"/>
    </xf>
    <xf numFmtId="0" fontId="10" fillId="0" borderId="5" xfId="0" applyFont="1" applyBorder="1" applyAlignment="1" applyProtection="1">
      <alignment horizontal="center" vertical="center" wrapText="1"/>
      <protection locked="0"/>
    </xf>
    <xf numFmtId="0" fontId="10" fillId="0" borderId="5" xfId="0" applyFont="1" applyBorder="1" applyAlignment="1">
      <alignment horizontal="center" vertical="center" wrapText="1"/>
    </xf>
    <xf numFmtId="0" fontId="10" fillId="0" borderId="5" xfId="0" applyFont="1" applyBorder="1" applyAlignment="1">
      <alignment horizontal="center" vertical="center"/>
    </xf>
    <xf numFmtId="0" fontId="10" fillId="0" borderId="6" xfId="0" applyFont="1" applyBorder="1" applyAlignment="1" applyProtection="1">
      <alignment horizontal="center" vertical="center" wrapText="1"/>
      <protection locked="0"/>
    </xf>
    <xf numFmtId="0" fontId="10" fillId="0" borderId="6" xfId="0" applyFont="1" applyBorder="1" applyAlignment="1">
      <alignment horizontal="center" vertical="center" wrapText="1"/>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3" fillId="0" borderId="7" xfId="0" applyFont="1" applyBorder="1" applyAlignment="1">
      <alignment horizontal="left" vertical="center" wrapText="1"/>
    </xf>
    <xf numFmtId="0" fontId="3" fillId="0" borderId="7" xfId="0" applyFont="1" applyBorder="1" applyAlignment="1" applyProtection="1">
      <alignment horizontal="left" vertical="center" wrapText="1"/>
      <protection locked="0"/>
    </xf>
    <xf numFmtId="176" fontId="7" fillId="0" borderId="7" xfId="0" applyNumberFormat="1" applyFont="1" applyBorder="1" applyAlignment="1">
      <alignment horizontal="right" vertical="center" wrapText="1"/>
    </xf>
    <xf numFmtId="0" fontId="11" fillId="0" borderId="2" xfId="0" applyFont="1" applyBorder="1" applyAlignment="1" applyProtection="1">
      <alignment horizontal="center" vertical="center" wrapText="1"/>
      <protection locked="0"/>
    </xf>
    <xf numFmtId="0" fontId="3" fillId="0" borderId="3" xfId="0" applyFont="1" applyBorder="1" applyAlignment="1">
      <alignment horizontal="left" vertical="center"/>
    </xf>
    <xf numFmtId="0" fontId="3" fillId="0" borderId="4" xfId="0" applyFont="1" applyBorder="1" applyAlignment="1">
      <alignment horizontal="left" vertical="center"/>
    </xf>
    <xf numFmtId="0" fontId="12" fillId="0" borderId="0" xfId="57" applyFont="1" applyFill="1" applyAlignment="1" applyProtection="1">
      <alignment horizontal="left" vertical="center"/>
    </xf>
    <xf numFmtId="0" fontId="6" fillId="0" borderId="0" xfId="0" applyFont="1" applyBorder="1" applyAlignment="1" applyProtection="1">
      <alignment horizontal="right" vertical="center"/>
      <protection locked="0"/>
    </xf>
    <xf numFmtId="0" fontId="11" fillId="0" borderId="0" xfId="0" applyFont="1" applyBorder="1" applyAlignment="1" applyProtection="1">
      <alignment horizontal="right"/>
      <protection locked="0"/>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10" fillId="0" borderId="4" xfId="0" applyFont="1" applyBorder="1" applyAlignment="1">
      <alignment horizontal="center" vertical="center"/>
    </xf>
    <xf numFmtId="0" fontId="10" fillId="0" borderId="7" xfId="0" applyFont="1" applyBorder="1" applyAlignment="1" applyProtection="1">
      <alignment horizontal="center" vertical="center"/>
      <protection locked="0"/>
    </xf>
    <xf numFmtId="49" fontId="13" fillId="0" borderId="0" xfId="50" applyNumberFormat="1" applyFont="1" applyBorder="1" applyAlignment="1">
      <alignment horizontal="right" vertical="center" wrapText="1"/>
    </xf>
    <xf numFmtId="49" fontId="14" fillId="0" borderId="0" xfId="50" applyNumberFormat="1" applyFont="1" applyBorder="1" applyAlignment="1">
      <alignment horizontal="center" vertical="center" wrapText="1"/>
    </xf>
    <xf numFmtId="49" fontId="13" fillId="0" borderId="0" xfId="50" applyNumberFormat="1" applyFont="1" applyBorder="1">
      <alignment horizontal="left" vertical="center" wrapText="1"/>
    </xf>
    <xf numFmtId="49" fontId="15" fillId="0" borderId="7" xfId="0" applyNumberFormat="1" applyFont="1" applyBorder="1" applyAlignment="1">
      <alignment horizontal="center" vertical="center" wrapText="1"/>
    </xf>
    <xf numFmtId="49" fontId="16" fillId="0" borderId="7" xfId="0" applyNumberFormat="1" applyFont="1" applyBorder="1" applyAlignment="1">
      <alignment horizontal="center" vertical="center" wrapText="1"/>
    </xf>
    <xf numFmtId="49" fontId="13" fillId="0" borderId="7" xfId="0" applyNumberFormat="1" applyFont="1" applyBorder="1" applyAlignment="1">
      <alignment horizontal="left" vertical="center" wrapText="1"/>
    </xf>
    <xf numFmtId="49" fontId="13" fillId="0" borderId="7" xfId="0" applyNumberFormat="1" applyFont="1" applyBorder="1" applyAlignment="1">
      <alignment horizontal="center" vertical="center" wrapText="1"/>
    </xf>
    <xf numFmtId="180" fontId="13" fillId="0" borderId="7" xfId="0" applyNumberFormat="1" applyFont="1" applyBorder="1" applyAlignment="1">
      <alignment horizontal="right" vertical="center" wrapText="1"/>
    </xf>
    <xf numFmtId="176" fontId="13" fillId="0" borderId="7" xfId="0" applyNumberFormat="1" applyFont="1" applyBorder="1" applyAlignment="1">
      <alignment horizontal="right" vertical="center" wrapText="1"/>
    </xf>
    <xf numFmtId="0" fontId="17" fillId="0" borderId="0" xfId="57" applyFont="1" applyFill="1" applyBorder="1" applyAlignment="1" applyProtection="1">
      <alignment vertical="center"/>
      <protection locked="0"/>
    </xf>
    <xf numFmtId="0" fontId="18" fillId="0" borderId="0" xfId="0" applyFont="1" applyBorder="1" applyAlignment="1">
      <alignment horizontal="center" vertical="center"/>
    </xf>
    <xf numFmtId="0" fontId="19" fillId="0" borderId="0" xfId="0" applyFont="1" applyBorder="1" applyAlignment="1">
      <alignment horizontal="center" vertical="center"/>
    </xf>
    <xf numFmtId="0" fontId="19" fillId="0" borderId="0" xfId="0" applyFont="1" applyBorder="1" applyAlignment="1" applyProtection="1">
      <alignment horizontal="center" vertical="center"/>
      <protection locked="0"/>
    </xf>
    <xf numFmtId="0" fontId="10" fillId="0" borderId="7" xfId="0" applyFont="1" applyBorder="1" applyAlignment="1">
      <alignment horizontal="center" vertical="center" wrapText="1"/>
    </xf>
    <xf numFmtId="0" fontId="3" fillId="0" borderId="7" xfId="0" applyFont="1" applyBorder="1" applyAlignment="1">
      <alignment vertical="center" wrapText="1"/>
    </xf>
    <xf numFmtId="0" fontId="3" fillId="0" borderId="7" xfId="0" applyFont="1" applyBorder="1" applyAlignment="1">
      <alignment horizontal="center" vertical="center" wrapText="1"/>
    </xf>
    <xf numFmtId="0" fontId="3" fillId="0" borderId="7" xfId="0" applyFont="1" applyBorder="1" applyAlignment="1" applyProtection="1">
      <alignment horizontal="center" vertical="center"/>
      <protection locked="0"/>
    </xf>
    <xf numFmtId="0" fontId="20" fillId="0" borderId="0" xfId="0" applyFont="1" applyBorder="1" applyAlignment="1">
      <alignment horizontal="center" vertical="center" wrapText="1"/>
    </xf>
    <xf numFmtId="0" fontId="3" fillId="0" borderId="0" xfId="0" applyFont="1" applyBorder="1" applyAlignment="1">
      <alignment horizontal="left" vertical="center" wrapText="1"/>
    </xf>
    <xf numFmtId="0" fontId="4" fillId="0" borderId="0" xfId="0" applyFont="1" applyBorder="1" applyAlignment="1">
      <alignment wrapText="1"/>
    </xf>
    <xf numFmtId="0" fontId="11" fillId="0" borderId="0" xfId="0" applyFont="1" applyBorder="1" applyAlignment="1">
      <alignment horizontal="right" wrapText="1"/>
    </xf>
    <xf numFmtId="0" fontId="11" fillId="0" borderId="0" xfId="0" applyFont="1" applyBorder="1" applyAlignment="1">
      <alignment wrapText="1"/>
    </xf>
    <xf numFmtId="0" fontId="10" fillId="0" borderId="8" xfId="0" applyFont="1" applyBorder="1" applyAlignment="1">
      <alignment horizontal="center" vertical="center" wrapText="1"/>
    </xf>
    <xf numFmtId="0" fontId="3" fillId="0" borderId="0" xfId="0" applyFont="1" applyBorder="1" applyAlignment="1" applyProtection="1">
      <alignment horizontal="right"/>
      <protection locked="0"/>
    </xf>
    <xf numFmtId="0" fontId="3" fillId="0" borderId="0" xfId="0" applyFont="1" applyBorder="1" applyAlignment="1">
      <alignment horizontal="right" vertical="center" wrapText="1"/>
    </xf>
    <xf numFmtId="0" fontId="21" fillId="0" borderId="0" xfId="0" applyFont="1" applyBorder="1" applyAlignment="1" applyProtection="1">
      <alignment horizontal="right" vertical="center" wrapText="1"/>
      <protection locked="0"/>
    </xf>
    <xf numFmtId="0" fontId="9" fillId="0" borderId="0" xfId="0" applyFont="1" applyBorder="1" applyAlignment="1">
      <alignment horizontal="center" vertical="center" wrapText="1"/>
    </xf>
    <xf numFmtId="0" fontId="9" fillId="0" borderId="0" xfId="0" applyFont="1" applyBorder="1" applyAlignment="1" applyProtection="1">
      <alignment horizontal="center" vertical="center" wrapText="1"/>
      <protection locked="0"/>
    </xf>
    <xf numFmtId="0" fontId="3" fillId="0" borderId="0" xfId="0" applyFont="1" applyBorder="1" applyAlignment="1" applyProtection="1">
      <alignment vertical="top" wrapText="1"/>
      <protection locked="0"/>
    </xf>
    <xf numFmtId="0" fontId="4" fillId="0" borderId="1" xfId="0" applyFont="1" applyBorder="1" applyAlignment="1">
      <alignment horizontal="center" vertical="center" wrapText="1"/>
    </xf>
    <xf numFmtId="0" fontId="4" fillId="0" borderId="9" xfId="0" applyFont="1" applyBorder="1" applyAlignment="1">
      <alignment horizontal="center" vertical="center" wrapText="1"/>
    </xf>
    <xf numFmtId="0" fontId="4" fillId="0" borderId="3" xfId="0" applyFont="1" applyBorder="1" applyAlignment="1">
      <alignment horizontal="center" vertical="center" wrapText="1"/>
    </xf>
    <xf numFmtId="0" fontId="4" fillId="0" borderId="3" xfId="0" applyFont="1" applyBorder="1" applyAlignment="1" applyProtection="1">
      <alignment horizontal="center" vertical="center" wrapText="1"/>
      <protection locked="0"/>
    </xf>
    <xf numFmtId="0" fontId="4" fillId="0" borderId="5"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0" xfId="0" applyFont="1" applyBorder="1" applyAlignment="1" applyProtection="1">
      <alignment horizontal="center" vertical="center" wrapText="1"/>
      <protection locked="0"/>
    </xf>
    <xf numFmtId="0" fontId="4" fillId="0" borderId="6"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1" xfId="0" applyFont="1" applyBorder="1" applyAlignment="1" applyProtection="1">
      <alignment horizontal="center" vertical="center" wrapText="1"/>
      <protection locked="0"/>
    </xf>
    <xf numFmtId="0" fontId="3" fillId="0" borderId="6" xfId="0" applyFont="1" applyBorder="1" applyAlignment="1">
      <alignment horizontal="left" vertical="center" wrapText="1"/>
    </xf>
    <xf numFmtId="0" fontId="3" fillId="0" borderId="11" xfId="0" applyFont="1" applyBorder="1" applyAlignment="1">
      <alignment horizontal="left" vertical="center" wrapText="1"/>
    </xf>
    <xf numFmtId="0" fontId="3" fillId="0" borderId="12" xfId="0" applyFont="1" applyBorder="1" applyAlignment="1">
      <alignment horizontal="center" vertical="center"/>
    </xf>
    <xf numFmtId="0" fontId="3" fillId="0" borderId="13" xfId="0" applyFont="1" applyBorder="1" applyAlignment="1">
      <alignment horizontal="left" vertical="center"/>
    </xf>
    <xf numFmtId="0" fontId="3" fillId="0" borderId="11" xfId="0" applyFont="1" applyBorder="1" applyAlignment="1">
      <alignment horizontal="left" vertical="center"/>
    </xf>
    <xf numFmtId="0" fontId="21" fillId="0" borderId="0" xfId="0" applyFont="1" applyBorder="1" applyAlignment="1" applyProtection="1">
      <alignment horizontal="right" vertical="center"/>
      <protection locked="0"/>
    </xf>
    <xf numFmtId="0" fontId="21" fillId="0" borderId="0" xfId="0" applyFont="1" applyBorder="1" applyAlignment="1">
      <alignment horizontal="right" vertical="center" wrapText="1"/>
    </xf>
    <xf numFmtId="0" fontId="9" fillId="0" borderId="0" xfId="0" applyFont="1" applyBorder="1" applyAlignment="1" applyProtection="1">
      <alignment horizontal="center" vertical="center"/>
      <protection locked="0"/>
    </xf>
    <xf numFmtId="0" fontId="3" fillId="0" borderId="0" xfId="0" applyFont="1" applyBorder="1" applyAlignment="1" applyProtection="1">
      <alignment horizontal="right" wrapText="1"/>
      <protection locked="0"/>
    </xf>
    <xf numFmtId="0" fontId="3" fillId="0" borderId="0" xfId="0" applyFont="1" applyBorder="1" applyAlignment="1">
      <alignment horizontal="right" wrapText="1"/>
    </xf>
    <xf numFmtId="0" fontId="4" fillId="0" borderId="3" xfId="0" applyFont="1" applyBorder="1" applyAlignment="1" applyProtection="1">
      <alignment horizontal="center" vertical="center"/>
      <protection locked="0"/>
    </xf>
    <xf numFmtId="0" fontId="4" fillId="0" borderId="4"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3" xfId="0" applyFont="1" applyBorder="1" applyAlignment="1" applyProtection="1">
      <alignment horizontal="center" vertical="center"/>
      <protection locked="0"/>
    </xf>
    <xf numFmtId="0" fontId="4" fillId="0" borderId="13"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0" fontId="3" fillId="0" borderId="0" xfId="0" applyFont="1" applyBorder="1" applyAlignment="1">
      <alignment horizontal="left" vertical="center"/>
    </xf>
    <xf numFmtId="0" fontId="10" fillId="0" borderId="9"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10" xfId="0" applyFont="1" applyBorder="1" applyAlignment="1">
      <alignment horizontal="center" vertical="center" wrapText="1"/>
    </xf>
    <xf numFmtId="0" fontId="10" fillId="0" borderId="11" xfId="0" applyFont="1" applyBorder="1" applyAlignment="1">
      <alignment horizontal="center" vertical="center" wrapText="1"/>
    </xf>
    <xf numFmtId="0" fontId="10" fillId="0" borderId="11" xfId="0" applyFont="1" applyBorder="1" applyAlignment="1">
      <alignment horizontal="center" vertical="center"/>
    </xf>
    <xf numFmtId="0" fontId="10" fillId="0" borderId="11" xfId="0" applyFont="1" applyBorder="1" applyAlignment="1" applyProtection="1">
      <alignment horizontal="center" vertical="center"/>
      <protection locked="0"/>
    </xf>
    <xf numFmtId="0" fontId="3" fillId="0" borderId="11" xfId="0" applyFont="1" applyBorder="1" applyAlignment="1">
      <alignment horizontal="right" vertical="center"/>
    </xf>
    <xf numFmtId="176" fontId="3" fillId="0" borderId="7" xfId="0" applyNumberFormat="1" applyFont="1" applyBorder="1" applyAlignment="1">
      <alignment horizontal="right" vertical="center"/>
    </xf>
    <xf numFmtId="0" fontId="3" fillId="0" borderId="11" xfId="0" applyFont="1" applyBorder="1" applyAlignment="1">
      <alignment horizontal="center" vertical="center" wrapText="1"/>
    </xf>
    <xf numFmtId="180" fontId="7" fillId="0" borderId="7" xfId="56" applyNumberFormat="1" applyFont="1" applyBorder="1" applyAlignment="1">
      <alignment horizontal="center" vertical="center" wrapText="1"/>
    </xf>
    <xf numFmtId="176" fontId="7" fillId="0" borderId="7" xfId="0" applyNumberFormat="1" applyFont="1" applyFill="1" applyBorder="1" applyAlignment="1">
      <alignment horizontal="right" vertical="center"/>
    </xf>
    <xf numFmtId="176" fontId="3" fillId="0" borderId="7" xfId="0" applyNumberFormat="1" applyFont="1" applyFill="1" applyBorder="1" applyAlignment="1">
      <alignment horizontal="right" vertical="center"/>
    </xf>
    <xf numFmtId="0" fontId="10" fillId="0" borderId="3" xfId="0" applyFont="1" applyBorder="1" applyAlignment="1" applyProtection="1">
      <alignment horizontal="center" vertical="center" wrapText="1"/>
      <protection locked="0"/>
    </xf>
    <xf numFmtId="0" fontId="10" fillId="0" borderId="3" xfId="0" applyFont="1" applyBorder="1" applyAlignment="1" applyProtection="1">
      <alignment horizontal="center" vertical="center"/>
      <protection locked="0"/>
    </xf>
    <xf numFmtId="0" fontId="10" fillId="0" borderId="10" xfId="0" applyFont="1" applyBorder="1" applyAlignment="1" applyProtection="1">
      <alignment horizontal="center" vertical="center" wrapText="1"/>
      <protection locked="0"/>
    </xf>
    <xf numFmtId="0" fontId="10" fillId="0" borderId="13" xfId="0" applyFont="1" applyBorder="1" applyAlignment="1">
      <alignment horizontal="center" vertical="center" wrapText="1"/>
    </xf>
    <xf numFmtId="0" fontId="10" fillId="0" borderId="13" xfId="0" applyFont="1" applyBorder="1" applyAlignment="1" applyProtection="1">
      <alignment horizontal="center" vertical="center"/>
      <protection locked="0"/>
    </xf>
    <xf numFmtId="0" fontId="10" fillId="0" borderId="13" xfId="0" applyFont="1" applyBorder="1" applyAlignment="1" applyProtection="1">
      <alignment horizontal="center" vertical="center" wrapText="1"/>
      <protection locked="0"/>
    </xf>
    <xf numFmtId="0" fontId="10" fillId="0" borderId="11" xfId="0" applyFont="1" applyBorder="1" applyAlignment="1" applyProtection="1">
      <alignment horizontal="center" vertical="center" wrapText="1"/>
      <protection locked="0"/>
    </xf>
    <xf numFmtId="0" fontId="10" fillId="0" borderId="7" xfId="0" applyFont="1" applyBorder="1" applyAlignment="1" applyProtection="1">
      <alignment horizontal="center" vertical="center" wrapText="1"/>
      <protection locked="0"/>
    </xf>
    <xf numFmtId="0" fontId="3" fillId="0" borderId="0" xfId="0" applyFont="1" applyBorder="1" applyAlignment="1">
      <alignment horizontal="right"/>
    </xf>
    <xf numFmtId="0" fontId="10" fillId="0" borderId="4" xfId="0" applyFont="1" applyBorder="1" applyAlignment="1">
      <alignment horizontal="center" vertical="center" wrapText="1"/>
    </xf>
    <xf numFmtId="0" fontId="22" fillId="0" borderId="0" xfId="0" applyFont="1" applyBorder="1" applyAlignment="1"/>
    <xf numFmtId="0" fontId="11" fillId="0" borderId="0" xfId="0" applyFont="1" applyBorder="1" applyAlignment="1">
      <alignment horizontal="right" vertical="center"/>
    </xf>
    <xf numFmtId="0" fontId="3" fillId="0" borderId="0" xfId="0" applyFont="1" applyBorder="1" applyAlignment="1" applyProtection="1">
      <alignment horizontal="left" vertical="center" wrapText="1"/>
      <protection locked="0"/>
    </xf>
    <xf numFmtId="0" fontId="4" fillId="0" borderId="0" xfId="0" applyFont="1" applyBorder="1" applyAlignment="1">
      <alignment horizontal="left" vertical="center" wrapText="1"/>
    </xf>
    <xf numFmtId="0" fontId="11" fillId="0" borderId="0" xfId="0" applyFont="1" applyBorder="1" applyAlignment="1">
      <alignment horizontal="right"/>
    </xf>
    <xf numFmtId="176" fontId="7" fillId="0" borderId="7" xfId="51" applyNumberFormat="1" applyFont="1" applyBorder="1">
      <alignment horizontal="right" vertical="center"/>
    </xf>
    <xf numFmtId="0" fontId="11" fillId="0" borderId="7" xfId="0" applyFont="1" applyBorder="1" applyAlignment="1" applyProtection="1">
      <alignment horizontal="center" vertical="center" wrapText="1"/>
      <protection locked="0"/>
    </xf>
    <xf numFmtId="0" fontId="11" fillId="0" borderId="7" xfId="0" applyFont="1" applyBorder="1" applyAlignment="1">
      <alignment horizontal="center" vertical="center" wrapText="1"/>
    </xf>
    <xf numFmtId="0" fontId="20" fillId="0" borderId="0" xfId="0" applyFont="1" applyBorder="1" applyAlignment="1">
      <alignment horizontal="center" vertical="center"/>
    </xf>
    <xf numFmtId="0" fontId="3" fillId="0" borderId="0" xfId="0" applyFont="1" applyBorder="1" applyAlignment="1" applyProtection="1">
      <alignment horizontal="right" vertical="center"/>
      <protection locked="0"/>
    </xf>
    <xf numFmtId="49" fontId="11" fillId="0" borderId="0" xfId="0" applyNumberFormat="1" applyFont="1" applyBorder="1" applyAlignment="1"/>
    <xf numFmtId="0" fontId="7" fillId="0" borderId="0" xfId="0" applyFont="1" applyBorder="1" applyAlignment="1">
      <alignment horizontal="left" vertical="center"/>
    </xf>
    <xf numFmtId="0" fontId="11" fillId="0" borderId="7" xfId="0" applyFont="1" applyBorder="1" applyAlignment="1">
      <alignment horizontal="center" vertical="center"/>
    </xf>
    <xf numFmtId="49" fontId="7" fillId="0" borderId="7" xfId="0" applyNumberFormat="1" applyFont="1" applyBorder="1" applyAlignment="1">
      <alignment horizontal="left" vertical="center" wrapText="1"/>
    </xf>
    <xf numFmtId="0" fontId="1" fillId="0" borderId="7" xfId="0" applyFont="1" applyBorder="1" applyAlignment="1">
      <alignment horizontal="center" vertical="center" wrapText="1"/>
    </xf>
    <xf numFmtId="0" fontId="11" fillId="0" borderId="0" xfId="0" applyFont="1" applyBorder="1">
      <alignment vertical="top"/>
    </xf>
    <xf numFmtId="49" fontId="15" fillId="0" borderId="14" xfId="50" applyNumberFormat="1" applyFont="1" applyBorder="1" applyAlignment="1">
      <alignment horizontal="center" vertical="center" wrapText="1"/>
    </xf>
    <xf numFmtId="49" fontId="15" fillId="0" borderId="15" xfId="50" applyNumberFormat="1" applyFont="1" applyBorder="1" applyAlignment="1">
      <alignment horizontal="center" vertical="center" wrapText="1"/>
    </xf>
    <xf numFmtId="49" fontId="15" fillId="0" borderId="16" xfId="50" applyNumberFormat="1" applyFont="1" applyBorder="1" applyAlignment="1">
      <alignment horizontal="center" vertical="center" wrapText="1"/>
    </xf>
    <xf numFmtId="49" fontId="13" fillId="0" borderId="7" xfId="50" applyNumberFormat="1" applyFont="1" applyBorder="1" applyAlignment="1">
      <alignment horizontal="center" vertical="center" wrapText="1"/>
    </xf>
    <xf numFmtId="49" fontId="13" fillId="0" borderId="7" xfId="50" applyNumberFormat="1" applyFont="1" applyBorder="1" applyAlignment="1">
      <alignment horizontal="left" vertical="center" wrapText="1"/>
    </xf>
    <xf numFmtId="49" fontId="13" fillId="0" borderId="7" xfId="50" applyNumberFormat="1" applyFont="1" applyBorder="1">
      <alignment horizontal="left" vertical="center" wrapText="1"/>
    </xf>
    <xf numFmtId="176" fontId="13" fillId="0" borderId="7" xfId="50" applyNumberFormat="1" applyFont="1" applyBorder="1" applyAlignment="1">
      <alignment horizontal="right" vertical="center" wrapText="1"/>
    </xf>
    <xf numFmtId="180" fontId="13" fillId="0" borderId="15" xfId="56" applyNumberFormat="1" applyFont="1" applyBorder="1" applyAlignment="1">
      <alignment horizontal="center" vertical="center" wrapText="1"/>
    </xf>
    <xf numFmtId="176" fontId="13" fillId="0" borderId="15" xfId="0" applyNumberFormat="1" applyFont="1" applyBorder="1" applyAlignment="1">
      <alignment horizontal="right" vertical="center" wrapText="1"/>
    </xf>
    <xf numFmtId="176" fontId="13" fillId="0" borderId="15" xfId="50" applyNumberFormat="1" applyFont="1" applyBorder="1" applyAlignment="1">
      <alignment horizontal="right" vertical="center" wrapText="1"/>
    </xf>
    <xf numFmtId="49" fontId="23" fillId="0" borderId="0" xfId="50" applyNumberFormat="1" applyFont="1" applyBorder="1" applyAlignment="1">
      <alignment horizontal="right" vertical="center" wrapText="1"/>
    </xf>
    <xf numFmtId="180" fontId="13" fillId="0" borderId="7" xfId="56" applyNumberFormat="1" applyFont="1" applyBorder="1" applyAlignment="1">
      <alignment horizontal="center" vertical="center" wrapText="1"/>
    </xf>
    <xf numFmtId="49" fontId="13" fillId="0" borderId="7" xfId="50" applyNumberFormat="1" applyFont="1" applyBorder="1" applyAlignment="1">
      <alignment horizontal="left" vertical="center" wrapText="1" indent="2"/>
    </xf>
    <xf numFmtId="49" fontId="13" fillId="0" borderId="7" xfId="50" applyNumberFormat="1" applyFont="1" applyBorder="1" applyAlignment="1">
      <alignment horizontal="left" vertical="center" wrapText="1" indent="4"/>
    </xf>
    <xf numFmtId="49" fontId="24" fillId="0" borderId="0" xfId="0" applyNumberFormat="1" applyFont="1" applyBorder="1" applyAlignment="1">
      <alignment horizontal="right" vertical="center" wrapText="1"/>
    </xf>
    <xf numFmtId="49" fontId="14" fillId="0" borderId="0" xfId="0" applyNumberFormat="1" applyFont="1" applyBorder="1" applyAlignment="1">
      <alignment horizontal="center" vertical="center" wrapText="1"/>
    </xf>
    <xf numFmtId="49" fontId="15" fillId="0" borderId="14" xfId="0" applyNumberFormat="1" applyFont="1" applyBorder="1" applyAlignment="1">
      <alignment horizontal="center" vertical="center" wrapText="1"/>
    </xf>
    <xf numFmtId="49" fontId="15" fillId="0" borderId="16" xfId="0" applyNumberFormat="1" applyFont="1" applyBorder="1" applyAlignment="1">
      <alignment horizontal="center" vertical="center" wrapText="1"/>
    </xf>
    <xf numFmtId="49" fontId="24" fillId="0" borderId="7" xfId="50" applyNumberFormat="1" applyFont="1" applyBorder="1">
      <alignment horizontal="left" vertical="center" wrapText="1"/>
    </xf>
    <xf numFmtId="176" fontId="13" fillId="0" borderId="7" xfId="0" applyNumberFormat="1" applyFont="1" applyBorder="1" applyAlignment="1">
      <alignment horizontal="right" vertical="center"/>
    </xf>
    <xf numFmtId="176" fontId="24" fillId="0" borderId="7" xfId="0" applyNumberFormat="1" applyFont="1" applyBorder="1" applyAlignment="1">
      <alignment horizontal="left" vertical="center"/>
    </xf>
    <xf numFmtId="176" fontId="13" fillId="0" borderId="7" xfId="51" applyNumberFormat="1" applyFont="1" applyBorder="1">
      <alignment horizontal="right" vertical="center"/>
    </xf>
    <xf numFmtId="176" fontId="13" fillId="0" borderId="7" xfId="0" applyNumberFormat="1" applyFont="1" applyBorder="1" applyAlignment="1">
      <alignment horizontal="left" vertical="center"/>
    </xf>
    <xf numFmtId="49" fontId="24" fillId="0" borderId="7" xfId="0" applyNumberFormat="1" applyFont="1" applyBorder="1" applyAlignment="1">
      <alignment horizontal="center" vertical="center" wrapText="1"/>
    </xf>
    <xf numFmtId="49" fontId="23" fillId="0" borderId="1" xfId="50" applyNumberFormat="1" applyFont="1" applyBorder="1" applyAlignment="1">
      <alignment horizontal="right" vertical="center" wrapText="1"/>
    </xf>
    <xf numFmtId="180" fontId="13" fillId="0" borderId="16" xfId="56" applyNumberFormat="1" applyFont="1" applyBorder="1" applyAlignment="1">
      <alignment horizontal="center" vertical="center" wrapText="1"/>
    </xf>
  </cellXfs>
  <cellStyles count="5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umberStyle" xfId="49"/>
    <cellStyle name="TextStyle" xfId="50"/>
    <cellStyle name="MoneyStyle" xfId="51"/>
    <cellStyle name="TimeStyle" xfId="52"/>
    <cellStyle name="DateStyle" xfId="53"/>
    <cellStyle name="DateTimeStyle" xfId="54"/>
    <cellStyle name="PercentStyle" xfId="55"/>
    <cellStyle name="IntegralNumberStyle" xfId="56"/>
    <cellStyle name="Normal" xfId="5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D20"/>
  <sheetViews>
    <sheetView showZeros="0" workbookViewId="0">
      <selection activeCell="C12" sqref="C12"/>
    </sheetView>
  </sheetViews>
  <sheetFormatPr defaultColWidth="8.85" defaultRowHeight="15" customHeight="1" outlineLevelCol="3"/>
  <cols>
    <col min="1" max="2" width="28.575" customWidth="1"/>
    <col min="3" max="3" width="35.7" customWidth="1"/>
    <col min="4" max="4" width="28.575" customWidth="1"/>
  </cols>
  <sheetData>
    <row r="1" ht="18.75" customHeight="1" spans="1:4">
      <c r="A1" s="57" t="s">
        <v>0</v>
      </c>
      <c r="B1" s="165"/>
      <c r="C1" s="165"/>
      <c r="D1" s="165"/>
    </row>
    <row r="2" ht="28.5" customHeight="1" spans="1:4">
      <c r="A2" s="166" t="s">
        <v>1</v>
      </c>
      <c r="B2" s="166"/>
      <c r="C2" s="166"/>
      <c r="D2" s="166"/>
    </row>
    <row r="3" ht="18.75" customHeight="1" spans="1:4">
      <c r="A3" s="59" t="str">
        <f>"单位名称："&amp;"玉溪市人民政府办公室"</f>
        <v>单位名称：玉溪市人民政府办公室</v>
      </c>
      <c r="B3" s="59"/>
      <c r="C3" s="59"/>
      <c r="D3" s="57" t="s">
        <v>2</v>
      </c>
    </row>
    <row r="4" ht="18.75" customHeight="1" spans="1:4">
      <c r="A4" s="151" t="s">
        <v>3</v>
      </c>
      <c r="B4" s="151"/>
      <c r="C4" s="151" t="s">
        <v>4</v>
      </c>
      <c r="D4" s="151"/>
    </row>
    <row r="5" ht="18.75" customHeight="1" spans="1:4">
      <c r="A5" s="153" t="s">
        <v>5</v>
      </c>
      <c r="B5" s="153" t="s">
        <v>6</v>
      </c>
      <c r="C5" s="153" t="s">
        <v>7</v>
      </c>
      <c r="D5" s="153" t="s">
        <v>6</v>
      </c>
    </row>
    <row r="6" ht="18.75" customHeight="1" spans="1:4">
      <c r="A6" s="156" t="s">
        <v>8</v>
      </c>
      <c r="B6" s="172">
        <v>32870066.16</v>
      </c>
      <c r="C6" s="173" t="str">
        <f>"一"&amp;"、"&amp;"一般公共服务支出"</f>
        <v>一、一般公共服务支出</v>
      </c>
      <c r="D6" s="172">
        <v>23979292.31</v>
      </c>
    </row>
    <row r="7" ht="18.75" customHeight="1" spans="1:4">
      <c r="A7" s="156" t="s">
        <v>9</v>
      </c>
      <c r="B7" s="172"/>
      <c r="C7" s="173" t="str">
        <f>"二"&amp;"、"&amp;"社会保障和就业支出"</f>
        <v>二、社会保障和就业支出</v>
      </c>
      <c r="D7" s="172">
        <v>4587566</v>
      </c>
    </row>
    <row r="8" ht="18.75" customHeight="1" spans="1:4">
      <c r="A8" s="156" t="s">
        <v>10</v>
      </c>
      <c r="B8" s="172"/>
      <c r="C8" s="173" t="str">
        <f>"三"&amp;"、"&amp;"卫生健康支出"</f>
        <v>三、卫生健康支出</v>
      </c>
      <c r="D8" s="172">
        <v>2199607.85</v>
      </c>
    </row>
    <row r="9" ht="18.75" customHeight="1" spans="1:4">
      <c r="A9" s="156" t="s">
        <v>11</v>
      </c>
      <c r="B9" s="172"/>
      <c r="C9" s="173" t="str">
        <f>"四"&amp;"、"&amp;"住房保障支出"</f>
        <v>四、住房保障支出</v>
      </c>
      <c r="D9" s="172">
        <v>2103600</v>
      </c>
    </row>
    <row r="10" ht="18.75" customHeight="1" spans="1:4">
      <c r="A10" s="156" t="s">
        <v>12</v>
      </c>
      <c r="B10" s="172"/>
      <c r="C10" s="156"/>
      <c r="D10" s="156"/>
    </row>
    <row r="11" ht="18.75" customHeight="1" spans="1:4">
      <c r="A11" s="156" t="s">
        <v>13</v>
      </c>
      <c r="B11" s="172"/>
      <c r="C11" s="156"/>
      <c r="D11" s="156"/>
    </row>
    <row r="12" ht="18.75" customHeight="1" spans="1:4">
      <c r="A12" s="156" t="s">
        <v>14</v>
      </c>
      <c r="B12" s="172"/>
      <c r="C12" s="156"/>
      <c r="D12" s="156"/>
    </row>
    <row r="13" ht="18.75" customHeight="1" spans="1:4">
      <c r="A13" s="156" t="s">
        <v>15</v>
      </c>
      <c r="B13" s="172"/>
      <c r="C13" s="156"/>
      <c r="D13" s="156"/>
    </row>
    <row r="14" ht="18.75" customHeight="1" spans="1:4">
      <c r="A14" s="156" t="s">
        <v>16</v>
      </c>
      <c r="B14" s="172"/>
      <c r="C14" s="156"/>
      <c r="D14" s="156"/>
    </row>
    <row r="15" ht="18.75" customHeight="1" spans="1:4">
      <c r="A15" s="156" t="s">
        <v>17</v>
      </c>
      <c r="B15" s="172"/>
      <c r="C15" s="156"/>
      <c r="D15" s="156"/>
    </row>
    <row r="16" ht="18.75" customHeight="1" spans="1:4">
      <c r="A16" s="174" t="s">
        <v>18</v>
      </c>
      <c r="B16" s="172">
        <v>32870066.16</v>
      </c>
      <c r="C16" s="174" t="s">
        <v>19</v>
      </c>
      <c r="D16" s="172">
        <v>32870066.16</v>
      </c>
    </row>
    <row r="17" ht="18.75" customHeight="1" spans="1:4">
      <c r="A17" s="169" t="s">
        <v>20</v>
      </c>
      <c r="B17" s="156"/>
      <c r="C17" s="169" t="s">
        <v>21</v>
      </c>
      <c r="D17" s="156"/>
    </row>
    <row r="18" ht="18.75" customHeight="1" spans="1:4">
      <c r="A18" s="62" t="s">
        <v>22</v>
      </c>
      <c r="B18" s="172"/>
      <c r="C18" s="62" t="s">
        <v>22</v>
      </c>
      <c r="D18" s="172"/>
    </row>
    <row r="19" ht="18.75" customHeight="1" spans="1:4">
      <c r="A19" s="62" t="s">
        <v>23</v>
      </c>
      <c r="B19" s="172"/>
      <c r="C19" s="62" t="s">
        <v>23</v>
      </c>
      <c r="D19" s="172"/>
    </row>
    <row r="20" ht="18.75" customHeight="1" spans="1:4">
      <c r="A20" s="174" t="s">
        <v>24</v>
      </c>
      <c r="B20" s="172">
        <v>32870066.16</v>
      </c>
      <c r="C20" s="174" t="s">
        <v>25</v>
      </c>
      <c r="D20" s="172">
        <v>32870066.16</v>
      </c>
    </row>
  </sheetData>
  <mergeCells count="5">
    <mergeCell ref="A1:D1"/>
    <mergeCell ref="A2:D2"/>
    <mergeCell ref="A3:C3"/>
    <mergeCell ref="A4:B4"/>
    <mergeCell ref="C4:D4"/>
  </mergeCells>
  <pageMargins left="0.75" right="0.75" top="1" bottom="1" header="0.5" footer="0.5"/>
  <pageSetup paperSize="1" pageOrder="overThenDown"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F9"/>
  <sheetViews>
    <sheetView showZeros="0" workbookViewId="0">
      <selection activeCell="B11" sqref="B11"/>
    </sheetView>
  </sheetViews>
  <sheetFormatPr defaultColWidth="9.14166666666667" defaultRowHeight="14.25" customHeight="1" outlineLevelCol="5"/>
  <cols>
    <col min="1" max="1" width="29.0333333333333" customWidth="1"/>
    <col min="2" max="2" width="28.6" customWidth="1"/>
    <col min="3" max="3" width="31.6" customWidth="1"/>
    <col min="4" max="6" width="33.45" customWidth="1"/>
  </cols>
  <sheetData>
    <row r="1" ht="15.75" customHeight="1" spans="2:6">
      <c r="B1" s="135"/>
      <c r="F1" s="136" t="s">
        <v>384</v>
      </c>
    </row>
    <row r="2" ht="28.5" customHeight="1" spans="1:6">
      <c r="A2" s="33" t="s">
        <v>385</v>
      </c>
      <c r="B2" s="33"/>
      <c r="C2" s="33"/>
      <c r="D2" s="33"/>
      <c r="E2" s="33"/>
      <c r="F2" s="33"/>
    </row>
    <row r="3" ht="15" customHeight="1" spans="1:6">
      <c r="A3" s="137" t="str">
        <f>"单位名称："&amp;"玉溪市人民政府办公室"</f>
        <v>单位名称：玉溪市人民政府办公室</v>
      </c>
      <c r="B3" s="138"/>
      <c r="C3" s="138"/>
      <c r="D3" s="76"/>
      <c r="E3" s="76"/>
      <c r="F3" s="139" t="s">
        <v>386</v>
      </c>
    </row>
    <row r="4" ht="18.75" customHeight="1" spans="1:6">
      <c r="A4" s="35" t="s">
        <v>126</v>
      </c>
      <c r="B4" s="35" t="s">
        <v>67</v>
      </c>
      <c r="C4" s="35" t="s">
        <v>68</v>
      </c>
      <c r="D4" s="36" t="s">
        <v>387</v>
      </c>
      <c r="E4" s="43"/>
      <c r="F4" s="43"/>
    </row>
    <row r="5" ht="30" customHeight="1" spans="1:6">
      <c r="A5" s="42"/>
      <c r="B5" s="42"/>
      <c r="C5" s="42"/>
      <c r="D5" s="36" t="s">
        <v>30</v>
      </c>
      <c r="E5" s="43" t="s">
        <v>71</v>
      </c>
      <c r="F5" s="43" t="s">
        <v>72</v>
      </c>
    </row>
    <row r="6" ht="16.5" customHeight="1" spans="1:6">
      <c r="A6" s="43">
        <v>1</v>
      </c>
      <c r="B6" s="43">
        <v>2</v>
      </c>
      <c r="C6" s="43">
        <v>3</v>
      </c>
      <c r="D6" s="43">
        <v>4</v>
      </c>
      <c r="E6" s="43">
        <v>5</v>
      </c>
      <c r="F6" s="43">
        <v>6</v>
      </c>
    </row>
    <row r="7" ht="20.25" customHeight="1" spans="1:6">
      <c r="A7" s="44"/>
      <c r="B7" s="44"/>
      <c r="C7" s="44"/>
      <c r="D7" s="24"/>
      <c r="E7" s="140"/>
      <c r="F7" s="140"/>
    </row>
    <row r="8" ht="17.25" customHeight="1" spans="1:6">
      <c r="A8" s="141" t="s">
        <v>283</v>
      </c>
      <c r="B8" s="142"/>
      <c r="C8" s="142" t="s">
        <v>283</v>
      </c>
      <c r="D8" s="140"/>
      <c r="E8" s="140"/>
      <c r="F8" s="140"/>
    </row>
    <row r="9" s="30" customFormat="1" ht="23" customHeight="1" spans="1:6">
      <c r="A9" s="50" t="s">
        <v>388</v>
      </c>
      <c r="B9" s="50"/>
      <c r="C9" s="50"/>
      <c r="D9" s="50"/>
      <c r="E9" s="50"/>
      <c r="F9" s="50"/>
    </row>
  </sheetData>
  <mergeCells count="8">
    <mergeCell ref="A2:F2"/>
    <mergeCell ref="A3:E3"/>
    <mergeCell ref="D4:F4"/>
    <mergeCell ref="A8:C8"/>
    <mergeCell ref="A9:F9"/>
    <mergeCell ref="A4:A5"/>
    <mergeCell ref="B4:B5"/>
    <mergeCell ref="C4:C5"/>
  </mergeCells>
  <pageMargins left="0.75" right="0.75" top="1" bottom="1" header="0.5" footer="0.5"/>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Q18"/>
  <sheetViews>
    <sheetView showZeros="0" workbookViewId="0">
      <selection activeCell="F12" sqref="F12"/>
    </sheetView>
  </sheetViews>
  <sheetFormatPr defaultColWidth="9.14166666666667" defaultRowHeight="14.25" customHeight="1"/>
  <cols>
    <col min="1" max="1" width="29.575" customWidth="1"/>
    <col min="2" max="2" width="21.7083333333333" customWidth="1"/>
    <col min="3" max="3" width="35.2833333333333" customWidth="1"/>
    <col min="4" max="4" width="7.70833333333333" customWidth="1"/>
    <col min="5" max="5" width="10.2833333333333" customWidth="1"/>
    <col min="6" max="6" width="14.8416666666667" customWidth="1"/>
    <col min="7" max="7" width="14.1333333333333" customWidth="1"/>
    <col min="8" max="11" width="14.7416666666667" customWidth="1"/>
    <col min="12" max="16" width="12.575" customWidth="1"/>
    <col min="17" max="17" width="10.425" customWidth="1"/>
  </cols>
  <sheetData>
    <row r="1" ht="13.5" customHeight="1" spans="1:17">
      <c r="A1" s="31" t="s">
        <v>389</v>
      </c>
      <c r="B1" s="31"/>
      <c r="C1" s="31"/>
      <c r="D1" s="31"/>
      <c r="E1" s="31"/>
      <c r="F1" s="31"/>
      <c r="G1" s="31"/>
      <c r="H1" s="31"/>
      <c r="I1" s="31"/>
      <c r="J1" s="31"/>
      <c r="K1" s="31"/>
      <c r="L1" s="31"/>
      <c r="M1" s="31"/>
      <c r="N1" s="31"/>
      <c r="O1" s="51"/>
      <c r="P1" s="51"/>
      <c r="Q1" s="31"/>
    </row>
    <row r="2" ht="27.75" customHeight="1" spans="1:17">
      <c r="A2" s="74" t="s">
        <v>390</v>
      </c>
      <c r="B2" s="33"/>
      <c r="C2" s="33"/>
      <c r="D2" s="33"/>
      <c r="E2" s="33"/>
      <c r="F2" s="33"/>
      <c r="G2" s="33"/>
      <c r="H2" s="33"/>
      <c r="I2" s="33"/>
      <c r="J2" s="33"/>
      <c r="K2" s="103"/>
      <c r="L2" s="33"/>
      <c r="M2" s="33"/>
      <c r="N2" s="33"/>
      <c r="O2" s="103"/>
      <c r="P2" s="103"/>
      <c r="Q2" s="33"/>
    </row>
    <row r="3" ht="18.75" customHeight="1" spans="1:17">
      <c r="A3" s="112" t="str">
        <f>"单位名称："&amp;"玉溪市人民政府办公室"</f>
        <v>单位名称：玉溪市人民政府办公室</v>
      </c>
      <c r="B3" s="7"/>
      <c r="C3" s="7"/>
      <c r="D3" s="7"/>
      <c r="E3" s="7"/>
      <c r="F3" s="7"/>
      <c r="G3" s="7"/>
      <c r="H3" s="7"/>
      <c r="I3" s="7"/>
      <c r="J3" s="7"/>
      <c r="O3" s="80"/>
      <c r="P3" s="80"/>
      <c r="Q3" s="133" t="s">
        <v>2</v>
      </c>
    </row>
    <row r="4" ht="15.75" customHeight="1" spans="1:17">
      <c r="A4" s="35" t="s">
        <v>391</v>
      </c>
      <c r="B4" s="113" t="s">
        <v>392</v>
      </c>
      <c r="C4" s="113" t="s">
        <v>393</v>
      </c>
      <c r="D4" s="113" t="s">
        <v>394</v>
      </c>
      <c r="E4" s="113" t="s">
        <v>395</v>
      </c>
      <c r="F4" s="113" t="s">
        <v>396</v>
      </c>
      <c r="G4" s="114" t="s">
        <v>133</v>
      </c>
      <c r="H4" s="114"/>
      <c r="I4" s="114"/>
      <c r="J4" s="114"/>
      <c r="K4" s="125"/>
      <c r="L4" s="114"/>
      <c r="M4" s="114"/>
      <c r="N4" s="114"/>
      <c r="O4" s="126"/>
      <c r="P4" s="125"/>
      <c r="Q4" s="134"/>
    </row>
    <row r="5" ht="17.25" customHeight="1" spans="1:17">
      <c r="A5" s="38"/>
      <c r="B5" s="115"/>
      <c r="C5" s="115"/>
      <c r="D5" s="115"/>
      <c r="E5" s="115"/>
      <c r="F5" s="115"/>
      <c r="G5" s="115" t="s">
        <v>30</v>
      </c>
      <c r="H5" s="115" t="s">
        <v>33</v>
      </c>
      <c r="I5" s="115" t="s">
        <v>397</v>
      </c>
      <c r="J5" s="115" t="s">
        <v>398</v>
      </c>
      <c r="K5" s="127" t="s">
        <v>399</v>
      </c>
      <c r="L5" s="128" t="s">
        <v>400</v>
      </c>
      <c r="M5" s="128"/>
      <c r="N5" s="128"/>
      <c r="O5" s="129"/>
      <c r="P5" s="130"/>
      <c r="Q5" s="116"/>
    </row>
    <row r="6" ht="54" customHeight="1" spans="1:17">
      <c r="A6" s="41"/>
      <c r="B6" s="116"/>
      <c r="C6" s="116"/>
      <c r="D6" s="116"/>
      <c r="E6" s="116"/>
      <c r="F6" s="116"/>
      <c r="G6" s="116"/>
      <c r="H6" s="116" t="s">
        <v>32</v>
      </c>
      <c r="I6" s="116"/>
      <c r="J6" s="116"/>
      <c r="K6" s="131"/>
      <c r="L6" s="116" t="s">
        <v>32</v>
      </c>
      <c r="M6" s="116" t="s">
        <v>39</v>
      </c>
      <c r="N6" s="116" t="s">
        <v>140</v>
      </c>
      <c r="O6" s="132" t="s">
        <v>41</v>
      </c>
      <c r="P6" s="131" t="s">
        <v>42</v>
      </c>
      <c r="Q6" s="116" t="s">
        <v>43</v>
      </c>
    </row>
    <row r="7" ht="15" customHeight="1" spans="1:17">
      <c r="A7" s="42">
        <v>1</v>
      </c>
      <c r="B7" s="117">
        <v>2</v>
      </c>
      <c r="C7" s="117">
        <v>3</v>
      </c>
      <c r="D7" s="117">
        <v>4</v>
      </c>
      <c r="E7" s="117">
        <v>5</v>
      </c>
      <c r="F7" s="117">
        <v>6</v>
      </c>
      <c r="G7" s="118">
        <v>7</v>
      </c>
      <c r="H7" s="118">
        <v>8</v>
      </c>
      <c r="I7" s="118">
        <v>9</v>
      </c>
      <c r="J7" s="118">
        <v>10</v>
      </c>
      <c r="K7" s="118">
        <v>11</v>
      </c>
      <c r="L7" s="118">
        <v>12</v>
      </c>
      <c r="M7" s="118">
        <v>13</v>
      </c>
      <c r="N7" s="118">
        <v>14</v>
      </c>
      <c r="O7" s="118">
        <v>15</v>
      </c>
      <c r="P7" s="118">
        <v>16</v>
      </c>
      <c r="Q7" s="118">
        <v>17</v>
      </c>
    </row>
    <row r="8" ht="21" customHeight="1" spans="1:17">
      <c r="A8" s="96" t="s">
        <v>64</v>
      </c>
      <c r="B8" s="97"/>
      <c r="C8" s="97"/>
      <c r="D8" s="97"/>
      <c r="E8" s="119"/>
      <c r="F8" s="120">
        <v>1516500</v>
      </c>
      <c r="G8" s="46">
        <v>1516500</v>
      </c>
      <c r="H8" s="46">
        <v>1516500</v>
      </c>
      <c r="I8" s="46"/>
      <c r="J8" s="46"/>
      <c r="K8" s="46"/>
      <c r="L8" s="46"/>
      <c r="M8" s="46"/>
      <c r="N8" s="46"/>
      <c r="O8" s="46"/>
      <c r="P8" s="46"/>
      <c r="Q8" s="46"/>
    </row>
    <row r="9" ht="21" customHeight="1" spans="1:17">
      <c r="A9" s="96" t="str">
        <f>"      "&amp;"公车购置及运维费"</f>
        <v>      公车购置及运维费</v>
      </c>
      <c r="B9" s="97" t="s">
        <v>401</v>
      </c>
      <c r="C9" s="97" t="str">
        <f>"C23120301"&amp;"  "&amp;"车辆维修和保养服务"</f>
        <v>C23120301  车辆维修和保养服务</v>
      </c>
      <c r="D9" s="121" t="s">
        <v>402</v>
      </c>
      <c r="E9" s="122">
        <v>1</v>
      </c>
      <c r="F9" s="24">
        <v>80000</v>
      </c>
      <c r="G9" s="46">
        <v>80000</v>
      </c>
      <c r="H9" s="46">
        <v>80000</v>
      </c>
      <c r="I9" s="46"/>
      <c r="J9" s="46"/>
      <c r="K9" s="46"/>
      <c r="L9" s="46"/>
      <c r="M9" s="46"/>
      <c r="N9" s="46"/>
      <c r="O9" s="46"/>
      <c r="P9" s="46"/>
      <c r="Q9" s="46"/>
    </row>
    <row r="10" ht="21" customHeight="1" spans="1:17">
      <c r="A10" s="96" t="str">
        <f>"      "&amp;"公车购置及运维费"</f>
        <v>      公车购置及运维费</v>
      </c>
      <c r="B10" s="97" t="s">
        <v>403</v>
      </c>
      <c r="C10" s="97" t="str">
        <f>"C1804010201"&amp;"  "&amp;"机动车保险服务"</f>
        <v>C1804010201  机动车保险服务</v>
      </c>
      <c r="D10" s="121" t="s">
        <v>402</v>
      </c>
      <c r="E10" s="122">
        <v>1</v>
      </c>
      <c r="F10" s="46">
        <v>40000</v>
      </c>
      <c r="G10" s="46">
        <v>40000</v>
      </c>
      <c r="H10" s="46">
        <v>40000</v>
      </c>
      <c r="I10" s="46"/>
      <c r="J10" s="46"/>
      <c r="K10" s="46"/>
      <c r="L10" s="46"/>
      <c r="M10" s="46"/>
      <c r="N10" s="46"/>
      <c r="O10" s="46"/>
      <c r="P10" s="46"/>
      <c r="Q10" s="46"/>
    </row>
    <row r="11" ht="21" customHeight="1" spans="1:17">
      <c r="A11" s="96" t="str">
        <f>"      "&amp;"公车购置及运维费"</f>
        <v>      公车购置及运维费</v>
      </c>
      <c r="B11" s="97" t="s">
        <v>404</v>
      </c>
      <c r="C11" s="97" t="str">
        <f>"C23120302"&amp;"  "&amp;"车辆加油、添加燃料服务"</f>
        <v>C23120302  车辆加油、添加燃料服务</v>
      </c>
      <c r="D11" s="121" t="s">
        <v>402</v>
      </c>
      <c r="E11" s="122">
        <v>1</v>
      </c>
      <c r="F11" s="46">
        <v>220000</v>
      </c>
      <c r="G11" s="46">
        <v>220000</v>
      </c>
      <c r="H11" s="46">
        <v>220000</v>
      </c>
      <c r="I11" s="46"/>
      <c r="J11" s="46"/>
      <c r="K11" s="46"/>
      <c r="L11" s="46"/>
      <c r="M11" s="46"/>
      <c r="N11" s="46"/>
      <c r="O11" s="46"/>
      <c r="P11" s="46"/>
      <c r="Q11" s="46"/>
    </row>
    <row r="12" ht="21" customHeight="1" spans="1:17">
      <c r="A12" s="96" t="str">
        <f>"      "&amp;"物业管理费"</f>
        <v>      物业管理费</v>
      </c>
      <c r="B12" s="97" t="s">
        <v>405</v>
      </c>
      <c r="C12" s="97" t="str">
        <f>"C21040001"&amp;"  "&amp;"物业管理服务"</f>
        <v>C21040001  物业管理服务</v>
      </c>
      <c r="D12" s="121" t="s">
        <v>402</v>
      </c>
      <c r="E12" s="122">
        <v>1</v>
      </c>
      <c r="F12" s="123">
        <v>243000</v>
      </c>
      <c r="G12" s="46">
        <v>243000</v>
      </c>
      <c r="H12" s="46">
        <v>243000</v>
      </c>
      <c r="I12" s="46"/>
      <c r="J12" s="46"/>
      <c r="K12" s="46"/>
      <c r="L12" s="46"/>
      <c r="M12" s="46"/>
      <c r="N12" s="46"/>
      <c r="O12" s="46"/>
      <c r="P12" s="46"/>
      <c r="Q12" s="46"/>
    </row>
    <row r="13" ht="21" customHeight="1" spans="1:17">
      <c r="A13" s="96" t="str">
        <f>"      "&amp;"编外临聘人员经费"</f>
        <v>      编外临聘人员经费</v>
      </c>
      <c r="B13" s="97" t="s">
        <v>406</v>
      </c>
      <c r="C13" s="97" t="str">
        <f>"C03990000"&amp;"  "&amp;"其他就业服务"</f>
        <v>C03990000  其他就业服务</v>
      </c>
      <c r="D13" s="121" t="s">
        <v>402</v>
      </c>
      <c r="E13" s="122">
        <v>1</v>
      </c>
      <c r="F13" s="123">
        <v>744000</v>
      </c>
      <c r="G13" s="46">
        <v>744000</v>
      </c>
      <c r="H13" s="46">
        <v>744000</v>
      </c>
      <c r="I13" s="46"/>
      <c r="J13" s="46"/>
      <c r="K13" s="46"/>
      <c r="L13" s="46"/>
      <c r="M13" s="46"/>
      <c r="N13" s="46"/>
      <c r="O13" s="46"/>
      <c r="P13" s="46"/>
      <c r="Q13" s="46"/>
    </row>
    <row r="14" ht="21" customHeight="1" spans="1:17">
      <c r="A14" s="96" t="str">
        <f>"      "&amp;"工作业务经费"</f>
        <v>      工作业务经费</v>
      </c>
      <c r="B14" s="97" t="s">
        <v>407</v>
      </c>
      <c r="C14" s="97" t="str">
        <f>"A05040101"&amp;"  "&amp;"复印纸"</f>
        <v>A05040101  复印纸</v>
      </c>
      <c r="D14" s="121" t="s">
        <v>408</v>
      </c>
      <c r="E14" s="122">
        <v>300</v>
      </c>
      <c r="F14" s="123">
        <v>49500</v>
      </c>
      <c r="G14" s="46">
        <v>49500</v>
      </c>
      <c r="H14" s="46">
        <v>49500</v>
      </c>
      <c r="I14" s="46"/>
      <c r="J14" s="46"/>
      <c r="K14" s="46"/>
      <c r="L14" s="46"/>
      <c r="M14" s="46"/>
      <c r="N14" s="46"/>
      <c r="O14" s="46"/>
      <c r="P14" s="46"/>
      <c r="Q14" s="46"/>
    </row>
    <row r="15" ht="21" customHeight="1" spans="1:17">
      <c r="A15" s="96" t="str">
        <f>"      "&amp;"工作业务经费"</f>
        <v>      工作业务经费</v>
      </c>
      <c r="B15" s="97" t="s">
        <v>229</v>
      </c>
      <c r="C15" s="97" t="str">
        <f>"A02020000"&amp;"  "&amp;"办公设备"</f>
        <v>A02020000  办公设备</v>
      </c>
      <c r="D15" s="121" t="s">
        <v>402</v>
      </c>
      <c r="E15" s="122">
        <v>1</v>
      </c>
      <c r="F15" s="123">
        <v>44300</v>
      </c>
      <c r="G15" s="46">
        <v>44300</v>
      </c>
      <c r="H15" s="46">
        <v>44300</v>
      </c>
      <c r="I15" s="46"/>
      <c r="J15" s="46"/>
      <c r="K15" s="46"/>
      <c r="L15" s="46"/>
      <c r="M15" s="46"/>
      <c r="N15" s="46"/>
      <c r="O15" s="46"/>
      <c r="P15" s="46"/>
      <c r="Q15" s="46"/>
    </row>
    <row r="16" ht="21" customHeight="1" spans="1:17">
      <c r="A16" s="96" t="str">
        <f>"      "&amp;"工作业务经费"</f>
        <v>      工作业务经费</v>
      </c>
      <c r="B16" s="97" t="s">
        <v>409</v>
      </c>
      <c r="C16" s="97" t="str">
        <f>"C2309019901"&amp;"  "&amp;"公文用纸、资料汇编、信封印刷服务"</f>
        <v>C2309019901  公文用纸、资料汇编、信封印刷服务</v>
      </c>
      <c r="D16" s="121" t="s">
        <v>402</v>
      </c>
      <c r="E16" s="122">
        <v>2</v>
      </c>
      <c r="F16" s="123">
        <v>60000</v>
      </c>
      <c r="G16" s="46">
        <v>60000</v>
      </c>
      <c r="H16" s="46">
        <v>60000</v>
      </c>
      <c r="I16" s="46"/>
      <c r="J16" s="46"/>
      <c r="K16" s="46"/>
      <c r="L16" s="46"/>
      <c r="M16" s="46"/>
      <c r="N16" s="46"/>
      <c r="O16" s="46"/>
      <c r="P16" s="46"/>
      <c r="Q16" s="46"/>
    </row>
    <row r="17" ht="21" customHeight="1" spans="1:17">
      <c r="A17" s="96" t="str">
        <f>"      "&amp;"工作业务经费"</f>
        <v>      工作业务经费</v>
      </c>
      <c r="B17" s="97" t="s">
        <v>410</v>
      </c>
      <c r="C17" s="97" t="str">
        <f>"A05000000"&amp;"  "&amp;"家具和用具"</f>
        <v>A05000000  家具和用具</v>
      </c>
      <c r="D17" s="121" t="s">
        <v>402</v>
      </c>
      <c r="E17" s="122">
        <v>1</v>
      </c>
      <c r="F17" s="123">
        <v>35700</v>
      </c>
      <c r="G17" s="46">
        <v>35700</v>
      </c>
      <c r="H17" s="46">
        <v>35700</v>
      </c>
      <c r="I17" s="46"/>
      <c r="J17" s="46"/>
      <c r="K17" s="46"/>
      <c r="L17" s="46"/>
      <c r="M17" s="46"/>
      <c r="N17" s="46"/>
      <c r="O17" s="46"/>
      <c r="P17" s="46"/>
      <c r="Q17" s="46"/>
    </row>
    <row r="18" ht="21" customHeight="1" spans="1:17">
      <c r="A18" s="98" t="s">
        <v>283</v>
      </c>
      <c r="B18" s="99"/>
      <c r="C18" s="99"/>
      <c r="D18" s="99"/>
      <c r="E18" s="119"/>
      <c r="F18" s="124">
        <v>1516500</v>
      </c>
      <c r="G18" s="46">
        <v>1516500</v>
      </c>
      <c r="H18" s="46">
        <v>1516500</v>
      </c>
      <c r="I18" s="46"/>
      <c r="J18" s="46"/>
      <c r="K18" s="46"/>
      <c r="L18" s="46"/>
      <c r="M18" s="46"/>
      <c r="N18" s="46"/>
      <c r="O18" s="46"/>
      <c r="P18" s="46"/>
      <c r="Q18" s="46"/>
    </row>
  </sheetData>
  <mergeCells count="17">
    <mergeCell ref="A1:Q1"/>
    <mergeCell ref="A2:Q2"/>
    <mergeCell ref="A3:E3"/>
    <mergeCell ref="G4:Q4"/>
    <mergeCell ref="L5:Q5"/>
    <mergeCell ref="A18:E18"/>
    <mergeCell ref="A4:A6"/>
    <mergeCell ref="B4:B6"/>
    <mergeCell ref="C4:C6"/>
    <mergeCell ref="D4:D6"/>
    <mergeCell ref="E4:E6"/>
    <mergeCell ref="F4:F6"/>
    <mergeCell ref="G5:G6"/>
    <mergeCell ref="H5:H6"/>
    <mergeCell ref="I5:I6"/>
    <mergeCell ref="J5:J6"/>
    <mergeCell ref="K5:K6"/>
  </mergeCells>
  <pageMargins left="0.75" right="0.75" top="1" bottom="1" header="0.5" footer="0.5"/>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N15"/>
  <sheetViews>
    <sheetView showZeros="0" topLeftCell="B1" workbookViewId="0">
      <selection activeCell="D9" sqref="D9:D14"/>
    </sheetView>
  </sheetViews>
  <sheetFormatPr defaultColWidth="9.14166666666667" defaultRowHeight="14.25" customHeight="1"/>
  <cols>
    <col min="1" max="1" width="31.425" customWidth="1"/>
    <col min="2" max="2" width="21.7083333333333" customWidth="1"/>
    <col min="3" max="3" width="26.7083333333333" customWidth="1"/>
    <col min="4" max="14" width="16.6" customWidth="1"/>
  </cols>
  <sheetData>
    <row r="1" ht="13.5" customHeight="1" spans="1:14">
      <c r="A1" s="81" t="s">
        <v>411</v>
      </c>
      <c r="B1" s="81"/>
      <c r="C1" s="81"/>
      <c r="D1" s="81"/>
      <c r="E1" s="81"/>
      <c r="F1" s="81"/>
      <c r="G1" s="81"/>
      <c r="H1" s="82"/>
      <c r="I1" s="81"/>
      <c r="J1" s="81"/>
      <c r="K1" s="81"/>
      <c r="L1" s="101"/>
      <c r="M1" s="82"/>
      <c r="N1" s="102"/>
    </row>
    <row r="2" ht="27.75" customHeight="1" spans="1:14">
      <c r="A2" s="74" t="s">
        <v>412</v>
      </c>
      <c r="B2" s="83"/>
      <c r="C2" s="83"/>
      <c r="D2" s="83"/>
      <c r="E2" s="83"/>
      <c r="F2" s="83"/>
      <c r="G2" s="83"/>
      <c r="H2" s="84"/>
      <c r="I2" s="83"/>
      <c r="J2" s="83"/>
      <c r="K2" s="83"/>
      <c r="L2" s="103"/>
      <c r="M2" s="84"/>
      <c r="N2" s="83"/>
    </row>
    <row r="3" ht="18.75" customHeight="1" spans="1:14">
      <c r="A3" s="75" t="str">
        <f>"单位名称："&amp;"玉溪市人民政府办公室"</f>
        <v>单位名称：玉溪市人民政府办公室</v>
      </c>
      <c r="B3" s="76"/>
      <c r="C3" s="76"/>
      <c r="D3" s="76"/>
      <c r="E3" s="76"/>
      <c r="F3" s="76"/>
      <c r="G3" s="76"/>
      <c r="H3" s="85"/>
      <c r="I3" s="78"/>
      <c r="J3" s="78"/>
      <c r="K3" s="78"/>
      <c r="L3" s="80"/>
      <c r="M3" s="104"/>
      <c r="N3" s="105" t="s">
        <v>2</v>
      </c>
    </row>
    <row r="4" ht="15.75" customHeight="1" spans="1:14">
      <c r="A4" s="86" t="s">
        <v>391</v>
      </c>
      <c r="B4" s="87" t="s">
        <v>413</v>
      </c>
      <c r="C4" s="87" t="s">
        <v>414</v>
      </c>
      <c r="D4" s="88" t="s">
        <v>133</v>
      </c>
      <c r="E4" s="88"/>
      <c r="F4" s="88"/>
      <c r="G4" s="88"/>
      <c r="H4" s="89"/>
      <c r="I4" s="88"/>
      <c r="J4" s="88"/>
      <c r="K4" s="88"/>
      <c r="L4" s="106"/>
      <c r="M4" s="89"/>
      <c r="N4" s="107"/>
    </row>
    <row r="5" ht="17.25" customHeight="1" spans="1:14">
      <c r="A5" s="90"/>
      <c r="B5" s="91"/>
      <c r="C5" s="91"/>
      <c r="D5" s="91" t="s">
        <v>30</v>
      </c>
      <c r="E5" s="91" t="s">
        <v>33</v>
      </c>
      <c r="F5" s="91" t="s">
        <v>397</v>
      </c>
      <c r="G5" s="91" t="s">
        <v>398</v>
      </c>
      <c r="H5" s="92" t="s">
        <v>399</v>
      </c>
      <c r="I5" s="108" t="s">
        <v>400</v>
      </c>
      <c r="J5" s="108"/>
      <c r="K5" s="108"/>
      <c r="L5" s="109"/>
      <c r="M5" s="110"/>
      <c r="N5" s="94"/>
    </row>
    <row r="6" ht="54" customHeight="1" spans="1:14">
      <c r="A6" s="93"/>
      <c r="B6" s="94"/>
      <c r="C6" s="94"/>
      <c r="D6" s="94"/>
      <c r="E6" s="94"/>
      <c r="F6" s="94"/>
      <c r="G6" s="94"/>
      <c r="H6" s="95"/>
      <c r="I6" s="94" t="s">
        <v>32</v>
      </c>
      <c r="J6" s="94" t="s">
        <v>39</v>
      </c>
      <c r="K6" s="94" t="s">
        <v>140</v>
      </c>
      <c r="L6" s="111" t="s">
        <v>41</v>
      </c>
      <c r="M6" s="95" t="s">
        <v>42</v>
      </c>
      <c r="N6" s="94" t="s">
        <v>43</v>
      </c>
    </row>
    <row r="7" ht="15" customHeight="1" spans="1:14">
      <c r="A7" s="93">
        <v>1</v>
      </c>
      <c r="B7" s="94">
        <v>2</v>
      </c>
      <c r="C7" s="94">
        <v>3</v>
      </c>
      <c r="D7" s="95">
        <v>4</v>
      </c>
      <c r="E7" s="95">
        <v>5</v>
      </c>
      <c r="F7" s="95">
        <v>6</v>
      </c>
      <c r="G7" s="95">
        <v>7</v>
      </c>
      <c r="H7" s="95">
        <v>8</v>
      </c>
      <c r="I7" s="95">
        <v>9</v>
      </c>
      <c r="J7" s="95">
        <v>10</v>
      </c>
      <c r="K7" s="95">
        <v>11</v>
      </c>
      <c r="L7" s="95">
        <v>12</v>
      </c>
      <c r="M7" s="95">
        <v>13</v>
      </c>
      <c r="N7" s="95">
        <v>14</v>
      </c>
    </row>
    <row r="8" ht="21" customHeight="1" spans="1:14">
      <c r="A8" s="96" t="s">
        <v>64</v>
      </c>
      <c r="B8" s="97"/>
      <c r="C8" s="97"/>
      <c r="D8" s="46">
        <v>1387000</v>
      </c>
      <c r="E8" s="46">
        <v>1387000</v>
      </c>
      <c r="F8" s="46"/>
      <c r="G8" s="46"/>
      <c r="H8" s="46"/>
      <c r="I8" s="46"/>
      <c r="J8" s="46"/>
      <c r="K8" s="46"/>
      <c r="L8" s="46"/>
      <c r="M8" s="46"/>
      <c r="N8" s="46"/>
    </row>
    <row r="9" ht="21" customHeight="1" spans="1:14">
      <c r="A9" s="96" t="str">
        <f>"    "&amp;"公车购置及运维费"</f>
        <v>    公车购置及运维费</v>
      </c>
      <c r="B9" s="97" t="s">
        <v>401</v>
      </c>
      <c r="C9" s="97" t="s">
        <v>415</v>
      </c>
      <c r="D9" s="46">
        <v>80000</v>
      </c>
      <c r="E9" s="46">
        <v>80000</v>
      </c>
      <c r="F9" s="46"/>
      <c r="G9" s="46"/>
      <c r="H9" s="46"/>
      <c r="I9" s="46"/>
      <c r="J9" s="46"/>
      <c r="K9" s="46"/>
      <c r="L9" s="46"/>
      <c r="M9" s="46"/>
      <c r="N9" s="46"/>
    </row>
    <row r="10" ht="21" customHeight="1" spans="1:14">
      <c r="A10" s="96" t="str">
        <f>"    "&amp;"公车购置及运维费"</f>
        <v>    公车购置及运维费</v>
      </c>
      <c r="B10" s="97" t="s">
        <v>403</v>
      </c>
      <c r="C10" s="97" t="s">
        <v>416</v>
      </c>
      <c r="D10" s="46">
        <v>40000</v>
      </c>
      <c r="E10" s="46">
        <v>40000</v>
      </c>
      <c r="F10" s="46"/>
      <c r="G10" s="46"/>
      <c r="H10" s="46"/>
      <c r="I10" s="46"/>
      <c r="J10" s="46"/>
      <c r="K10" s="46"/>
      <c r="L10" s="46"/>
      <c r="M10" s="46"/>
      <c r="N10" s="46"/>
    </row>
    <row r="11" ht="21" customHeight="1" spans="1:14">
      <c r="A11" s="96" t="str">
        <f>"    "&amp;"公车购置及运维费"</f>
        <v>    公车购置及运维费</v>
      </c>
      <c r="B11" s="97" t="s">
        <v>404</v>
      </c>
      <c r="C11" s="97" t="s">
        <v>417</v>
      </c>
      <c r="D11" s="46">
        <v>220000</v>
      </c>
      <c r="E11" s="46">
        <v>220000</v>
      </c>
      <c r="F11" s="46"/>
      <c r="G11" s="46"/>
      <c r="H11" s="46"/>
      <c r="I11" s="46"/>
      <c r="J11" s="46"/>
      <c r="K11" s="46"/>
      <c r="L11" s="46"/>
      <c r="M11" s="46"/>
      <c r="N11" s="46"/>
    </row>
    <row r="12" ht="21" customHeight="1" spans="1:14">
      <c r="A12" s="96" t="str">
        <f>"    "&amp;"物业管理费"</f>
        <v>    物业管理费</v>
      </c>
      <c r="B12" s="97" t="s">
        <v>405</v>
      </c>
      <c r="C12" s="97" t="s">
        <v>418</v>
      </c>
      <c r="D12" s="46">
        <v>243000</v>
      </c>
      <c r="E12" s="46">
        <v>243000</v>
      </c>
      <c r="F12" s="46"/>
      <c r="G12" s="46"/>
      <c r="H12" s="46"/>
      <c r="I12" s="46"/>
      <c r="J12" s="46"/>
      <c r="K12" s="46"/>
      <c r="L12" s="46"/>
      <c r="M12" s="46"/>
      <c r="N12" s="46"/>
    </row>
    <row r="13" ht="21" customHeight="1" spans="1:14">
      <c r="A13" s="96" t="str">
        <f>"    "&amp;"编外临聘人员经费"</f>
        <v>    编外临聘人员经费</v>
      </c>
      <c r="B13" s="97" t="s">
        <v>406</v>
      </c>
      <c r="C13" s="97" t="s">
        <v>419</v>
      </c>
      <c r="D13" s="46">
        <v>744000</v>
      </c>
      <c r="E13" s="46">
        <v>744000</v>
      </c>
      <c r="F13" s="46"/>
      <c r="G13" s="46"/>
      <c r="H13" s="46"/>
      <c r="I13" s="46"/>
      <c r="J13" s="46"/>
      <c r="K13" s="46"/>
      <c r="L13" s="46"/>
      <c r="M13" s="46"/>
      <c r="N13" s="46"/>
    </row>
    <row r="14" ht="21" customHeight="1" spans="1:14">
      <c r="A14" s="96" t="str">
        <f>"    "&amp;"工作业务经费"</f>
        <v>    工作业务经费</v>
      </c>
      <c r="B14" s="97" t="s">
        <v>420</v>
      </c>
      <c r="C14" s="97" t="s">
        <v>421</v>
      </c>
      <c r="D14" s="46">
        <v>60000</v>
      </c>
      <c r="E14" s="46">
        <v>60000</v>
      </c>
      <c r="F14" s="46"/>
      <c r="G14" s="46"/>
      <c r="H14" s="46"/>
      <c r="I14" s="46"/>
      <c r="J14" s="46"/>
      <c r="K14" s="46"/>
      <c r="L14" s="46"/>
      <c r="M14" s="46"/>
      <c r="N14" s="46"/>
    </row>
    <row r="15" ht="21" customHeight="1" spans="1:14">
      <c r="A15" s="98" t="s">
        <v>283</v>
      </c>
      <c r="B15" s="99"/>
      <c r="C15" s="100"/>
      <c r="D15" s="46">
        <v>1387000</v>
      </c>
      <c r="E15" s="46">
        <v>1387000</v>
      </c>
      <c r="F15" s="46"/>
      <c r="G15" s="46"/>
      <c r="H15" s="46"/>
      <c r="I15" s="46"/>
      <c r="J15" s="46"/>
      <c r="K15" s="46"/>
      <c r="L15" s="46"/>
      <c r="M15" s="46"/>
      <c r="N15" s="46"/>
    </row>
  </sheetData>
  <mergeCells count="14">
    <mergeCell ref="A1:N1"/>
    <mergeCell ref="A2:N2"/>
    <mergeCell ref="A3:C3"/>
    <mergeCell ref="D4:N4"/>
    <mergeCell ref="I5:N5"/>
    <mergeCell ref="A15:C15"/>
    <mergeCell ref="A4:A6"/>
    <mergeCell ref="B4:B6"/>
    <mergeCell ref="C4:C6"/>
    <mergeCell ref="D5:D6"/>
    <mergeCell ref="E5:E6"/>
    <mergeCell ref="F5:F6"/>
    <mergeCell ref="G5:G6"/>
    <mergeCell ref="H5:H6"/>
  </mergeCells>
  <pageMargins left="0.75" right="0.75" top="1" bottom="1" header="0.5" footer="0.5"/>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N10"/>
  <sheetViews>
    <sheetView showZeros="0" workbookViewId="0">
      <selection activeCell="B21" sqref="B21"/>
    </sheetView>
  </sheetViews>
  <sheetFormatPr defaultColWidth="9.14166666666667" defaultRowHeight="14.25" customHeight="1"/>
  <cols>
    <col min="1" max="1" width="76.275" customWidth="1"/>
    <col min="2" max="13" width="17.175" customWidth="1"/>
    <col min="14" max="14" width="17.0333333333333" customWidth="1"/>
  </cols>
  <sheetData>
    <row r="1" ht="13.5" customHeight="1" spans="1:14">
      <c r="A1" s="31" t="s">
        <v>422</v>
      </c>
      <c r="B1" s="31"/>
      <c r="C1" s="31"/>
      <c r="D1" s="31"/>
      <c r="E1" s="31"/>
      <c r="F1" s="31"/>
      <c r="G1" s="31"/>
      <c r="H1" s="31"/>
      <c r="I1" s="31"/>
      <c r="J1" s="31"/>
      <c r="K1" s="31"/>
      <c r="L1" s="31"/>
      <c r="M1" s="31"/>
      <c r="N1" s="51"/>
    </row>
    <row r="2" ht="27.75" customHeight="1" spans="1:14">
      <c r="A2" s="74" t="s">
        <v>423</v>
      </c>
      <c r="B2" s="33"/>
      <c r="C2" s="33"/>
      <c r="D2" s="33"/>
      <c r="E2" s="33"/>
      <c r="F2" s="33"/>
      <c r="G2" s="33"/>
      <c r="H2" s="33"/>
      <c r="I2" s="33"/>
      <c r="J2" s="33"/>
      <c r="K2" s="33"/>
      <c r="L2" s="33"/>
      <c r="M2" s="33"/>
      <c r="N2" s="33"/>
    </row>
    <row r="3" ht="18" customHeight="1" spans="1:14">
      <c r="A3" s="75" t="str">
        <f>"单位名称："&amp;"玉溪市人民政府办公室"</f>
        <v>单位名称：玉溪市人民政府办公室</v>
      </c>
      <c r="B3" s="76"/>
      <c r="C3" s="76"/>
      <c r="D3" s="77"/>
      <c r="E3" s="78"/>
      <c r="F3" s="78"/>
      <c r="G3" s="78"/>
      <c r="H3" s="78"/>
      <c r="I3" s="78"/>
      <c r="N3" s="80" t="s">
        <v>2</v>
      </c>
    </row>
    <row r="4" ht="19.5" customHeight="1" spans="1:14">
      <c r="A4" s="36" t="s">
        <v>424</v>
      </c>
      <c r="B4" s="53" t="s">
        <v>133</v>
      </c>
      <c r="C4" s="54"/>
      <c r="D4" s="54"/>
      <c r="E4" s="53" t="s">
        <v>425</v>
      </c>
      <c r="F4" s="54"/>
      <c r="G4" s="54"/>
      <c r="H4" s="54"/>
      <c r="I4" s="54"/>
      <c r="J4" s="54"/>
      <c r="K4" s="54"/>
      <c r="L4" s="54"/>
      <c r="M4" s="54"/>
      <c r="N4" s="54"/>
    </row>
    <row r="5" ht="40.5" customHeight="1" spans="1:14">
      <c r="A5" s="42"/>
      <c r="B5" s="39" t="s">
        <v>30</v>
      </c>
      <c r="C5" s="35" t="s">
        <v>33</v>
      </c>
      <c r="D5" s="79" t="s">
        <v>426</v>
      </c>
      <c r="E5" s="43" t="s">
        <v>427</v>
      </c>
      <c r="F5" s="43" t="s">
        <v>428</v>
      </c>
      <c r="G5" s="43" t="s">
        <v>429</v>
      </c>
      <c r="H5" s="43" t="s">
        <v>430</v>
      </c>
      <c r="I5" s="43" t="s">
        <v>431</v>
      </c>
      <c r="J5" s="43" t="s">
        <v>432</v>
      </c>
      <c r="K5" s="43" t="s">
        <v>433</v>
      </c>
      <c r="L5" s="43" t="s">
        <v>434</v>
      </c>
      <c r="M5" s="43" t="s">
        <v>435</v>
      </c>
      <c r="N5" s="43" t="s">
        <v>436</v>
      </c>
    </row>
    <row r="6" ht="19.5" customHeight="1" spans="1:14">
      <c r="A6" s="43">
        <v>1</v>
      </c>
      <c r="B6" s="43">
        <v>2</v>
      </c>
      <c r="C6" s="43">
        <v>3</v>
      </c>
      <c r="D6" s="53">
        <v>4</v>
      </c>
      <c r="E6" s="43">
        <v>5</v>
      </c>
      <c r="F6" s="43">
        <v>6</v>
      </c>
      <c r="G6" s="43">
        <v>7</v>
      </c>
      <c r="H6" s="53">
        <v>8</v>
      </c>
      <c r="I6" s="43">
        <v>9</v>
      </c>
      <c r="J6" s="43">
        <v>10</v>
      </c>
      <c r="K6" s="43">
        <v>11</v>
      </c>
      <c r="L6" s="53">
        <v>12</v>
      </c>
      <c r="M6" s="43">
        <v>13</v>
      </c>
      <c r="N6" s="43">
        <v>14</v>
      </c>
    </row>
    <row r="7" ht="20.25" customHeight="1" spans="1:14">
      <c r="A7" s="44"/>
      <c r="B7" s="46"/>
      <c r="C7" s="46"/>
      <c r="D7" s="46"/>
      <c r="E7" s="46"/>
      <c r="F7" s="46"/>
      <c r="G7" s="46"/>
      <c r="H7" s="46"/>
      <c r="I7" s="46"/>
      <c r="J7" s="46"/>
      <c r="K7" s="46"/>
      <c r="L7" s="46"/>
      <c r="M7" s="46"/>
      <c r="N7" s="46"/>
    </row>
    <row r="8" ht="20.25" customHeight="1" spans="1:14">
      <c r="A8" s="44"/>
      <c r="B8" s="46"/>
      <c r="C8" s="46"/>
      <c r="D8" s="46"/>
      <c r="E8" s="46"/>
      <c r="F8" s="46"/>
      <c r="G8" s="46"/>
      <c r="H8" s="46"/>
      <c r="I8" s="46"/>
      <c r="J8" s="46"/>
      <c r="K8" s="46"/>
      <c r="L8" s="46"/>
      <c r="M8" s="46"/>
      <c r="N8" s="46"/>
    </row>
    <row r="9" ht="20.25" customHeight="1" spans="1:14">
      <c r="A9" s="72" t="s">
        <v>30</v>
      </c>
      <c r="B9" s="46"/>
      <c r="C9" s="46"/>
      <c r="D9" s="46"/>
      <c r="E9" s="46"/>
      <c r="F9" s="46"/>
      <c r="G9" s="46"/>
      <c r="H9" s="46"/>
      <c r="I9" s="46"/>
      <c r="J9" s="46"/>
      <c r="K9" s="46"/>
      <c r="L9" s="46"/>
      <c r="M9" s="46"/>
      <c r="N9" s="46"/>
    </row>
    <row r="10" customHeight="1" spans="1:14">
      <c r="A10" s="50" t="s">
        <v>437</v>
      </c>
      <c r="B10" s="50"/>
      <c r="C10" s="50"/>
      <c r="D10" s="50"/>
      <c r="E10" s="50"/>
      <c r="F10" s="50"/>
      <c r="G10" s="50"/>
      <c r="H10" s="50"/>
      <c r="I10" s="50"/>
      <c r="J10" s="50"/>
      <c r="K10" s="50"/>
      <c r="L10" s="50"/>
      <c r="M10" s="50"/>
      <c r="N10" s="50"/>
    </row>
  </sheetData>
  <mergeCells count="7">
    <mergeCell ref="A1:N1"/>
    <mergeCell ref="A2:N2"/>
    <mergeCell ref="A3:I3"/>
    <mergeCell ref="B4:D4"/>
    <mergeCell ref="E4:N4"/>
    <mergeCell ref="A10:N10"/>
    <mergeCell ref="A4:A5"/>
  </mergeCells>
  <pageMargins left="0.75" right="0.75" top="1" bottom="1" header="0.5" footer="0.5"/>
  <pageSetup paperSize="9"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J8"/>
  <sheetViews>
    <sheetView showZeros="0" workbookViewId="0">
      <selection activeCell="B17" sqref="B17"/>
    </sheetView>
  </sheetViews>
  <sheetFormatPr defaultColWidth="9.14166666666667" defaultRowHeight="12" customHeight="1" outlineLevelRow="7"/>
  <cols>
    <col min="1" max="1" width="34.2833333333333" customWidth="1"/>
    <col min="2" max="2" width="29" customWidth="1"/>
    <col min="3" max="3" width="17.175" customWidth="1"/>
    <col min="4" max="4" width="21.0333333333333" customWidth="1"/>
    <col min="5" max="5" width="23.575" customWidth="1"/>
    <col min="6" max="6" width="11.2833333333333" customWidth="1"/>
    <col min="7" max="7" width="10.3166666666667" customWidth="1"/>
    <col min="8" max="8" width="9.31666666666667" customWidth="1"/>
    <col min="9" max="9" width="13.425" customWidth="1"/>
    <col min="10" max="10" width="27.45" customWidth="1"/>
  </cols>
  <sheetData>
    <row r="1" customHeight="1" spans="1:10">
      <c r="A1" s="31" t="s">
        <v>438</v>
      </c>
      <c r="B1" s="31"/>
      <c r="C1" s="31"/>
      <c r="D1" s="31"/>
      <c r="E1" s="31"/>
      <c r="F1" s="31"/>
      <c r="G1" s="31"/>
      <c r="H1" s="31"/>
      <c r="I1" s="31"/>
      <c r="J1" s="51"/>
    </row>
    <row r="2" ht="28.5" customHeight="1" spans="1:10">
      <c r="A2" s="67" t="s">
        <v>439</v>
      </c>
      <c r="B2" s="68"/>
      <c r="C2" s="68"/>
      <c r="D2" s="68"/>
      <c r="E2" s="68"/>
      <c r="F2" s="69"/>
      <c r="G2" s="68"/>
      <c r="H2" s="69"/>
      <c r="I2" s="69"/>
      <c r="J2" s="68"/>
    </row>
    <row r="3" ht="15" customHeight="1" spans="1:1">
      <c r="A3" s="5" t="str">
        <f>"单位名称："&amp;"玉溪市人民政府办公室"</f>
        <v>单位名称：玉溪市人民政府办公室</v>
      </c>
    </row>
    <row r="4" ht="14.25" customHeight="1" spans="1:10">
      <c r="A4" s="70" t="s">
        <v>286</v>
      </c>
      <c r="B4" s="70" t="s">
        <v>287</v>
      </c>
      <c r="C4" s="70" t="s">
        <v>288</v>
      </c>
      <c r="D4" s="70" t="s">
        <v>289</v>
      </c>
      <c r="E4" s="70" t="s">
        <v>290</v>
      </c>
      <c r="F4" s="56" t="s">
        <v>291</v>
      </c>
      <c r="G4" s="70" t="s">
        <v>292</v>
      </c>
      <c r="H4" s="56" t="s">
        <v>293</v>
      </c>
      <c r="I4" s="56" t="s">
        <v>294</v>
      </c>
      <c r="J4" s="70" t="s">
        <v>295</v>
      </c>
    </row>
    <row r="5" ht="14.25" customHeight="1" spans="1:10">
      <c r="A5" s="70">
        <v>1</v>
      </c>
      <c r="B5" s="70">
        <v>2</v>
      </c>
      <c r="C5" s="70">
        <v>3</v>
      </c>
      <c r="D5" s="70">
        <v>4</v>
      </c>
      <c r="E5" s="70">
        <v>5</v>
      </c>
      <c r="F5" s="56">
        <v>6</v>
      </c>
      <c r="G5" s="70">
        <v>7</v>
      </c>
      <c r="H5" s="56">
        <v>8</v>
      </c>
      <c r="I5" s="56">
        <v>9</v>
      </c>
      <c r="J5" s="70">
        <v>10</v>
      </c>
    </row>
    <row r="6" ht="15" customHeight="1" spans="1:10">
      <c r="A6" s="44"/>
      <c r="B6" s="71"/>
      <c r="C6" s="71"/>
      <c r="D6" s="71"/>
      <c r="E6" s="72"/>
      <c r="F6" s="73"/>
      <c r="G6" s="72"/>
      <c r="H6" s="73"/>
      <c r="I6" s="73"/>
      <c r="J6" s="72"/>
    </row>
    <row r="7" ht="33.75" customHeight="1" spans="1:10">
      <c r="A7" s="44"/>
      <c r="B7" s="45"/>
      <c r="C7" s="45"/>
      <c r="D7" s="45"/>
      <c r="E7" s="44"/>
      <c r="F7" s="45"/>
      <c r="G7" s="44"/>
      <c r="H7" s="45"/>
      <c r="I7" s="45"/>
      <c r="J7" s="44"/>
    </row>
    <row r="8" s="66" customFormat="1" ht="20" customHeight="1" spans="1:10">
      <c r="A8" s="50" t="s">
        <v>437</v>
      </c>
      <c r="B8" s="50"/>
      <c r="C8" s="50"/>
      <c r="D8" s="50"/>
      <c r="E8" s="50"/>
      <c r="F8" s="50"/>
      <c r="G8" s="50"/>
      <c r="H8" s="50"/>
      <c r="I8" s="50"/>
      <c r="J8" s="50"/>
    </row>
  </sheetData>
  <mergeCells count="4">
    <mergeCell ref="A1:J1"/>
    <mergeCell ref="A2:J2"/>
    <mergeCell ref="A3:H3"/>
    <mergeCell ref="A8:J8"/>
  </mergeCells>
  <pageMargins left="0.75" right="0.75" top="1" bottom="1" header="0.5" footer="0.5"/>
  <pageSetup paperSize="9"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H20"/>
  <sheetViews>
    <sheetView showZeros="0" workbookViewId="0">
      <selection activeCell="C21" sqref="C21"/>
    </sheetView>
  </sheetViews>
  <sheetFormatPr defaultColWidth="8.85" defaultRowHeight="15" customHeight="1" outlineLevelCol="7"/>
  <cols>
    <col min="1" max="1" width="36.0333333333333" customWidth="1"/>
    <col min="2" max="2" width="19.7416666666667" customWidth="1"/>
    <col min="3" max="3" width="33.3166666666667" customWidth="1"/>
    <col min="4" max="4" width="34.7416666666667" customWidth="1"/>
    <col min="5" max="6" width="8.98333333333333" customWidth="1"/>
    <col min="7" max="8" width="15.1333333333333" customWidth="1"/>
  </cols>
  <sheetData>
    <row r="1" ht="18.75" customHeight="1" spans="1:8">
      <c r="A1" s="57" t="s">
        <v>440</v>
      </c>
      <c r="B1" s="57"/>
      <c r="C1" s="57"/>
      <c r="D1" s="57"/>
      <c r="E1" s="57"/>
      <c r="F1" s="57"/>
      <c r="G1" s="57"/>
      <c r="H1" s="57" t="s">
        <v>440</v>
      </c>
    </row>
    <row r="2" ht="28.5" customHeight="1" spans="1:8">
      <c r="A2" s="58" t="s">
        <v>441</v>
      </c>
      <c r="B2" s="58"/>
      <c r="C2" s="58"/>
      <c r="D2" s="58"/>
      <c r="E2" s="58"/>
      <c r="F2" s="58"/>
      <c r="G2" s="58"/>
      <c r="H2" s="58"/>
    </row>
    <row r="3" ht="18.75" customHeight="1" spans="1:8">
      <c r="A3" s="59" t="str">
        <f>"单位名称："&amp;"玉溪市人民政府办公室"</f>
        <v>单位名称：玉溪市人民政府办公室</v>
      </c>
      <c r="B3" s="59"/>
      <c r="C3" s="59"/>
      <c r="D3" s="59"/>
      <c r="E3" s="59"/>
      <c r="F3" s="59"/>
      <c r="G3" s="59"/>
      <c r="H3" s="59"/>
    </row>
    <row r="4" ht="18.75" customHeight="1" spans="1:8">
      <c r="A4" s="60" t="s">
        <v>126</v>
      </c>
      <c r="B4" s="60" t="s">
        <v>442</v>
      </c>
      <c r="C4" s="60" t="s">
        <v>443</v>
      </c>
      <c r="D4" s="60" t="s">
        <v>444</v>
      </c>
      <c r="E4" s="60" t="s">
        <v>445</v>
      </c>
      <c r="F4" s="60" t="s">
        <v>446</v>
      </c>
      <c r="G4" s="60"/>
      <c r="H4" s="60"/>
    </row>
    <row r="5" ht="18.75" customHeight="1" spans="1:8">
      <c r="A5" s="60"/>
      <c r="B5" s="60"/>
      <c r="C5" s="60"/>
      <c r="D5" s="60"/>
      <c r="E5" s="60"/>
      <c r="F5" s="60" t="s">
        <v>395</v>
      </c>
      <c r="G5" s="60" t="s">
        <v>447</v>
      </c>
      <c r="H5" s="60" t="s">
        <v>448</v>
      </c>
    </row>
    <row r="6" ht="18.75" customHeight="1" spans="1:8">
      <c r="A6" s="61" t="s">
        <v>44</v>
      </c>
      <c r="B6" s="61" t="s">
        <v>45</v>
      </c>
      <c r="C6" s="61" t="s">
        <v>46</v>
      </c>
      <c r="D6" s="61" t="s">
        <v>47</v>
      </c>
      <c r="E6" s="61" t="s">
        <v>48</v>
      </c>
      <c r="F6" s="61" t="s">
        <v>49</v>
      </c>
      <c r="G6" s="61" t="s">
        <v>50</v>
      </c>
      <c r="H6" s="61" t="s">
        <v>51</v>
      </c>
    </row>
    <row r="7" ht="18" customHeight="1" spans="1:8">
      <c r="A7" s="62" t="s">
        <v>64</v>
      </c>
      <c r="B7" s="62" t="s">
        <v>449</v>
      </c>
      <c r="C7" s="62" t="s">
        <v>450</v>
      </c>
      <c r="D7" s="62" t="s">
        <v>451</v>
      </c>
      <c r="E7" s="63" t="s">
        <v>452</v>
      </c>
      <c r="F7" s="64">
        <v>1</v>
      </c>
      <c r="G7" s="65">
        <v>7600</v>
      </c>
      <c r="H7" s="65">
        <v>7600</v>
      </c>
    </row>
    <row r="8" ht="18" customHeight="1" spans="1:8">
      <c r="A8" s="62" t="s">
        <v>64</v>
      </c>
      <c r="B8" s="62" t="s">
        <v>449</v>
      </c>
      <c r="C8" s="62" t="s">
        <v>453</v>
      </c>
      <c r="D8" s="62" t="s">
        <v>454</v>
      </c>
      <c r="E8" s="63" t="s">
        <v>452</v>
      </c>
      <c r="F8" s="64">
        <v>1</v>
      </c>
      <c r="G8" s="65">
        <v>15000</v>
      </c>
      <c r="H8" s="65">
        <v>15000</v>
      </c>
    </row>
    <row r="9" ht="18" customHeight="1" spans="1:8">
      <c r="A9" s="62" t="s">
        <v>64</v>
      </c>
      <c r="B9" s="62" t="s">
        <v>449</v>
      </c>
      <c r="C9" s="62" t="s">
        <v>455</v>
      </c>
      <c r="D9" s="62" t="s">
        <v>456</v>
      </c>
      <c r="E9" s="63" t="s">
        <v>452</v>
      </c>
      <c r="F9" s="64">
        <v>2</v>
      </c>
      <c r="G9" s="65">
        <v>4850</v>
      </c>
      <c r="H9" s="65">
        <v>9700</v>
      </c>
    </row>
    <row r="10" ht="18" customHeight="1" spans="1:8">
      <c r="A10" s="62" t="s">
        <v>64</v>
      </c>
      <c r="B10" s="62" t="s">
        <v>449</v>
      </c>
      <c r="C10" s="62" t="s">
        <v>455</v>
      </c>
      <c r="D10" s="62" t="s">
        <v>457</v>
      </c>
      <c r="E10" s="63" t="s">
        <v>452</v>
      </c>
      <c r="F10" s="64">
        <v>2</v>
      </c>
      <c r="G10" s="65">
        <v>6000</v>
      </c>
      <c r="H10" s="65">
        <v>12000</v>
      </c>
    </row>
    <row r="11" ht="18" customHeight="1" spans="1:8">
      <c r="A11" s="62" t="s">
        <v>64</v>
      </c>
      <c r="B11" s="62" t="s">
        <v>458</v>
      </c>
      <c r="C11" s="62" t="s">
        <v>459</v>
      </c>
      <c r="D11" s="62" t="s">
        <v>460</v>
      </c>
      <c r="E11" s="63" t="s">
        <v>461</v>
      </c>
      <c r="F11" s="64">
        <v>5</v>
      </c>
      <c r="G11" s="65">
        <v>800</v>
      </c>
      <c r="H11" s="65">
        <v>4000</v>
      </c>
    </row>
    <row r="12" ht="18" customHeight="1" spans="1:8">
      <c r="A12" s="62" t="s">
        <v>64</v>
      </c>
      <c r="B12" s="62" t="s">
        <v>458</v>
      </c>
      <c r="C12" s="62" t="s">
        <v>462</v>
      </c>
      <c r="D12" s="62" t="s">
        <v>463</v>
      </c>
      <c r="E12" s="63" t="s">
        <v>464</v>
      </c>
      <c r="F12" s="64">
        <v>2</v>
      </c>
      <c r="G12" s="65">
        <v>2500</v>
      </c>
      <c r="H12" s="65">
        <v>5000</v>
      </c>
    </row>
    <row r="13" ht="18" customHeight="1" spans="1:8">
      <c r="A13" s="62" t="s">
        <v>64</v>
      </c>
      <c r="B13" s="62" t="s">
        <v>458</v>
      </c>
      <c r="C13" s="62" t="s">
        <v>465</v>
      </c>
      <c r="D13" s="62" t="s">
        <v>466</v>
      </c>
      <c r="E13" s="63" t="s">
        <v>464</v>
      </c>
      <c r="F13" s="64">
        <v>2</v>
      </c>
      <c r="G13" s="65">
        <v>800</v>
      </c>
      <c r="H13" s="65">
        <v>1600</v>
      </c>
    </row>
    <row r="14" ht="18" customHeight="1" spans="1:8">
      <c r="A14" s="62" t="s">
        <v>64</v>
      </c>
      <c r="B14" s="62" t="s">
        <v>458</v>
      </c>
      <c r="C14" s="62" t="s">
        <v>467</v>
      </c>
      <c r="D14" s="62" t="s">
        <v>468</v>
      </c>
      <c r="E14" s="63" t="s">
        <v>321</v>
      </c>
      <c r="F14" s="64">
        <v>2</v>
      </c>
      <c r="G14" s="65">
        <v>1500</v>
      </c>
      <c r="H14" s="65">
        <v>3000</v>
      </c>
    </row>
    <row r="15" ht="18" customHeight="1" spans="1:8">
      <c r="A15" s="62" t="s">
        <v>64</v>
      </c>
      <c r="B15" s="62" t="s">
        <v>458</v>
      </c>
      <c r="C15" s="62" t="s">
        <v>469</v>
      </c>
      <c r="D15" s="62" t="s">
        <v>470</v>
      </c>
      <c r="E15" s="63" t="s">
        <v>452</v>
      </c>
      <c r="F15" s="64">
        <v>2</v>
      </c>
      <c r="G15" s="65">
        <v>4900</v>
      </c>
      <c r="H15" s="65">
        <v>9800</v>
      </c>
    </row>
    <row r="16" ht="18" customHeight="1" spans="1:8">
      <c r="A16" s="62" t="s">
        <v>64</v>
      </c>
      <c r="B16" s="62" t="s">
        <v>458</v>
      </c>
      <c r="C16" s="62" t="s">
        <v>462</v>
      </c>
      <c r="D16" s="62" t="s">
        <v>463</v>
      </c>
      <c r="E16" s="63" t="s">
        <v>464</v>
      </c>
      <c r="F16" s="64">
        <v>1</v>
      </c>
      <c r="G16" s="65">
        <v>2500</v>
      </c>
      <c r="H16" s="65">
        <v>2500</v>
      </c>
    </row>
    <row r="17" ht="18" customHeight="1" spans="1:8">
      <c r="A17" s="62" t="s">
        <v>64</v>
      </c>
      <c r="B17" s="62" t="s">
        <v>458</v>
      </c>
      <c r="C17" s="62" t="s">
        <v>459</v>
      </c>
      <c r="D17" s="62" t="s">
        <v>460</v>
      </c>
      <c r="E17" s="63" t="s">
        <v>461</v>
      </c>
      <c r="F17" s="64">
        <v>1</v>
      </c>
      <c r="G17" s="65">
        <v>1000</v>
      </c>
      <c r="H17" s="65">
        <v>1000</v>
      </c>
    </row>
    <row r="18" ht="18" customHeight="1" spans="1:8">
      <c r="A18" s="62" t="s">
        <v>64</v>
      </c>
      <c r="B18" s="62" t="s">
        <v>458</v>
      </c>
      <c r="C18" s="62" t="s">
        <v>471</v>
      </c>
      <c r="D18" s="62" t="s">
        <v>472</v>
      </c>
      <c r="E18" s="63" t="s">
        <v>473</v>
      </c>
      <c r="F18" s="64">
        <v>4</v>
      </c>
      <c r="G18" s="65">
        <v>1200</v>
      </c>
      <c r="H18" s="65">
        <v>4800</v>
      </c>
    </row>
    <row r="19" ht="18" customHeight="1" spans="1:8">
      <c r="A19" s="62" t="s">
        <v>64</v>
      </c>
      <c r="B19" s="62" t="s">
        <v>458</v>
      </c>
      <c r="C19" s="62" t="s">
        <v>462</v>
      </c>
      <c r="D19" s="62" t="s">
        <v>463</v>
      </c>
      <c r="E19" s="63" t="s">
        <v>464</v>
      </c>
      <c r="F19" s="64">
        <v>1</v>
      </c>
      <c r="G19" s="65">
        <v>4000</v>
      </c>
      <c r="H19" s="65">
        <v>4000</v>
      </c>
    </row>
    <row r="20" ht="18" customHeight="1" spans="1:8">
      <c r="A20" s="63" t="s">
        <v>30</v>
      </c>
      <c r="B20" s="63"/>
      <c r="C20" s="63"/>
      <c r="D20" s="63"/>
      <c r="E20" s="63"/>
      <c r="F20" s="64">
        <v>26</v>
      </c>
      <c r="G20" s="65"/>
      <c r="H20" s="65">
        <v>80000</v>
      </c>
    </row>
  </sheetData>
  <mergeCells count="10">
    <mergeCell ref="A1:H1"/>
    <mergeCell ref="A2:H2"/>
    <mergeCell ref="A3:H3"/>
    <mergeCell ref="F4:H4"/>
    <mergeCell ref="A20:E20"/>
    <mergeCell ref="A4:A5"/>
    <mergeCell ref="B4:B5"/>
    <mergeCell ref="C4:C5"/>
    <mergeCell ref="D4:D5"/>
    <mergeCell ref="E4:E5"/>
  </mergeCells>
  <pageMargins left="0.75" right="0.75" top="1" bottom="1" header="0.5" footer="0.5"/>
  <pageSetup paperSize="1" pageOrder="overThenDown"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K11"/>
  <sheetViews>
    <sheetView showZeros="0" workbookViewId="0">
      <selection activeCell="A11" sqref="A11:K11"/>
    </sheetView>
  </sheetViews>
  <sheetFormatPr defaultColWidth="9.14166666666667" defaultRowHeight="14.25" customHeight="1"/>
  <cols>
    <col min="1" max="1" width="16.3166666666667" customWidth="1"/>
    <col min="2" max="2" width="29.0333333333333" customWidth="1"/>
    <col min="3" max="3" width="23.85" customWidth="1"/>
    <col min="4" max="7" width="19.6" customWidth="1"/>
    <col min="8" max="8" width="15.425" customWidth="1"/>
    <col min="9" max="11" width="19.6" customWidth="1"/>
  </cols>
  <sheetData>
    <row r="1" ht="13.5" customHeight="1" spans="1:11">
      <c r="A1" s="31" t="s">
        <v>474</v>
      </c>
      <c r="B1" s="31"/>
      <c r="C1" s="31"/>
      <c r="D1" s="32"/>
      <c r="E1" s="32"/>
      <c r="F1" s="32"/>
      <c r="G1" s="32"/>
      <c r="H1" s="31"/>
      <c r="I1" s="31"/>
      <c r="J1" s="31"/>
      <c r="K1" s="51"/>
    </row>
    <row r="2" ht="28.5" customHeight="1" spans="1:11">
      <c r="A2" s="33" t="s">
        <v>475</v>
      </c>
      <c r="B2" s="33"/>
      <c r="C2" s="33"/>
      <c r="D2" s="33"/>
      <c r="E2" s="33"/>
      <c r="F2" s="33"/>
      <c r="G2" s="33"/>
      <c r="H2" s="33"/>
      <c r="I2" s="33"/>
      <c r="J2" s="33"/>
      <c r="K2" s="33"/>
    </row>
    <row r="3" ht="13.5" customHeight="1" spans="1:11">
      <c r="A3" s="5" t="str">
        <f>"单位名称："&amp;"玉溪市人民政府办公室"</f>
        <v>单位名称：玉溪市人民政府办公室</v>
      </c>
      <c r="B3" s="6"/>
      <c r="C3" s="6"/>
      <c r="D3" s="6"/>
      <c r="E3" s="6"/>
      <c r="F3" s="6"/>
      <c r="G3" s="6"/>
      <c r="H3" s="7"/>
      <c r="I3" s="7"/>
      <c r="J3" s="7"/>
      <c r="K3" s="52" t="s">
        <v>2</v>
      </c>
    </row>
    <row r="4" ht="21.75" customHeight="1" spans="1:11">
      <c r="A4" s="34" t="s">
        <v>259</v>
      </c>
      <c r="B4" s="34" t="s">
        <v>128</v>
      </c>
      <c r="C4" s="34" t="s">
        <v>260</v>
      </c>
      <c r="D4" s="35" t="s">
        <v>129</v>
      </c>
      <c r="E4" s="35" t="s">
        <v>130</v>
      </c>
      <c r="F4" s="35" t="s">
        <v>131</v>
      </c>
      <c r="G4" s="35" t="s">
        <v>132</v>
      </c>
      <c r="H4" s="36" t="s">
        <v>30</v>
      </c>
      <c r="I4" s="53" t="s">
        <v>476</v>
      </c>
      <c r="J4" s="54"/>
      <c r="K4" s="55"/>
    </row>
    <row r="5" ht="21.75" customHeight="1" spans="1:11">
      <c r="A5" s="37"/>
      <c r="B5" s="37"/>
      <c r="C5" s="37"/>
      <c r="D5" s="38"/>
      <c r="E5" s="38"/>
      <c r="F5" s="38"/>
      <c r="G5" s="38"/>
      <c r="H5" s="39"/>
      <c r="I5" s="35" t="s">
        <v>33</v>
      </c>
      <c r="J5" s="35" t="s">
        <v>34</v>
      </c>
      <c r="K5" s="35" t="s">
        <v>35</v>
      </c>
    </row>
    <row r="6" ht="40.5" customHeight="1" spans="1:11">
      <c r="A6" s="40"/>
      <c r="B6" s="40"/>
      <c r="C6" s="40"/>
      <c r="D6" s="41"/>
      <c r="E6" s="41"/>
      <c r="F6" s="41"/>
      <c r="G6" s="41"/>
      <c r="H6" s="42"/>
      <c r="I6" s="41" t="s">
        <v>32</v>
      </c>
      <c r="J6" s="41"/>
      <c r="K6" s="41"/>
    </row>
    <row r="7" ht="15" customHeight="1" spans="1:11">
      <c r="A7" s="43">
        <v>1</v>
      </c>
      <c r="B7" s="43">
        <v>2</v>
      </c>
      <c r="C7" s="43">
        <v>3</v>
      </c>
      <c r="D7" s="43">
        <v>4</v>
      </c>
      <c r="E7" s="43">
        <v>5</v>
      </c>
      <c r="F7" s="43">
        <v>6</v>
      </c>
      <c r="G7" s="43">
        <v>7</v>
      </c>
      <c r="H7" s="43">
        <v>8</v>
      </c>
      <c r="I7" s="43">
        <v>9</v>
      </c>
      <c r="J7" s="56">
        <v>10</v>
      </c>
      <c r="K7" s="56">
        <v>11</v>
      </c>
    </row>
    <row r="8" ht="30.65" customHeight="1" spans="1:11">
      <c r="A8" s="44"/>
      <c r="B8" s="45"/>
      <c r="C8" s="44"/>
      <c r="D8" s="44"/>
      <c r="E8" s="44"/>
      <c r="F8" s="44"/>
      <c r="G8" s="44"/>
      <c r="H8" s="46"/>
      <c r="I8" s="46"/>
      <c r="J8" s="46"/>
      <c r="K8" s="46"/>
    </row>
    <row r="9" ht="30.65" customHeight="1" spans="1:11">
      <c r="A9" s="45"/>
      <c r="B9" s="45"/>
      <c r="C9" s="45"/>
      <c r="D9" s="45"/>
      <c r="E9" s="45"/>
      <c r="F9" s="45"/>
      <c r="G9" s="45"/>
      <c r="H9" s="46"/>
      <c r="I9" s="46"/>
      <c r="J9" s="46"/>
      <c r="K9" s="46"/>
    </row>
    <row r="10" ht="18.75" customHeight="1" spans="1:11">
      <c r="A10" s="47" t="s">
        <v>283</v>
      </c>
      <c r="B10" s="48"/>
      <c r="C10" s="48"/>
      <c r="D10" s="48"/>
      <c r="E10" s="48"/>
      <c r="F10" s="48"/>
      <c r="G10" s="49"/>
      <c r="H10" s="46"/>
      <c r="I10" s="46"/>
      <c r="J10" s="46"/>
      <c r="K10" s="46"/>
    </row>
    <row r="11" s="30" customFormat="1" customHeight="1" spans="1:11">
      <c r="A11" s="50" t="s">
        <v>477</v>
      </c>
      <c r="B11" s="50"/>
      <c r="C11" s="50"/>
      <c r="D11" s="50"/>
      <c r="E11" s="50"/>
      <c r="F11" s="50"/>
      <c r="G11" s="50"/>
      <c r="H11" s="50"/>
      <c r="I11" s="50"/>
      <c r="J11" s="50"/>
      <c r="K11" s="50"/>
    </row>
  </sheetData>
  <mergeCells count="17">
    <mergeCell ref="A1:K1"/>
    <mergeCell ref="A2:K2"/>
    <mergeCell ref="A3:G3"/>
    <mergeCell ref="I4:K4"/>
    <mergeCell ref="A10:G10"/>
    <mergeCell ref="A11:K11"/>
    <mergeCell ref="A4:A6"/>
    <mergeCell ref="B4:B6"/>
    <mergeCell ref="C4:C6"/>
    <mergeCell ref="D4:D6"/>
    <mergeCell ref="E4:E6"/>
    <mergeCell ref="F4:F6"/>
    <mergeCell ref="G4:G6"/>
    <mergeCell ref="H4:H6"/>
    <mergeCell ref="I5:I6"/>
    <mergeCell ref="J5:J6"/>
    <mergeCell ref="K5:K6"/>
  </mergeCells>
  <pageMargins left="0.75" right="0.75" top="1" bottom="1" header="0.5" footer="0.5"/>
  <pageSetup paperSize="9"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G16"/>
  <sheetViews>
    <sheetView showZeros="0" tabSelected="1" workbookViewId="0">
      <selection activeCell="E20" sqref="E20"/>
    </sheetView>
  </sheetViews>
  <sheetFormatPr defaultColWidth="9.14166666666667" defaultRowHeight="14.25" customHeight="1" outlineLevelCol="6"/>
  <cols>
    <col min="1" max="1" width="37.7416666666667" customWidth="1"/>
    <col min="2" max="2" width="15.5666666666667" customWidth="1"/>
    <col min="3" max="3" width="57.4166666666667" customWidth="1"/>
    <col min="4" max="4" width="9.7" customWidth="1"/>
    <col min="5" max="7" width="19.8416666666667" customWidth="1"/>
  </cols>
  <sheetData>
    <row r="1" ht="13.5" customHeight="1" spans="1:7">
      <c r="A1" s="1" t="s">
        <v>478</v>
      </c>
      <c r="B1" s="1"/>
      <c r="C1" s="1"/>
      <c r="D1" s="2"/>
      <c r="E1" s="1"/>
      <c r="F1" s="1"/>
      <c r="G1" s="3"/>
    </row>
    <row r="2" ht="27.75" customHeight="1" spans="1:7">
      <c r="A2" s="4" t="s">
        <v>479</v>
      </c>
      <c r="B2" s="4"/>
      <c r="C2" s="4"/>
      <c r="D2" s="4"/>
      <c r="E2" s="4"/>
      <c r="F2" s="4"/>
      <c r="G2" s="4"/>
    </row>
    <row r="3" ht="13.5" customHeight="1" spans="1:7">
      <c r="A3" s="5" t="str">
        <f>"单位名称："&amp;"玉溪市人民政府办公室"</f>
        <v>单位名称：玉溪市人民政府办公室</v>
      </c>
      <c r="B3" s="6"/>
      <c r="C3" s="6"/>
      <c r="D3" s="6"/>
      <c r="E3" s="7"/>
      <c r="F3" s="7"/>
      <c r="G3" s="8" t="s">
        <v>2</v>
      </c>
    </row>
    <row r="4" ht="21.75" customHeight="1" spans="1:7">
      <c r="A4" s="9" t="s">
        <v>260</v>
      </c>
      <c r="B4" s="9" t="s">
        <v>259</v>
      </c>
      <c r="C4" s="9" t="s">
        <v>128</v>
      </c>
      <c r="D4" s="10" t="s">
        <v>480</v>
      </c>
      <c r="E4" s="11" t="s">
        <v>33</v>
      </c>
      <c r="F4" s="12"/>
      <c r="G4" s="13"/>
    </row>
    <row r="5" ht="21.75" customHeight="1" spans="1:7">
      <c r="A5" s="14"/>
      <c r="B5" s="14"/>
      <c r="C5" s="14"/>
      <c r="D5" s="15"/>
      <c r="E5" s="16" t="s">
        <v>481</v>
      </c>
      <c r="F5" s="10" t="s">
        <v>482</v>
      </c>
      <c r="G5" s="10" t="s">
        <v>483</v>
      </c>
    </row>
    <row r="6" ht="40.5" customHeight="1" spans="1:7">
      <c r="A6" s="17"/>
      <c r="B6" s="17"/>
      <c r="C6" s="17"/>
      <c r="D6" s="18"/>
      <c r="E6" s="19"/>
      <c r="F6" s="18" t="s">
        <v>32</v>
      </c>
      <c r="G6" s="18"/>
    </row>
    <row r="7" ht="15" customHeight="1" spans="1:7">
      <c r="A7" s="20">
        <v>1</v>
      </c>
      <c r="B7" s="20">
        <v>2</v>
      </c>
      <c r="C7" s="20">
        <v>3</v>
      </c>
      <c r="D7" s="20">
        <v>4</v>
      </c>
      <c r="E7" s="20">
        <v>5</v>
      </c>
      <c r="F7" s="20">
        <v>6</v>
      </c>
      <c r="G7" s="20">
        <v>7</v>
      </c>
    </row>
    <row r="8" ht="21" customHeight="1" spans="1:7">
      <c r="A8" s="21" t="s">
        <v>64</v>
      </c>
      <c r="B8" s="22"/>
      <c r="C8" s="22"/>
      <c r="D8" s="23"/>
      <c r="E8" s="24">
        <v>2390634</v>
      </c>
      <c r="F8" s="24">
        <f>SUM(F9:F15)</f>
        <v>2390634</v>
      </c>
      <c r="G8" s="24">
        <f>SUM(G9:G15)</f>
        <v>2390634</v>
      </c>
    </row>
    <row r="9" ht="21" customHeight="1" spans="1:7">
      <c r="A9" s="21"/>
      <c r="B9" s="21" t="s">
        <v>484</v>
      </c>
      <c r="C9" s="21" t="s">
        <v>270</v>
      </c>
      <c r="D9" s="25" t="s">
        <v>485</v>
      </c>
      <c r="E9" s="24">
        <v>395000</v>
      </c>
      <c r="F9" s="24">
        <v>395000</v>
      </c>
      <c r="G9" s="24">
        <v>395000</v>
      </c>
    </row>
    <row r="10" ht="21" customHeight="1" spans="1:7">
      <c r="A10" s="26"/>
      <c r="B10" s="21" t="s">
        <v>486</v>
      </c>
      <c r="C10" s="21" t="s">
        <v>263</v>
      </c>
      <c r="D10" s="25" t="s">
        <v>485</v>
      </c>
      <c r="E10" s="24">
        <v>400000</v>
      </c>
      <c r="F10" s="24">
        <v>400000</v>
      </c>
      <c r="G10" s="24">
        <v>400000</v>
      </c>
    </row>
    <row r="11" ht="21" customHeight="1" spans="1:7">
      <c r="A11" s="26"/>
      <c r="B11" s="21" t="s">
        <v>484</v>
      </c>
      <c r="C11" s="21" t="s">
        <v>277</v>
      </c>
      <c r="D11" s="25" t="s">
        <v>485</v>
      </c>
      <c r="E11" s="24">
        <v>1250000</v>
      </c>
      <c r="F11" s="24">
        <v>1250000</v>
      </c>
      <c r="G11" s="24">
        <v>1250000</v>
      </c>
    </row>
    <row r="12" ht="21" customHeight="1" spans="1:7">
      <c r="A12" s="26"/>
      <c r="B12" s="21" t="s">
        <v>484</v>
      </c>
      <c r="C12" s="21" t="s">
        <v>275</v>
      </c>
      <c r="D12" s="25" t="s">
        <v>485</v>
      </c>
      <c r="E12" s="24">
        <v>50000</v>
      </c>
      <c r="F12" s="24">
        <v>50000</v>
      </c>
      <c r="G12" s="24">
        <v>50000</v>
      </c>
    </row>
    <row r="13" ht="21" customHeight="1" spans="1:7">
      <c r="A13" s="26"/>
      <c r="B13" s="21" t="s">
        <v>486</v>
      </c>
      <c r="C13" s="21" t="s">
        <v>272</v>
      </c>
      <c r="D13" s="25" t="s">
        <v>485</v>
      </c>
      <c r="E13" s="24">
        <v>35634</v>
      </c>
      <c r="F13" s="24">
        <v>35634</v>
      </c>
      <c r="G13" s="24">
        <v>35634</v>
      </c>
    </row>
    <row r="14" ht="21" customHeight="1" spans="1:7">
      <c r="A14" s="26"/>
      <c r="B14" s="21" t="s">
        <v>484</v>
      </c>
      <c r="C14" s="21" t="s">
        <v>267</v>
      </c>
      <c r="D14" s="25" t="s">
        <v>485</v>
      </c>
      <c r="E14" s="24">
        <v>160000</v>
      </c>
      <c r="F14" s="24">
        <v>160000</v>
      </c>
      <c r="G14" s="24">
        <v>160000</v>
      </c>
    </row>
    <row r="15" ht="21" customHeight="1" spans="1:7">
      <c r="A15" s="26"/>
      <c r="B15" s="21" t="s">
        <v>484</v>
      </c>
      <c r="C15" s="21" t="s">
        <v>279</v>
      </c>
      <c r="D15" s="25" t="s">
        <v>485</v>
      </c>
      <c r="E15" s="24">
        <v>100000</v>
      </c>
      <c r="F15" s="24">
        <v>100000</v>
      </c>
      <c r="G15" s="24">
        <v>100000</v>
      </c>
    </row>
    <row r="16" ht="21" customHeight="1" spans="1:7">
      <c r="A16" s="27" t="s">
        <v>30</v>
      </c>
      <c r="B16" s="28" t="s">
        <v>487</v>
      </c>
      <c r="C16" s="28"/>
      <c r="D16" s="29"/>
      <c r="E16" s="24">
        <v>2390634</v>
      </c>
      <c r="F16" s="24">
        <f>SUM(F9:F15)</f>
        <v>2390634</v>
      </c>
      <c r="G16" s="24">
        <f>SUM(G9:G15)</f>
        <v>2390634</v>
      </c>
    </row>
  </sheetData>
  <mergeCells count="12">
    <mergeCell ref="A1:G1"/>
    <mergeCell ref="A2:G2"/>
    <mergeCell ref="A3:D3"/>
    <mergeCell ref="E4:G4"/>
    <mergeCell ref="A16:D16"/>
    <mergeCell ref="A4:A6"/>
    <mergeCell ref="B4:B6"/>
    <mergeCell ref="C4:C6"/>
    <mergeCell ref="D4:D6"/>
    <mergeCell ref="E5:E6"/>
    <mergeCell ref="F5:F6"/>
    <mergeCell ref="G5:G6"/>
  </mergeCell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S9"/>
  <sheetViews>
    <sheetView showZeros="0" workbookViewId="0">
      <selection activeCell="F9" sqref="F9"/>
    </sheetView>
  </sheetViews>
  <sheetFormatPr defaultColWidth="8.85" defaultRowHeight="15" customHeight="1"/>
  <cols>
    <col min="1" max="1" width="17.8416666666667" customWidth="1"/>
    <col min="2" max="2" width="53.1333333333333" customWidth="1"/>
    <col min="3" max="3" width="16.2833333333333" customWidth="1"/>
    <col min="4" max="4" width="16.4166666666667" customWidth="1"/>
    <col min="5" max="6" width="16.2833333333333" customWidth="1"/>
    <col min="7" max="11" width="16.4166666666667" customWidth="1"/>
    <col min="12" max="18" width="16.2833333333333" customWidth="1"/>
    <col min="19" max="19" width="16.4166666666667" customWidth="1"/>
  </cols>
  <sheetData>
    <row r="1" customHeight="1" spans="1:19">
      <c r="A1" s="161" t="s">
        <v>26</v>
      </c>
      <c r="B1" s="161"/>
      <c r="C1" s="161"/>
      <c r="D1" s="161"/>
      <c r="E1" s="161"/>
      <c r="F1" s="161"/>
      <c r="G1" s="161"/>
      <c r="H1" s="161"/>
      <c r="I1" s="161"/>
      <c r="J1" s="161"/>
      <c r="K1" s="161"/>
      <c r="L1" s="161"/>
      <c r="M1" s="161"/>
      <c r="N1" s="161"/>
      <c r="O1" s="161"/>
      <c r="P1" s="161"/>
      <c r="Q1" s="161"/>
      <c r="R1" s="161"/>
      <c r="S1" s="161"/>
    </row>
    <row r="2" ht="28.5" customHeight="1" spans="1:19">
      <c r="A2" s="58" t="s">
        <v>27</v>
      </c>
      <c r="B2" s="58"/>
      <c r="C2" s="58"/>
      <c r="D2" s="58"/>
      <c r="E2" s="58"/>
      <c r="F2" s="58"/>
      <c r="G2" s="58"/>
      <c r="H2" s="58"/>
      <c r="I2" s="58"/>
      <c r="J2" s="58"/>
      <c r="K2" s="58"/>
      <c r="L2" s="58"/>
      <c r="M2" s="58"/>
      <c r="N2" s="58"/>
      <c r="O2" s="58"/>
      <c r="P2" s="58"/>
      <c r="Q2" s="58"/>
      <c r="R2" s="58"/>
      <c r="S2" s="58"/>
    </row>
    <row r="3" ht="20.25" customHeight="1" spans="1:19">
      <c r="A3" s="59" t="str">
        <f>"单位名称："&amp;"玉溪市人民政府办公室"</f>
        <v>单位名称：玉溪市人民政府办公室</v>
      </c>
      <c r="B3" s="59"/>
      <c r="C3" s="59"/>
      <c r="D3" s="59"/>
      <c r="E3" s="59"/>
      <c r="F3" s="59"/>
      <c r="G3" s="59"/>
      <c r="H3" s="59"/>
      <c r="I3" s="59"/>
      <c r="J3" s="59"/>
      <c r="K3" s="59"/>
      <c r="L3" s="57"/>
      <c r="M3" s="57"/>
      <c r="N3" s="57"/>
      <c r="O3" s="57"/>
      <c r="P3" s="57"/>
      <c r="Q3" s="57"/>
      <c r="R3" s="57"/>
      <c r="S3" s="57" t="s">
        <v>2</v>
      </c>
    </row>
    <row r="4" ht="27" customHeight="1" spans="1:19">
      <c r="A4" s="152" t="s">
        <v>28</v>
      </c>
      <c r="B4" s="152" t="s">
        <v>29</v>
      </c>
      <c r="C4" s="152" t="s">
        <v>30</v>
      </c>
      <c r="D4" s="152" t="s">
        <v>31</v>
      </c>
      <c r="E4" s="152"/>
      <c r="F4" s="152"/>
      <c r="G4" s="152"/>
      <c r="H4" s="152"/>
      <c r="I4" s="152"/>
      <c r="J4" s="152"/>
      <c r="K4" s="152"/>
      <c r="L4" s="152"/>
      <c r="M4" s="152"/>
      <c r="N4" s="152"/>
      <c r="O4" s="152" t="s">
        <v>20</v>
      </c>
      <c r="P4" s="152"/>
      <c r="Q4" s="152"/>
      <c r="R4" s="152"/>
      <c r="S4" s="152"/>
    </row>
    <row r="5" ht="27" customHeight="1" spans="1:19">
      <c r="A5" s="152"/>
      <c r="B5" s="152"/>
      <c r="C5" s="152"/>
      <c r="D5" s="152" t="s">
        <v>32</v>
      </c>
      <c r="E5" s="152" t="s">
        <v>33</v>
      </c>
      <c r="F5" s="152" t="s">
        <v>34</v>
      </c>
      <c r="G5" s="152" t="s">
        <v>35</v>
      </c>
      <c r="H5" s="152" t="s">
        <v>36</v>
      </c>
      <c r="I5" s="152" t="s">
        <v>37</v>
      </c>
      <c r="J5" s="152"/>
      <c r="K5" s="152"/>
      <c r="L5" s="152"/>
      <c r="M5" s="152"/>
      <c r="N5" s="152"/>
      <c r="O5" s="152" t="s">
        <v>32</v>
      </c>
      <c r="P5" s="152" t="s">
        <v>33</v>
      </c>
      <c r="Q5" s="152" t="s">
        <v>34</v>
      </c>
      <c r="R5" s="152" t="s">
        <v>35</v>
      </c>
      <c r="S5" s="152" t="s">
        <v>38</v>
      </c>
    </row>
    <row r="6" ht="27" customHeight="1" spans="1:19">
      <c r="A6" s="153"/>
      <c r="B6" s="153"/>
      <c r="C6" s="153"/>
      <c r="D6" s="153"/>
      <c r="E6" s="153"/>
      <c r="F6" s="153"/>
      <c r="G6" s="153"/>
      <c r="H6" s="153"/>
      <c r="I6" s="153" t="s">
        <v>32</v>
      </c>
      <c r="J6" s="153" t="s">
        <v>39</v>
      </c>
      <c r="K6" s="153" t="s">
        <v>40</v>
      </c>
      <c r="L6" s="153" t="s">
        <v>41</v>
      </c>
      <c r="M6" s="153" t="s">
        <v>42</v>
      </c>
      <c r="N6" s="153" t="s">
        <v>43</v>
      </c>
      <c r="O6" s="153"/>
      <c r="P6" s="153"/>
      <c r="Q6" s="153"/>
      <c r="R6" s="153"/>
      <c r="S6" s="153"/>
    </row>
    <row r="7" ht="20.25" customHeight="1" spans="1:19">
      <c r="A7" s="162" t="s">
        <v>44</v>
      </c>
      <c r="B7" s="162" t="s">
        <v>45</v>
      </c>
      <c r="C7" s="162" t="s">
        <v>46</v>
      </c>
      <c r="D7" s="162" t="s">
        <v>47</v>
      </c>
      <c r="E7" s="162" t="s">
        <v>48</v>
      </c>
      <c r="F7" s="162" t="s">
        <v>49</v>
      </c>
      <c r="G7" s="162" t="s">
        <v>50</v>
      </c>
      <c r="H7" s="162" t="s">
        <v>51</v>
      </c>
      <c r="I7" s="162" t="s">
        <v>52</v>
      </c>
      <c r="J7" s="162" t="s">
        <v>53</v>
      </c>
      <c r="K7" s="162" t="s">
        <v>54</v>
      </c>
      <c r="L7" s="162" t="s">
        <v>55</v>
      </c>
      <c r="M7" s="162" t="s">
        <v>56</v>
      </c>
      <c r="N7" s="162" t="s">
        <v>57</v>
      </c>
      <c r="O7" s="162" t="s">
        <v>58</v>
      </c>
      <c r="P7" s="162" t="s">
        <v>59</v>
      </c>
      <c r="Q7" s="162" t="s">
        <v>60</v>
      </c>
      <c r="R7" s="162" t="s">
        <v>61</v>
      </c>
      <c r="S7" s="162" t="s">
        <v>62</v>
      </c>
    </row>
    <row r="8" ht="20.25" customHeight="1" spans="1:19">
      <c r="A8" s="156" t="s">
        <v>63</v>
      </c>
      <c r="B8" s="156" t="s">
        <v>64</v>
      </c>
      <c r="C8" s="157">
        <v>32870066.16</v>
      </c>
      <c r="D8" s="157">
        <v>32870066.16</v>
      </c>
      <c r="E8" s="65">
        <v>32870066.16</v>
      </c>
      <c r="F8" s="65"/>
      <c r="G8" s="65"/>
      <c r="H8" s="65"/>
      <c r="I8" s="65"/>
      <c r="J8" s="65"/>
      <c r="K8" s="65"/>
      <c r="L8" s="65"/>
      <c r="M8" s="65"/>
      <c r="N8" s="65"/>
      <c r="O8" s="157"/>
      <c r="P8" s="157"/>
      <c r="Q8" s="157"/>
      <c r="R8" s="157"/>
      <c r="S8" s="157"/>
    </row>
    <row r="9" ht="20.25" customHeight="1" spans="1:19">
      <c r="A9" s="154" t="s">
        <v>30</v>
      </c>
      <c r="B9" s="156"/>
      <c r="C9" s="157">
        <v>32870066.16</v>
      </c>
      <c r="D9" s="157">
        <v>32870066.16</v>
      </c>
      <c r="E9" s="157">
        <v>32870066.16</v>
      </c>
      <c r="F9" s="157"/>
      <c r="G9" s="157"/>
      <c r="H9" s="157"/>
      <c r="I9" s="157"/>
      <c r="J9" s="157"/>
      <c r="K9" s="157"/>
      <c r="L9" s="157"/>
      <c r="M9" s="157"/>
      <c r="N9" s="157"/>
      <c r="O9" s="157"/>
      <c r="P9" s="157"/>
      <c r="Q9" s="157"/>
      <c r="R9" s="157"/>
      <c r="S9" s="157"/>
    </row>
  </sheetData>
  <mergeCells count="20">
    <mergeCell ref="A1:S1"/>
    <mergeCell ref="A2:S2"/>
    <mergeCell ref="A3:R3"/>
    <mergeCell ref="D4:N4"/>
    <mergeCell ref="O4:S4"/>
    <mergeCell ref="I5:N5"/>
    <mergeCell ref="A9:B9"/>
    <mergeCell ref="A4:A6"/>
    <mergeCell ref="B4:B6"/>
    <mergeCell ref="C4:C6"/>
    <mergeCell ref="D5:D6"/>
    <mergeCell ref="E5:E6"/>
    <mergeCell ref="F5:F6"/>
    <mergeCell ref="G5:G6"/>
    <mergeCell ref="H5:H6"/>
    <mergeCell ref="O5:O6"/>
    <mergeCell ref="P5:P6"/>
    <mergeCell ref="Q5:Q6"/>
    <mergeCell ref="R5:R6"/>
    <mergeCell ref="S5:S6"/>
  </mergeCells>
  <pageMargins left="0.75" right="0.75" top="1" bottom="1" header="0.5" footer="0.5"/>
  <pageSetup paperSize="1" pageOrder="overThenDown"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O29"/>
  <sheetViews>
    <sheetView showZeros="0" topLeftCell="A17" workbookViewId="0">
      <selection activeCell="E29" sqref="E29:F29"/>
    </sheetView>
  </sheetViews>
  <sheetFormatPr defaultColWidth="8.85" defaultRowHeight="15" customHeight="1"/>
  <cols>
    <col min="1" max="1" width="17.8416666666667" customWidth="1"/>
    <col min="2" max="2" width="53.1333333333333" customWidth="1"/>
    <col min="3" max="15" width="15.1333333333333" customWidth="1"/>
  </cols>
  <sheetData>
    <row r="1" customHeight="1" spans="1:15">
      <c r="A1" s="175" t="s">
        <v>65</v>
      </c>
      <c r="B1" s="175"/>
      <c r="C1" s="175"/>
      <c r="D1" s="175"/>
      <c r="E1" s="175"/>
      <c r="F1" s="175"/>
      <c r="G1" s="175"/>
      <c r="H1" s="175"/>
      <c r="I1" s="175"/>
      <c r="J1" s="175"/>
      <c r="K1" s="175"/>
      <c r="L1" s="175"/>
      <c r="M1" s="175"/>
      <c r="N1" s="175"/>
      <c r="O1" s="175"/>
    </row>
    <row r="2" ht="28.5" customHeight="1" spans="1:15">
      <c r="A2" s="58" t="s">
        <v>66</v>
      </c>
      <c r="B2" s="58"/>
      <c r="C2" s="58"/>
      <c r="D2" s="58"/>
      <c r="E2" s="58"/>
      <c r="F2" s="58"/>
      <c r="G2" s="58"/>
      <c r="H2" s="58"/>
      <c r="I2" s="58"/>
      <c r="J2" s="58"/>
      <c r="K2" s="58"/>
      <c r="L2" s="58"/>
      <c r="M2" s="58"/>
      <c r="N2" s="58"/>
      <c r="O2" s="58"/>
    </row>
    <row r="3" ht="20.25" customHeight="1" spans="1:15">
      <c r="A3" s="59" t="str">
        <f>"单位名称："&amp;"玉溪市人民政府办公室"</f>
        <v>单位名称：玉溪市人民政府办公室</v>
      </c>
      <c r="B3" s="59"/>
      <c r="C3" s="59"/>
      <c r="D3" s="59"/>
      <c r="E3" s="59"/>
      <c r="F3" s="59"/>
      <c r="G3" s="59"/>
      <c r="H3" s="59"/>
      <c r="I3" s="59"/>
      <c r="J3" s="57"/>
      <c r="K3" s="57"/>
      <c r="L3" s="57"/>
      <c r="M3" s="57"/>
      <c r="N3" s="57"/>
      <c r="O3" s="57" t="s">
        <v>2</v>
      </c>
    </row>
    <row r="4" ht="27" customHeight="1" spans="1:15">
      <c r="A4" s="152" t="s">
        <v>67</v>
      </c>
      <c r="B4" s="152" t="s">
        <v>68</v>
      </c>
      <c r="C4" s="152" t="s">
        <v>30</v>
      </c>
      <c r="D4" s="152" t="s">
        <v>33</v>
      </c>
      <c r="E4" s="152"/>
      <c r="F4" s="152"/>
      <c r="G4" s="152" t="s">
        <v>34</v>
      </c>
      <c r="H4" s="152" t="s">
        <v>35</v>
      </c>
      <c r="I4" s="152" t="s">
        <v>69</v>
      </c>
      <c r="J4" s="152" t="s">
        <v>70</v>
      </c>
      <c r="K4" s="152"/>
      <c r="L4" s="152"/>
      <c r="M4" s="152"/>
      <c r="N4" s="152"/>
      <c r="O4" s="152"/>
    </row>
    <row r="5" ht="27" customHeight="1" spans="1:15">
      <c r="A5" s="152"/>
      <c r="B5" s="152"/>
      <c r="C5" s="152"/>
      <c r="D5" s="152" t="s">
        <v>32</v>
      </c>
      <c r="E5" s="152" t="s">
        <v>71</v>
      </c>
      <c r="F5" s="152" t="s">
        <v>72</v>
      </c>
      <c r="G5" s="152"/>
      <c r="H5" s="152"/>
      <c r="I5" s="152"/>
      <c r="J5" s="152" t="s">
        <v>32</v>
      </c>
      <c r="K5" s="152" t="s">
        <v>73</v>
      </c>
      <c r="L5" s="152" t="s">
        <v>74</v>
      </c>
      <c r="M5" s="152" t="s">
        <v>75</v>
      </c>
      <c r="N5" s="152" t="s">
        <v>76</v>
      </c>
      <c r="O5" s="152" t="s">
        <v>77</v>
      </c>
    </row>
    <row r="6" ht="20.25" customHeight="1" spans="1:15">
      <c r="A6" s="176" t="s">
        <v>44</v>
      </c>
      <c r="B6" s="176" t="s">
        <v>45</v>
      </c>
      <c r="C6" s="176" t="s">
        <v>46</v>
      </c>
      <c r="D6" s="176" t="s">
        <v>47</v>
      </c>
      <c r="E6" s="176" t="s">
        <v>48</v>
      </c>
      <c r="F6" s="176" t="s">
        <v>49</v>
      </c>
      <c r="G6" s="176" t="s">
        <v>50</v>
      </c>
      <c r="H6" s="176" t="s">
        <v>51</v>
      </c>
      <c r="I6" s="176" t="s">
        <v>52</v>
      </c>
      <c r="J6" s="176" t="s">
        <v>53</v>
      </c>
      <c r="K6" s="176" t="s">
        <v>54</v>
      </c>
      <c r="L6" s="176" t="s">
        <v>55</v>
      </c>
      <c r="M6" s="176" t="s">
        <v>56</v>
      </c>
      <c r="N6" s="176" t="s">
        <v>57</v>
      </c>
      <c r="O6" s="176" t="s">
        <v>58</v>
      </c>
    </row>
    <row r="7" ht="20.25" customHeight="1" spans="1:15">
      <c r="A7" s="156" t="s">
        <v>78</v>
      </c>
      <c r="B7" s="156" t="str">
        <f>"        "&amp;"一般公共服务支出"</f>
        <v>        一般公共服务支出</v>
      </c>
      <c r="C7" s="65">
        <v>23979292.31</v>
      </c>
      <c r="D7" s="65">
        <v>23979292.31</v>
      </c>
      <c r="E7" s="65">
        <v>21624292.31</v>
      </c>
      <c r="F7" s="65">
        <v>2355000</v>
      </c>
      <c r="G7" s="65"/>
      <c r="H7" s="65"/>
      <c r="I7" s="65"/>
      <c r="J7" s="65"/>
      <c r="K7" s="65"/>
      <c r="L7" s="65"/>
      <c r="M7" s="65"/>
      <c r="N7" s="65"/>
      <c r="O7" s="65"/>
    </row>
    <row r="8" ht="20.25" customHeight="1" spans="1:15">
      <c r="A8" s="163" t="s">
        <v>79</v>
      </c>
      <c r="B8" s="163" t="str">
        <f>"        "&amp;"政府办公厅（室）及相关机构事务"</f>
        <v>        政府办公厅（室）及相关机构事务</v>
      </c>
      <c r="C8" s="65">
        <v>23979292.31</v>
      </c>
      <c r="D8" s="65">
        <v>23979292.31</v>
      </c>
      <c r="E8" s="65">
        <v>21624292.31</v>
      </c>
      <c r="F8" s="65">
        <v>2355000</v>
      </c>
      <c r="G8" s="65"/>
      <c r="H8" s="65"/>
      <c r="I8" s="65"/>
      <c r="J8" s="65"/>
      <c r="K8" s="65"/>
      <c r="L8" s="65"/>
      <c r="M8" s="65"/>
      <c r="N8" s="65"/>
      <c r="O8" s="65"/>
    </row>
    <row r="9" ht="20.25" customHeight="1" spans="1:15">
      <c r="A9" s="164" t="s">
        <v>80</v>
      </c>
      <c r="B9" s="164" t="str">
        <f>"        "&amp;"行政运行"</f>
        <v>        行政运行</v>
      </c>
      <c r="C9" s="65">
        <v>20619548.06</v>
      </c>
      <c r="D9" s="65">
        <v>20619548.06</v>
      </c>
      <c r="E9" s="65">
        <v>20619548.06</v>
      </c>
      <c r="F9" s="65"/>
      <c r="G9" s="65"/>
      <c r="H9" s="65"/>
      <c r="I9" s="65"/>
      <c r="J9" s="65"/>
      <c r="K9" s="65"/>
      <c r="L9" s="65"/>
      <c r="M9" s="65"/>
      <c r="N9" s="65"/>
      <c r="O9" s="65"/>
    </row>
    <row r="10" ht="20.25" customHeight="1" spans="1:15">
      <c r="A10" s="164" t="s">
        <v>81</v>
      </c>
      <c r="B10" s="164" t="str">
        <f>"        "&amp;"一般行政管理事务"</f>
        <v>        一般行政管理事务</v>
      </c>
      <c r="C10" s="65">
        <v>2355000</v>
      </c>
      <c r="D10" s="65">
        <v>2355000</v>
      </c>
      <c r="E10" s="65"/>
      <c r="F10" s="65">
        <v>2355000</v>
      </c>
      <c r="G10" s="65"/>
      <c r="H10" s="65"/>
      <c r="I10" s="65"/>
      <c r="J10" s="65"/>
      <c r="K10" s="65"/>
      <c r="L10" s="65"/>
      <c r="M10" s="65"/>
      <c r="N10" s="65"/>
      <c r="O10" s="65"/>
    </row>
    <row r="11" ht="20.25" customHeight="1" spans="1:15">
      <c r="A11" s="164" t="s">
        <v>82</v>
      </c>
      <c r="B11" s="164" t="str">
        <f>"        "&amp;"事业运行"</f>
        <v>        事业运行</v>
      </c>
      <c r="C11" s="65">
        <v>1004744.25</v>
      </c>
      <c r="D11" s="65">
        <v>1004744.25</v>
      </c>
      <c r="E11" s="65">
        <v>1004744.25</v>
      </c>
      <c r="F11" s="65"/>
      <c r="G11" s="65"/>
      <c r="H11" s="65"/>
      <c r="I11" s="65"/>
      <c r="J11" s="65"/>
      <c r="K11" s="65"/>
      <c r="L11" s="65"/>
      <c r="M11" s="65"/>
      <c r="N11" s="65"/>
      <c r="O11" s="65"/>
    </row>
    <row r="12" ht="20.25" customHeight="1" spans="1:15">
      <c r="A12" s="156" t="s">
        <v>83</v>
      </c>
      <c r="B12" s="156" t="str">
        <f>"        "&amp;"社会保障和就业支出"</f>
        <v>        社会保障和就业支出</v>
      </c>
      <c r="C12" s="65">
        <v>4587566</v>
      </c>
      <c r="D12" s="65">
        <v>4587566</v>
      </c>
      <c r="E12" s="65">
        <v>4551932</v>
      </c>
      <c r="F12" s="65">
        <v>35634</v>
      </c>
      <c r="G12" s="65"/>
      <c r="H12" s="65"/>
      <c r="I12" s="65"/>
      <c r="J12" s="65"/>
      <c r="K12" s="65"/>
      <c r="L12" s="65"/>
      <c r="M12" s="65"/>
      <c r="N12" s="65"/>
      <c r="O12" s="65"/>
    </row>
    <row r="13" ht="20.25" customHeight="1" spans="1:15">
      <c r="A13" s="163" t="s">
        <v>84</v>
      </c>
      <c r="B13" s="163" t="str">
        <f>"        "&amp;"行政事业单位养老支出"</f>
        <v>        行政事业单位养老支出</v>
      </c>
      <c r="C13" s="65">
        <v>4551932</v>
      </c>
      <c r="D13" s="65">
        <v>4551932</v>
      </c>
      <c r="E13" s="65">
        <v>4551932</v>
      </c>
      <c r="F13" s="65"/>
      <c r="G13" s="65"/>
      <c r="H13" s="65"/>
      <c r="I13" s="65"/>
      <c r="J13" s="65"/>
      <c r="K13" s="65"/>
      <c r="L13" s="65"/>
      <c r="M13" s="65"/>
      <c r="N13" s="65"/>
      <c r="O13" s="65"/>
    </row>
    <row r="14" ht="20.25" customHeight="1" spans="1:15">
      <c r="A14" s="164" t="s">
        <v>85</v>
      </c>
      <c r="B14" s="164" t="str">
        <f>"        "&amp;"行政单位离退休"</f>
        <v>        行政单位离退休</v>
      </c>
      <c r="C14" s="65">
        <v>2107620</v>
      </c>
      <c r="D14" s="65">
        <v>2107620</v>
      </c>
      <c r="E14" s="65">
        <v>2107620</v>
      </c>
      <c r="F14" s="65"/>
      <c r="G14" s="65"/>
      <c r="H14" s="65"/>
      <c r="I14" s="65"/>
      <c r="J14" s="65"/>
      <c r="K14" s="65"/>
      <c r="L14" s="65"/>
      <c r="M14" s="65"/>
      <c r="N14" s="65"/>
      <c r="O14" s="65"/>
    </row>
    <row r="15" ht="20.25" customHeight="1" spans="1:15">
      <c r="A15" s="164" t="s">
        <v>86</v>
      </c>
      <c r="B15" s="164" t="str">
        <f>"        "&amp;"机关事业单位基本养老保险缴费支出"</f>
        <v>        机关事业单位基本养老保险缴费支出</v>
      </c>
      <c r="C15" s="65">
        <v>2244312</v>
      </c>
      <c r="D15" s="65">
        <v>2244312</v>
      </c>
      <c r="E15" s="65">
        <v>2244312</v>
      </c>
      <c r="F15" s="65"/>
      <c r="G15" s="65"/>
      <c r="H15" s="65"/>
      <c r="I15" s="65"/>
      <c r="J15" s="65"/>
      <c r="K15" s="65"/>
      <c r="L15" s="65"/>
      <c r="M15" s="65"/>
      <c r="N15" s="65"/>
      <c r="O15" s="65"/>
    </row>
    <row r="16" ht="20.25" customHeight="1" spans="1:15">
      <c r="A16" s="164" t="s">
        <v>87</v>
      </c>
      <c r="B16" s="164" t="str">
        <f>"        "&amp;"机关事业单位职业年金缴费支出"</f>
        <v>        机关事业单位职业年金缴费支出</v>
      </c>
      <c r="C16" s="65">
        <v>200000</v>
      </c>
      <c r="D16" s="65">
        <v>200000</v>
      </c>
      <c r="E16" s="65">
        <v>200000</v>
      </c>
      <c r="F16" s="65"/>
      <c r="G16" s="65"/>
      <c r="H16" s="65"/>
      <c r="I16" s="65"/>
      <c r="J16" s="65"/>
      <c r="K16" s="65"/>
      <c r="L16" s="65"/>
      <c r="M16" s="65"/>
      <c r="N16" s="65"/>
      <c r="O16" s="65"/>
    </row>
    <row r="17" ht="20.25" customHeight="1" spans="1:15">
      <c r="A17" s="163" t="s">
        <v>88</v>
      </c>
      <c r="B17" s="163" t="str">
        <f>"        "&amp;"抚恤"</f>
        <v>        抚恤</v>
      </c>
      <c r="C17" s="65">
        <v>35634</v>
      </c>
      <c r="D17" s="65">
        <v>35634</v>
      </c>
      <c r="E17" s="65"/>
      <c r="F17" s="65">
        <v>35634</v>
      </c>
      <c r="G17" s="65"/>
      <c r="H17" s="65"/>
      <c r="I17" s="65"/>
      <c r="J17" s="65"/>
      <c r="K17" s="65"/>
      <c r="L17" s="65"/>
      <c r="M17" s="65"/>
      <c r="N17" s="65"/>
      <c r="O17" s="65"/>
    </row>
    <row r="18" ht="20.25" customHeight="1" spans="1:15">
      <c r="A18" s="164" t="s">
        <v>89</v>
      </c>
      <c r="B18" s="164" t="str">
        <f>"        "&amp;"死亡抚恤"</f>
        <v>        死亡抚恤</v>
      </c>
      <c r="C18" s="65">
        <v>35634</v>
      </c>
      <c r="D18" s="65">
        <v>35634</v>
      </c>
      <c r="E18" s="65"/>
      <c r="F18" s="65">
        <v>35634</v>
      </c>
      <c r="G18" s="65"/>
      <c r="H18" s="65"/>
      <c r="I18" s="65"/>
      <c r="J18" s="65"/>
      <c r="K18" s="65"/>
      <c r="L18" s="65"/>
      <c r="M18" s="65"/>
      <c r="N18" s="65"/>
      <c r="O18" s="65"/>
    </row>
    <row r="19" ht="20.25" customHeight="1" spans="1:15">
      <c r="A19" s="156" t="s">
        <v>90</v>
      </c>
      <c r="B19" s="156" t="str">
        <f>"        "&amp;"卫生健康支出"</f>
        <v>        卫生健康支出</v>
      </c>
      <c r="C19" s="65">
        <v>2199607.85</v>
      </c>
      <c r="D19" s="65">
        <v>2199607.85</v>
      </c>
      <c r="E19" s="65">
        <v>2199607.85</v>
      </c>
      <c r="F19" s="65"/>
      <c r="G19" s="65"/>
      <c r="H19" s="65"/>
      <c r="I19" s="65"/>
      <c r="J19" s="65"/>
      <c r="K19" s="65"/>
      <c r="L19" s="65"/>
      <c r="M19" s="65"/>
      <c r="N19" s="65"/>
      <c r="O19" s="65"/>
    </row>
    <row r="20" ht="20.25" customHeight="1" spans="1:15">
      <c r="A20" s="163" t="s">
        <v>91</v>
      </c>
      <c r="B20" s="163" t="str">
        <f>"        "&amp;"行政事业单位医疗"</f>
        <v>        行政事业单位医疗</v>
      </c>
      <c r="C20" s="65">
        <v>2199607.85</v>
      </c>
      <c r="D20" s="65">
        <v>2199607.85</v>
      </c>
      <c r="E20" s="65">
        <v>2199607.85</v>
      </c>
      <c r="F20" s="65"/>
      <c r="G20" s="65"/>
      <c r="H20" s="65"/>
      <c r="I20" s="65"/>
      <c r="J20" s="65"/>
      <c r="K20" s="65"/>
      <c r="L20" s="65"/>
      <c r="M20" s="65"/>
      <c r="N20" s="65"/>
      <c r="O20" s="65"/>
    </row>
    <row r="21" ht="20.25" customHeight="1" spans="1:15">
      <c r="A21" s="164" t="s">
        <v>92</v>
      </c>
      <c r="B21" s="164" t="str">
        <f>"        "&amp;"行政单位医疗"</f>
        <v>        行政单位医疗</v>
      </c>
      <c r="C21" s="65">
        <v>1213917.87</v>
      </c>
      <c r="D21" s="65">
        <v>1213917.87</v>
      </c>
      <c r="E21" s="65">
        <v>1213917.87</v>
      </c>
      <c r="F21" s="65"/>
      <c r="G21" s="65"/>
      <c r="H21" s="65"/>
      <c r="I21" s="65"/>
      <c r="J21" s="65"/>
      <c r="K21" s="65"/>
      <c r="L21" s="65"/>
      <c r="M21" s="65"/>
      <c r="N21" s="65"/>
      <c r="O21" s="65"/>
    </row>
    <row r="22" ht="20.25" customHeight="1" spans="1:15">
      <c r="A22" s="164" t="s">
        <v>93</v>
      </c>
      <c r="B22" s="164" t="str">
        <f>"        "&amp;"事业单位医疗"</f>
        <v>        事业单位医疗</v>
      </c>
      <c r="C22" s="65">
        <v>46318.98</v>
      </c>
      <c r="D22" s="65">
        <v>46318.98</v>
      </c>
      <c r="E22" s="65">
        <v>46318.98</v>
      </c>
      <c r="F22" s="65"/>
      <c r="G22" s="65"/>
      <c r="H22" s="65"/>
      <c r="I22" s="65"/>
      <c r="J22" s="65"/>
      <c r="K22" s="65"/>
      <c r="L22" s="65"/>
      <c r="M22" s="65"/>
      <c r="N22" s="65"/>
      <c r="O22" s="65"/>
    </row>
    <row r="23" ht="20.25" customHeight="1" spans="1:15">
      <c r="A23" s="164" t="s">
        <v>94</v>
      </c>
      <c r="B23" s="164" t="str">
        <f>"        "&amp;"公务员医疗补助"</f>
        <v>        公务员医疗补助</v>
      </c>
      <c r="C23" s="65">
        <v>824068.5</v>
      </c>
      <c r="D23" s="65">
        <v>824068.5</v>
      </c>
      <c r="E23" s="65">
        <v>824068.5</v>
      </c>
      <c r="F23" s="65"/>
      <c r="G23" s="65"/>
      <c r="H23" s="65"/>
      <c r="I23" s="65"/>
      <c r="J23" s="65"/>
      <c r="K23" s="65"/>
      <c r="L23" s="65"/>
      <c r="M23" s="65"/>
      <c r="N23" s="65"/>
      <c r="O23" s="65"/>
    </row>
    <row r="24" ht="20.25" customHeight="1" spans="1:15">
      <c r="A24" s="164" t="s">
        <v>95</v>
      </c>
      <c r="B24" s="164" t="str">
        <f>"        "&amp;"其他行政事业单位医疗支出"</f>
        <v>        其他行政事业单位医疗支出</v>
      </c>
      <c r="C24" s="65">
        <v>115302.5</v>
      </c>
      <c r="D24" s="65">
        <v>115302.5</v>
      </c>
      <c r="E24" s="65">
        <v>115302.5</v>
      </c>
      <c r="F24" s="65"/>
      <c r="G24" s="65"/>
      <c r="H24" s="65"/>
      <c r="I24" s="65"/>
      <c r="J24" s="65"/>
      <c r="K24" s="65"/>
      <c r="L24" s="65"/>
      <c r="M24" s="65"/>
      <c r="N24" s="65"/>
      <c r="O24" s="65"/>
    </row>
    <row r="25" ht="20.25" customHeight="1" spans="1:15">
      <c r="A25" s="156" t="s">
        <v>96</v>
      </c>
      <c r="B25" s="156" t="str">
        <f>"        "&amp;"住房保障支出"</f>
        <v>        住房保障支出</v>
      </c>
      <c r="C25" s="65">
        <v>2103600</v>
      </c>
      <c r="D25" s="65">
        <v>2103600</v>
      </c>
      <c r="E25" s="65">
        <v>2103600</v>
      </c>
      <c r="F25" s="65"/>
      <c r="G25" s="65"/>
      <c r="H25" s="65"/>
      <c r="I25" s="65"/>
      <c r="J25" s="65"/>
      <c r="K25" s="65"/>
      <c r="L25" s="65"/>
      <c r="M25" s="65"/>
      <c r="N25" s="65"/>
      <c r="O25" s="65"/>
    </row>
    <row r="26" ht="20.25" customHeight="1" spans="1:15">
      <c r="A26" s="163" t="s">
        <v>97</v>
      </c>
      <c r="B26" s="163" t="str">
        <f>"        "&amp;"住房改革支出"</f>
        <v>        住房改革支出</v>
      </c>
      <c r="C26" s="65">
        <v>2103600</v>
      </c>
      <c r="D26" s="65">
        <v>2103600</v>
      </c>
      <c r="E26" s="65">
        <v>2103600</v>
      </c>
      <c r="F26" s="65"/>
      <c r="G26" s="65"/>
      <c r="H26" s="65"/>
      <c r="I26" s="65"/>
      <c r="J26" s="65"/>
      <c r="K26" s="65"/>
      <c r="L26" s="65"/>
      <c r="M26" s="65"/>
      <c r="N26" s="65"/>
      <c r="O26" s="65"/>
    </row>
    <row r="27" ht="20.25" customHeight="1" spans="1:15">
      <c r="A27" s="164" t="s">
        <v>98</v>
      </c>
      <c r="B27" s="164" t="str">
        <f>"        "&amp;"住房公积金"</f>
        <v>        住房公积金</v>
      </c>
      <c r="C27" s="65">
        <v>1965168</v>
      </c>
      <c r="D27" s="65">
        <v>1965168</v>
      </c>
      <c r="E27" s="65">
        <v>1965168</v>
      </c>
      <c r="F27" s="65"/>
      <c r="G27" s="65"/>
      <c r="H27" s="65"/>
      <c r="I27" s="65"/>
      <c r="J27" s="65"/>
      <c r="K27" s="65"/>
      <c r="L27" s="65"/>
      <c r="M27" s="65"/>
      <c r="N27" s="65"/>
      <c r="O27" s="65"/>
    </row>
    <row r="28" ht="20.25" customHeight="1" spans="1:15">
      <c r="A28" s="164" t="s">
        <v>99</v>
      </c>
      <c r="B28" s="164" t="str">
        <f>"        "&amp;"购房补贴"</f>
        <v>        购房补贴</v>
      </c>
      <c r="C28" s="65">
        <v>138432</v>
      </c>
      <c r="D28" s="65">
        <v>138432</v>
      </c>
      <c r="E28" s="65">
        <v>138432</v>
      </c>
      <c r="F28" s="65"/>
      <c r="G28" s="65"/>
      <c r="H28" s="65"/>
      <c r="I28" s="65"/>
      <c r="J28" s="65"/>
      <c r="K28" s="65"/>
      <c r="L28" s="65"/>
      <c r="M28" s="65"/>
      <c r="N28" s="65"/>
      <c r="O28" s="65"/>
    </row>
    <row r="29" ht="20.25" customHeight="1" spans="1:15">
      <c r="A29" s="154" t="s">
        <v>30</v>
      </c>
      <c r="B29" s="156"/>
      <c r="C29" s="157">
        <v>32870066.16</v>
      </c>
      <c r="D29" s="157">
        <v>32870066.16</v>
      </c>
      <c r="E29" s="157">
        <v>30479432.16</v>
      </c>
      <c r="F29" s="157">
        <v>2390634</v>
      </c>
      <c r="G29" s="157"/>
      <c r="H29" s="157"/>
      <c r="I29" s="157"/>
      <c r="J29" s="157"/>
      <c r="K29" s="157"/>
      <c r="L29" s="157"/>
      <c r="M29" s="157"/>
      <c r="N29" s="157"/>
      <c r="O29" s="157"/>
    </row>
  </sheetData>
  <mergeCells count="12">
    <mergeCell ref="A1:O1"/>
    <mergeCell ref="A2:O2"/>
    <mergeCell ref="A3:N3"/>
    <mergeCell ref="D4:F4"/>
    <mergeCell ref="J4:O4"/>
    <mergeCell ref="A29:B29"/>
    <mergeCell ref="A4:A5"/>
    <mergeCell ref="B4:B5"/>
    <mergeCell ref="C4:C5"/>
    <mergeCell ref="G4:G5"/>
    <mergeCell ref="H4:H5"/>
    <mergeCell ref="I4:I5"/>
  </mergeCells>
  <pageMargins left="0.75" right="0.75" top="1" bottom="1" header="0.5" footer="0.5"/>
  <pageSetup paperSize="1" pageOrder="overThenDown"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D15"/>
  <sheetViews>
    <sheetView showZeros="0" workbookViewId="0">
      <selection activeCell="C10" sqref="C10"/>
    </sheetView>
  </sheetViews>
  <sheetFormatPr defaultColWidth="8.85" defaultRowHeight="15" customHeight="1" outlineLevelCol="3"/>
  <cols>
    <col min="1" max="2" width="28.575" customWidth="1"/>
    <col min="3" max="3" width="35.7" customWidth="1"/>
    <col min="4" max="4" width="28.575" customWidth="1"/>
  </cols>
  <sheetData>
    <row r="1" ht="18.75" customHeight="1" spans="1:4">
      <c r="A1" s="57" t="s">
        <v>100</v>
      </c>
      <c r="B1" s="165"/>
      <c r="C1" s="165"/>
      <c r="D1" s="165"/>
    </row>
    <row r="2" ht="28.5" customHeight="1" spans="1:4">
      <c r="A2" s="166" t="s">
        <v>101</v>
      </c>
      <c r="B2" s="166"/>
      <c r="C2" s="166"/>
      <c r="D2" s="166"/>
    </row>
    <row r="3" ht="18.75" customHeight="1" spans="1:4">
      <c r="A3" s="59" t="str">
        <f>"单位名称："&amp;"玉溪市人民政府办公室"</f>
        <v>单位名称：玉溪市人民政府办公室</v>
      </c>
      <c r="B3" s="59"/>
      <c r="C3" s="59"/>
      <c r="D3" s="57" t="s">
        <v>2</v>
      </c>
    </row>
    <row r="4" ht="18.75" customHeight="1" spans="1:4">
      <c r="A4" s="167" t="s">
        <v>3</v>
      </c>
      <c r="B4" s="167"/>
      <c r="C4" s="167" t="s">
        <v>4</v>
      </c>
      <c r="D4" s="167"/>
    </row>
    <row r="5" ht="18.75" customHeight="1" spans="1:4">
      <c r="A5" s="168" t="s">
        <v>5</v>
      </c>
      <c r="B5" s="168" t="s">
        <v>6</v>
      </c>
      <c r="C5" s="168" t="s">
        <v>102</v>
      </c>
      <c r="D5" s="168" t="s">
        <v>6</v>
      </c>
    </row>
    <row r="6" ht="18.75" customHeight="1" spans="1:4">
      <c r="A6" s="169" t="s">
        <v>103</v>
      </c>
      <c r="B6" s="170"/>
      <c r="C6" s="171" t="s">
        <v>104</v>
      </c>
      <c r="D6" s="170"/>
    </row>
    <row r="7" ht="18.75" customHeight="1" spans="1:4">
      <c r="A7" s="156" t="s">
        <v>105</v>
      </c>
      <c r="B7" s="172">
        <v>32870066.16</v>
      </c>
      <c r="C7" s="173" t="str">
        <f>"（一）"&amp;"一般公共服务支出"</f>
        <v>（一）一般公共服务支出</v>
      </c>
      <c r="D7" s="172">
        <v>23979292.31</v>
      </c>
    </row>
    <row r="8" ht="18.75" customHeight="1" spans="1:4">
      <c r="A8" s="156" t="s">
        <v>106</v>
      </c>
      <c r="B8" s="172"/>
      <c r="C8" s="173" t="str">
        <f>"（二）"&amp;"社会保障和就业支出"</f>
        <v>（二）社会保障和就业支出</v>
      </c>
      <c r="D8" s="172">
        <v>4587566</v>
      </c>
    </row>
    <row r="9" ht="18.75" customHeight="1" spans="1:4">
      <c r="A9" s="156" t="s">
        <v>107</v>
      </c>
      <c r="B9" s="172"/>
      <c r="C9" s="173" t="str">
        <f>"（三）"&amp;"卫生健康支出"</f>
        <v>（三）卫生健康支出</v>
      </c>
      <c r="D9" s="172">
        <v>2199607.85</v>
      </c>
    </row>
    <row r="10" ht="18.75" customHeight="1" spans="1:4">
      <c r="A10" s="156" t="s">
        <v>108</v>
      </c>
      <c r="B10" s="172"/>
      <c r="C10" s="173" t="str">
        <f>"（四）"&amp;"住房保障支出"</f>
        <v>（四）住房保障支出</v>
      </c>
      <c r="D10" s="172">
        <v>2103600</v>
      </c>
    </row>
    <row r="11" ht="18.75" customHeight="1" spans="1:4">
      <c r="A11" s="62" t="s">
        <v>105</v>
      </c>
      <c r="B11" s="172"/>
      <c r="C11" s="156"/>
      <c r="D11" s="156"/>
    </row>
    <row r="12" ht="18.75" customHeight="1" spans="1:4">
      <c r="A12" s="62" t="s">
        <v>106</v>
      </c>
      <c r="B12" s="172"/>
      <c r="C12" s="156"/>
      <c r="D12" s="156"/>
    </row>
    <row r="13" ht="18.75" customHeight="1" spans="1:4">
      <c r="A13" s="62" t="s">
        <v>107</v>
      </c>
      <c r="B13" s="172"/>
      <c r="C13" s="156"/>
      <c r="D13" s="156"/>
    </row>
    <row r="14" ht="18.75" customHeight="1" spans="1:4">
      <c r="A14" s="156"/>
      <c r="B14" s="156"/>
      <c r="C14" s="156" t="s">
        <v>109</v>
      </c>
      <c r="D14" s="156"/>
    </row>
    <row r="15" ht="18.75" customHeight="1" spans="1:4">
      <c r="A15" s="174" t="s">
        <v>24</v>
      </c>
      <c r="B15" s="172">
        <v>32870066.16</v>
      </c>
      <c r="C15" s="174" t="s">
        <v>25</v>
      </c>
      <c r="D15" s="172">
        <v>32870066.16</v>
      </c>
    </row>
  </sheetData>
  <mergeCells count="5">
    <mergeCell ref="A1:D1"/>
    <mergeCell ref="A2:D2"/>
    <mergeCell ref="A3:C3"/>
    <mergeCell ref="A4:B4"/>
    <mergeCell ref="C4:D4"/>
  </mergeCells>
  <pageMargins left="0.75" right="0.75" top="1" bottom="1" header="0.5" footer="0.5"/>
  <pageSetup paperSize="1" pageOrder="overThenDown"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G29"/>
  <sheetViews>
    <sheetView showZeros="0" topLeftCell="A9" workbookViewId="0">
      <selection activeCell="F29" sqref="F29"/>
    </sheetView>
  </sheetViews>
  <sheetFormatPr defaultColWidth="8.85" defaultRowHeight="15" customHeight="1" outlineLevelCol="6"/>
  <cols>
    <col min="1" max="1" width="17.8416666666667" customWidth="1"/>
    <col min="2" max="2" width="53.1333333333333" customWidth="1"/>
    <col min="3" max="7" width="15.1333333333333" customWidth="1"/>
  </cols>
  <sheetData>
    <row r="1" customHeight="1" spans="1:7">
      <c r="A1" s="161" t="s">
        <v>110</v>
      </c>
      <c r="B1" s="161"/>
      <c r="C1" s="161"/>
      <c r="D1" s="161"/>
      <c r="E1" s="161"/>
      <c r="F1" s="161"/>
      <c r="G1" s="161"/>
    </row>
    <row r="2" ht="28.5" customHeight="1" spans="1:7">
      <c r="A2" s="58" t="s">
        <v>111</v>
      </c>
      <c r="B2" s="58"/>
      <c r="C2" s="58"/>
      <c r="D2" s="58"/>
      <c r="E2" s="58"/>
      <c r="F2" s="58"/>
      <c r="G2" s="58"/>
    </row>
    <row r="3" ht="20.25" customHeight="1" spans="1:7">
      <c r="A3" s="59" t="str">
        <f>"单位名称："&amp;"玉溪市人民政府办公室"</f>
        <v>单位名称：玉溪市人民政府办公室</v>
      </c>
      <c r="B3" s="59"/>
      <c r="C3" s="59"/>
      <c r="D3" s="59"/>
      <c r="E3" s="59"/>
      <c r="F3" s="59"/>
      <c r="G3" s="57" t="s">
        <v>2</v>
      </c>
    </row>
    <row r="4" ht="27" customHeight="1" spans="1:7">
      <c r="A4" s="151" t="s">
        <v>112</v>
      </c>
      <c r="B4" s="151"/>
      <c r="C4" s="151" t="s">
        <v>30</v>
      </c>
      <c r="D4" s="151" t="s">
        <v>71</v>
      </c>
      <c r="E4" s="151"/>
      <c r="F4" s="151"/>
      <c r="G4" s="151" t="s">
        <v>72</v>
      </c>
    </row>
    <row r="5" ht="27" customHeight="1" spans="1:7">
      <c r="A5" s="153" t="s">
        <v>67</v>
      </c>
      <c r="B5" s="153" t="s">
        <v>68</v>
      </c>
      <c r="C5" s="153"/>
      <c r="D5" s="153" t="s">
        <v>32</v>
      </c>
      <c r="E5" s="153" t="s">
        <v>113</v>
      </c>
      <c r="F5" s="153" t="s">
        <v>114</v>
      </c>
      <c r="G5" s="153"/>
    </row>
    <row r="6" ht="20.25" customHeight="1" spans="1:7">
      <c r="A6" s="162" t="s">
        <v>44</v>
      </c>
      <c r="B6" s="162" t="s">
        <v>45</v>
      </c>
      <c r="C6" s="162" t="s">
        <v>46</v>
      </c>
      <c r="D6" s="162" t="s">
        <v>47</v>
      </c>
      <c r="E6" s="162" t="s">
        <v>48</v>
      </c>
      <c r="F6" s="162" t="s">
        <v>49</v>
      </c>
      <c r="G6" s="162">
        <v>7</v>
      </c>
    </row>
    <row r="7" ht="20.25" customHeight="1" spans="1:7">
      <c r="A7" s="156" t="s">
        <v>78</v>
      </c>
      <c r="B7" s="156" t="str">
        <f>"        "&amp;"一般公共服务支出"</f>
        <v>        一般公共服务支出</v>
      </c>
      <c r="C7" s="65">
        <v>23979292.31</v>
      </c>
      <c r="D7" s="65">
        <v>23979292.31</v>
      </c>
      <c r="E7" s="65">
        <v>16225066.55</v>
      </c>
      <c r="F7" s="65">
        <v>5399225.76</v>
      </c>
      <c r="G7" s="65">
        <v>2355000</v>
      </c>
    </row>
    <row r="8" ht="20.25" customHeight="1" spans="1:7">
      <c r="A8" s="163" t="s">
        <v>79</v>
      </c>
      <c r="B8" s="163" t="str">
        <f>"        "&amp;"政府办公厅（室）及相关机构事务"</f>
        <v>        政府办公厅（室）及相关机构事务</v>
      </c>
      <c r="C8" s="65">
        <v>23979292.31</v>
      </c>
      <c r="D8" s="65">
        <v>23979292.31</v>
      </c>
      <c r="E8" s="65">
        <v>16225066.55</v>
      </c>
      <c r="F8" s="65">
        <v>5399225.76</v>
      </c>
      <c r="G8" s="65">
        <v>2355000</v>
      </c>
    </row>
    <row r="9" ht="20.25" customHeight="1" spans="1:7">
      <c r="A9" s="164" t="s">
        <v>80</v>
      </c>
      <c r="B9" s="164" t="str">
        <f>"        "&amp;"行政运行"</f>
        <v>        行政运行</v>
      </c>
      <c r="C9" s="65">
        <v>20619548.06</v>
      </c>
      <c r="D9" s="65">
        <v>20619548.06</v>
      </c>
      <c r="E9" s="65">
        <v>15361993.34</v>
      </c>
      <c r="F9" s="65">
        <v>5257554.72</v>
      </c>
      <c r="G9" s="65"/>
    </row>
    <row r="10" ht="20.25" customHeight="1" spans="1:7">
      <c r="A10" s="164" t="s">
        <v>81</v>
      </c>
      <c r="B10" s="164" t="str">
        <f>"        "&amp;"一般行政管理事务"</f>
        <v>        一般行政管理事务</v>
      </c>
      <c r="C10" s="65">
        <v>2355000</v>
      </c>
      <c r="D10" s="65">
        <v>2355000</v>
      </c>
      <c r="E10" s="65"/>
      <c r="F10" s="65"/>
      <c r="G10" s="65">
        <v>2355000</v>
      </c>
    </row>
    <row r="11" ht="20.25" customHeight="1" spans="1:7">
      <c r="A11" s="164" t="s">
        <v>82</v>
      </c>
      <c r="B11" s="164" t="str">
        <f>"        "&amp;"事业运行"</f>
        <v>        事业运行</v>
      </c>
      <c r="C11" s="65">
        <v>1004744.25</v>
      </c>
      <c r="D11" s="65">
        <v>1004744.25</v>
      </c>
      <c r="E11" s="65">
        <v>863073.21</v>
      </c>
      <c r="F11" s="65">
        <v>141671.04</v>
      </c>
      <c r="G11" s="65"/>
    </row>
    <row r="12" ht="20.25" customHeight="1" spans="1:7">
      <c r="A12" s="156" t="s">
        <v>83</v>
      </c>
      <c r="B12" s="156" t="str">
        <f>"        "&amp;"社会保障和就业支出"</f>
        <v>        社会保障和就业支出</v>
      </c>
      <c r="C12" s="65">
        <v>4587566</v>
      </c>
      <c r="D12" s="65">
        <v>4587566</v>
      </c>
      <c r="E12" s="65">
        <v>4512332</v>
      </c>
      <c r="F12" s="65">
        <v>39600</v>
      </c>
      <c r="G12" s="65">
        <v>35634</v>
      </c>
    </row>
    <row r="13" ht="20.25" customHeight="1" spans="1:7">
      <c r="A13" s="163" t="s">
        <v>84</v>
      </c>
      <c r="B13" s="163" t="str">
        <f>"        "&amp;"行政事业单位养老支出"</f>
        <v>        行政事业单位养老支出</v>
      </c>
      <c r="C13" s="65">
        <v>4551932</v>
      </c>
      <c r="D13" s="65">
        <v>4551932</v>
      </c>
      <c r="E13" s="65">
        <v>4512332</v>
      </c>
      <c r="F13" s="65">
        <v>39600</v>
      </c>
      <c r="G13" s="65"/>
    </row>
    <row r="14" ht="20.25" customHeight="1" spans="1:7">
      <c r="A14" s="164" t="s">
        <v>85</v>
      </c>
      <c r="B14" s="164" t="str">
        <f>"        "&amp;"行政单位离退休"</f>
        <v>        行政单位离退休</v>
      </c>
      <c r="C14" s="65">
        <v>2107620</v>
      </c>
      <c r="D14" s="65">
        <v>2107620</v>
      </c>
      <c r="E14" s="65">
        <v>2068020</v>
      </c>
      <c r="F14" s="65">
        <v>39600</v>
      </c>
      <c r="G14" s="65"/>
    </row>
    <row r="15" ht="20.25" customHeight="1" spans="1:7">
      <c r="A15" s="164" t="s">
        <v>86</v>
      </c>
      <c r="B15" s="164" t="str">
        <f>"        "&amp;"机关事业单位基本养老保险缴费支出"</f>
        <v>        机关事业单位基本养老保险缴费支出</v>
      </c>
      <c r="C15" s="65">
        <v>2244312</v>
      </c>
      <c r="D15" s="65">
        <v>2244312</v>
      </c>
      <c r="E15" s="65">
        <v>2244312</v>
      </c>
      <c r="F15" s="65"/>
      <c r="G15" s="65"/>
    </row>
    <row r="16" ht="20.25" customHeight="1" spans="1:7">
      <c r="A16" s="164" t="s">
        <v>87</v>
      </c>
      <c r="B16" s="164" t="str">
        <f>"        "&amp;"机关事业单位职业年金缴费支出"</f>
        <v>        机关事业单位职业年金缴费支出</v>
      </c>
      <c r="C16" s="65">
        <v>200000</v>
      </c>
      <c r="D16" s="65">
        <v>200000</v>
      </c>
      <c r="E16" s="65">
        <v>200000</v>
      </c>
      <c r="F16" s="65"/>
      <c r="G16" s="65"/>
    </row>
    <row r="17" ht="20.25" customHeight="1" spans="1:7">
      <c r="A17" s="163" t="s">
        <v>88</v>
      </c>
      <c r="B17" s="163" t="str">
        <f>"        "&amp;"抚恤"</f>
        <v>        抚恤</v>
      </c>
      <c r="C17" s="65">
        <v>35634</v>
      </c>
      <c r="D17" s="65">
        <v>35634</v>
      </c>
      <c r="E17" s="65"/>
      <c r="F17" s="65"/>
      <c r="G17" s="65">
        <v>35634</v>
      </c>
    </row>
    <row r="18" ht="20.25" customHeight="1" spans="1:7">
      <c r="A18" s="164" t="s">
        <v>89</v>
      </c>
      <c r="B18" s="164" t="str">
        <f>"        "&amp;"死亡抚恤"</f>
        <v>        死亡抚恤</v>
      </c>
      <c r="C18" s="65">
        <v>35634</v>
      </c>
      <c r="D18" s="65">
        <v>35634</v>
      </c>
      <c r="E18" s="65"/>
      <c r="F18" s="65"/>
      <c r="G18" s="65">
        <v>35634</v>
      </c>
    </row>
    <row r="19" ht="20.25" customHeight="1" spans="1:7">
      <c r="A19" s="156" t="s">
        <v>90</v>
      </c>
      <c r="B19" s="156" t="str">
        <f>"        "&amp;"卫生健康支出"</f>
        <v>        卫生健康支出</v>
      </c>
      <c r="C19" s="65">
        <v>2199607.85</v>
      </c>
      <c r="D19" s="65">
        <v>2199607.85</v>
      </c>
      <c r="E19" s="65">
        <v>2199607.85</v>
      </c>
      <c r="F19" s="65"/>
      <c r="G19" s="65"/>
    </row>
    <row r="20" ht="20.25" customHeight="1" spans="1:7">
      <c r="A20" s="163" t="s">
        <v>91</v>
      </c>
      <c r="B20" s="163" t="str">
        <f>"        "&amp;"行政事业单位医疗"</f>
        <v>        行政事业单位医疗</v>
      </c>
      <c r="C20" s="65">
        <v>2199607.85</v>
      </c>
      <c r="D20" s="65">
        <v>2199607.85</v>
      </c>
      <c r="E20" s="65">
        <v>2199607.85</v>
      </c>
      <c r="F20" s="65"/>
      <c r="G20" s="65"/>
    </row>
    <row r="21" ht="20.25" customHeight="1" spans="1:7">
      <c r="A21" s="164" t="s">
        <v>92</v>
      </c>
      <c r="B21" s="164" t="str">
        <f>"        "&amp;"行政单位医疗"</f>
        <v>        行政单位医疗</v>
      </c>
      <c r="C21" s="65">
        <v>1213917.87</v>
      </c>
      <c r="D21" s="65">
        <v>1213917.87</v>
      </c>
      <c r="E21" s="65">
        <v>1213917.87</v>
      </c>
      <c r="F21" s="65"/>
      <c r="G21" s="65"/>
    </row>
    <row r="22" ht="20.25" customHeight="1" spans="1:7">
      <c r="A22" s="164" t="s">
        <v>93</v>
      </c>
      <c r="B22" s="164" t="str">
        <f>"        "&amp;"事业单位医疗"</f>
        <v>        事业单位医疗</v>
      </c>
      <c r="C22" s="65">
        <v>46318.98</v>
      </c>
      <c r="D22" s="65">
        <v>46318.98</v>
      </c>
      <c r="E22" s="65">
        <v>46318.98</v>
      </c>
      <c r="F22" s="65"/>
      <c r="G22" s="65"/>
    </row>
    <row r="23" ht="20.25" customHeight="1" spans="1:7">
      <c r="A23" s="164" t="s">
        <v>94</v>
      </c>
      <c r="B23" s="164" t="str">
        <f>"        "&amp;"公务员医疗补助"</f>
        <v>        公务员医疗补助</v>
      </c>
      <c r="C23" s="65">
        <v>824068.5</v>
      </c>
      <c r="D23" s="65">
        <v>824068.5</v>
      </c>
      <c r="E23" s="65">
        <v>824068.5</v>
      </c>
      <c r="F23" s="65"/>
      <c r="G23" s="65"/>
    </row>
    <row r="24" ht="20.25" customHeight="1" spans="1:7">
      <c r="A24" s="164" t="s">
        <v>95</v>
      </c>
      <c r="B24" s="164" t="str">
        <f>"        "&amp;"其他行政事业单位医疗支出"</f>
        <v>        其他行政事业单位医疗支出</v>
      </c>
      <c r="C24" s="65">
        <v>115302.5</v>
      </c>
      <c r="D24" s="65">
        <v>115302.5</v>
      </c>
      <c r="E24" s="65">
        <v>115302.5</v>
      </c>
      <c r="F24" s="65"/>
      <c r="G24" s="65"/>
    </row>
    <row r="25" ht="20.25" customHeight="1" spans="1:7">
      <c r="A25" s="156" t="s">
        <v>96</v>
      </c>
      <c r="B25" s="156" t="str">
        <f>"        "&amp;"住房保障支出"</f>
        <v>        住房保障支出</v>
      </c>
      <c r="C25" s="65">
        <v>2103600</v>
      </c>
      <c r="D25" s="65">
        <v>2103600</v>
      </c>
      <c r="E25" s="65">
        <v>2103600</v>
      </c>
      <c r="F25" s="65"/>
      <c r="G25" s="65"/>
    </row>
    <row r="26" ht="20.25" customHeight="1" spans="1:7">
      <c r="A26" s="163" t="s">
        <v>97</v>
      </c>
      <c r="B26" s="163" t="str">
        <f>"        "&amp;"住房改革支出"</f>
        <v>        住房改革支出</v>
      </c>
      <c r="C26" s="65">
        <v>2103600</v>
      </c>
      <c r="D26" s="65">
        <v>2103600</v>
      </c>
      <c r="E26" s="65">
        <v>2103600</v>
      </c>
      <c r="F26" s="65"/>
      <c r="G26" s="65"/>
    </row>
    <row r="27" ht="20.25" customHeight="1" spans="1:7">
      <c r="A27" s="164" t="s">
        <v>98</v>
      </c>
      <c r="B27" s="164" t="str">
        <f>"        "&amp;"住房公积金"</f>
        <v>        住房公积金</v>
      </c>
      <c r="C27" s="65">
        <v>1965168</v>
      </c>
      <c r="D27" s="65">
        <v>1965168</v>
      </c>
      <c r="E27" s="65">
        <v>1965168</v>
      </c>
      <c r="F27" s="65"/>
      <c r="G27" s="65"/>
    </row>
    <row r="28" ht="20.25" customHeight="1" spans="1:7">
      <c r="A28" s="164" t="s">
        <v>99</v>
      </c>
      <c r="B28" s="164" t="str">
        <f>"        "&amp;"购房补贴"</f>
        <v>        购房补贴</v>
      </c>
      <c r="C28" s="65">
        <v>138432</v>
      </c>
      <c r="D28" s="65">
        <v>138432</v>
      </c>
      <c r="E28" s="65">
        <v>138432</v>
      </c>
      <c r="F28" s="65"/>
      <c r="G28" s="65"/>
    </row>
    <row r="29" ht="20.25" customHeight="1" spans="1:7">
      <c r="A29" s="154" t="s">
        <v>30</v>
      </c>
      <c r="B29" s="156"/>
      <c r="C29" s="157">
        <v>32870066.16</v>
      </c>
      <c r="D29" s="157">
        <v>32870066.16</v>
      </c>
      <c r="E29" s="157">
        <v>25040606.4</v>
      </c>
      <c r="F29" s="157">
        <v>5438825.76</v>
      </c>
      <c r="G29" s="157">
        <v>2390634</v>
      </c>
    </row>
  </sheetData>
  <mergeCells count="8">
    <mergeCell ref="A1:G1"/>
    <mergeCell ref="A2:G2"/>
    <mergeCell ref="A3:F3"/>
    <mergeCell ref="A4:B4"/>
    <mergeCell ref="D4:F4"/>
    <mergeCell ref="A29:B29"/>
    <mergeCell ref="C4:C5"/>
    <mergeCell ref="G4:G5"/>
  </mergeCells>
  <pageMargins left="0.75" right="0.75" top="1" bottom="1" header="0.5" footer="0.5"/>
  <pageSetup paperSize="1" pageOrder="overThenDown"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F7"/>
  <sheetViews>
    <sheetView showZeros="0" workbookViewId="0">
      <selection activeCell="C16" sqref="C16"/>
    </sheetView>
  </sheetViews>
  <sheetFormatPr defaultColWidth="8.85" defaultRowHeight="15" customHeight="1" outlineLevelRow="6" outlineLevelCol="5"/>
  <cols>
    <col min="1" max="6" width="25.1333333333333" customWidth="1"/>
  </cols>
  <sheetData>
    <row r="1" customHeight="1" spans="1:6">
      <c r="A1" s="57" t="s">
        <v>115</v>
      </c>
      <c r="B1" s="57"/>
      <c r="C1" s="57"/>
      <c r="D1" s="57"/>
      <c r="E1" s="57"/>
      <c r="F1" s="57"/>
    </row>
    <row r="2" ht="28.5" customHeight="1" spans="1:6">
      <c r="A2" s="58" t="s">
        <v>116</v>
      </c>
      <c r="B2" s="58"/>
      <c r="C2" s="58"/>
      <c r="D2" s="58"/>
      <c r="E2" s="58"/>
      <c r="F2" s="58"/>
    </row>
    <row r="3" ht="20.25" customHeight="1" spans="1:6">
      <c r="A3" s="59" t="str">
        <f>"单位名称："&amp;"玉溪市人民政府办公室"</f>
        <v>单位名称：玉溪市人民政府办公室</v>
      </c>
      <c r="B3" s="59"/>
      <c r="C3" s="59"/>
      <c r="D3" s="59"/>
      <c r="E3" s="59"/>
      <c r="F3" s="57" t="s">
        <v>2</v>
      </c>
    </row>
    <row r="4" ht="20.25" customHeight="1" spans="1:6">
      <c r="A4" s="151" t="s">
        <v>117</v>
      </c>
      <c r="B4" s="151" t="s">
        <v>118</v>
      </c>
      <c r="C4" s="151" t="s">
        <v>119</v>
      </c>
      <c r="D4" s="151"/>
      <c r="E4" s="151"/>
      <c r="F4" s="151"/>
    </row>
    <row r="5" ht="35.25" customHeight="1" spans="1:6">
      <c r="A5" s="152"/>
      <c r="B5" s="152"/>
      <c r="C5" s="152" t="s">
        <v>32</v>
      </c>
      <c r="D5" s="152" t="s">
        <v>120</v>
      </c>
      <c r="E5" s="152" t="s">
        <v>121</v>
      </c>
      <c r="F5" s="152" t="s">
        <v>122</v>
      </c>
    </row>
    <row r="6" ht="20.25" customHeight="1" spans="1:6">
      <c r="A6" s="158" t="s">
        <v>44</v>
      </c>
      <c r="B6" s="158">
        <v>2</v>
      </c>
      <c r="C6" s="158">
        <v>3</v>
      </c>
      <c r="D6" s="158">
        <v>4</v>
      </c>
      <c r="E6" s="158">
        <v>5</v>
      </c>
      <c r="F6" s="158">
        <v>6</v>
      </c>
    </row>
    <row r="7" ht="20.25" customHeight="1" spans="1:6">
      <c r="A7" s="159">
        <v>720790</v>
      </c>
      <c r="B7" s="159"/>
      <c r="C7" s="159">
        <v>520790</v>
      </c>
      <c r="D7" s="159"/>
      <c r="E7" s="160">
        <v>520790</v>
      </c>
      <c r="F7" s="159">
        <v>200000</v>
      </c>
    </row>
  </sheetData>
  <mergeCells count="6">
    <mergeCell ref="A1:F1"/>
    <mergeCell ref="A2:F2"/>
    <mergeCell ref="A3:E3"/>
    <mergeCell ref="C4:E4"/>
    <mergeCell ref="A4:A5"/>
    <mergeCell ref="B4:B5"/>
  </mergeCells>
  <pageMargins left="0.75" right="0.75" top="1" bottom="1" header="0.5" footer="0.5"/>
  <pageSetup paperSize="1" pageOrder="overThenDown"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W66"/>
  <sheetViews>
    <sheetView showZeros="0" topLeftCell="F48" workbookViewId="0">
      <selection activeCell="J8" sqref="J8:L8"/>
    </sheetView>
  </sheetViews>
  <sheetFormatPr defaultColWidth="8.85" defaultRowHeight="15" customHeight="1"/>
  <cols>
    <col min="1" max="1" width="27.275" customWidth="1"/>
    <col min="2" max="2" width="20.8416666666667" customWidth="1"/>
    <col min="3" max="3" width="22.7" customWidth="1"/>
    <col min="4" max="4" width="11.1333333333333" customWidth="1"/>
    <col min="5" max="5" width="22.7" customWidth="1"/>
    <col min="6" max="6" width="11.1333333333333" customWidth="1"/>
    <col min="7" max="7" width="22.7" customWidth="1"/>
    <col min="8" max="8" width="16.2833333333333" customWidth="1"/>
    <col min="9" max="9" width="16.4166666666667" customWidth="1"/>
    <col min="10" max="13" width="16.2833333333333" customWidth="1"/>
    <col min="14" max="16" width="16.4166666666667" customWidth="1"/>
    <col min="17" max="22" width="16.2833333333333" customWidth="1"/>
    <col min="23" max="23" width="16.4166666666667" customWidth="1"/>
  </cols>
  <sheetData>
    <row r="1" customHeight="1" spans="1:23">
      <c r="A1" s="57" t="s">
        <v>123</v>
      </c>
      <c r="B1" s="57"/>
      <c r="C1" s="57"/>
      <c r="D1" s="57"/>
      <c r="E1" s="57"/>
      <c r="F1" s="57"/>
      <c r="G1" s="57"/>
      <c r="H1" s="57"/>
      <c r="I1" s="57"/>
      <c r="J1" s="57"/>
      <c r="K1" s="57"/>
      <c r="L1" s="57"/>
      <c r="M1" s="57"/>
      <c r="N1" s="57"/>
      <c r="O1" s="57"/>
      <c r="P1" s="57"/>
      <c r="Q1" s="57"/>
      <c r="R1" s="57"/>
      <c r="S1" s="57"/>
      <c r="T1" s="57"/>
      <c r="U1" s="57"/>
      <c r="V1" s="57"/>
      <c r="W1" s="57"/>
    </row>
    <row r="2" ht="28.5" customHeight="1" spans="1:23">
      <c r="A2" s="58" t="s">
        <v>124</v>
      </c>
      <c r="B2" s="58"/>
      <c r="C2" s="58" t="s">
        <v>125</v>
      </c>
      <c r="D2" s="58"/>
      <c r="E2" s="58"/>
      <c r="F2" s="58"/>
      <c r="G2" s="58"/>
      <c r="H2" s="58"/>
      <c r="I2" s="58"/>
      <c r="J2" s="58"/>
      <c r="K2" s="58"/>
      <c r="L2" s="58"/>
      <c r="M2" s="58"/>
      <c r="N2" s="58"/>
      <c r="O2" s="58"/>
      <c r="P2" s="58"/>
      <c r="Q2" s="58"/>
      <c r="R2" s="58"/>
      <c r="S2" s="58"/>
      <c r="T2" s="58"/>
      <c r="U2" s="58"/>
      <c r="V2" s="58"/>
      <c r="W2" s="58"/>
    </row>
    <row r="3" ht="19.5" customHeight="1" spans="1:23">
      <c r="A3" s="59" t="str">
        <f>"单位名称："&amp;"玉溪市人民政府办公室"</f>
        <v>单位名称：玉溪市人民政府办公室</v>
      </c>
      <c r="B3" s="59"/>
      <c r="C3" s="59"/>
      <c r="D3" s="59"/>
      <c r="E3" s="59"/>
      <c r="F3" s="59"/>
      <c r="G3" s="59"/>
      <c r="H3" s="59"/>
      <c r="I3" s="59"/>
      <c r="J3" s="59"/>
      <c r="K3" s="59"/>
      <c r="L3" s="59"/>
      <c r="M3" s="59"/>
      <c r="N3" s="59"/>
      <c r="O3" s="59"/>
      <c r="P3" s="59"/>
      <c r="Q3" s="59"/>
      <c r="R3" s="57"/>
      <c r="S3" s="57"/>
      <c r="T3" s="57"/>
      <c r="U3" s="57"/>
      <c r="V3" s="57"/>
      <c r="W3" s="57" t="s">
        <v>2</v>
      </c>
    </row>
    <row r="4" ht="19.5" customHeight="1" spans="1:23">
      <c r="A4" s="151" t="s">
        <v>126</v>
      </c>
      <c r="B4" s="151" t="s">
        <v>127</v>
      </c>
      <c r="C4" s="151" t="s">
        <v>128</v>
      </c>
      <c r="D4" s="151" t="s">
        <v>129</v>
      </c>
      <c r="E4" s="151" t="s">
        <v>130</v>
      </c>
      <c r="F4" s="151" t="s">
        <v>131</v>
      </c>
      <c r="G4" s="151" t="s">
        <v>132</v>
      </c>
      <c r="H4" s="151" t="s">
        <v>133</v>
      </c>
      <c r="I4" s="151"/>
      <c r="J4" s="151"/>
      <c r="K4" s="151"/>
      <c r="L4" s="151"/>
      <c r="M4" s="151"/>
      <c r="N4" s="151"/>
      <c r="O4" s="151"/>
      <c r="P4" s="151"/>
      <c r="Q4" s="151"/>
      <c r="R4" s="151"/>
      <c r="S4" s="151"/>
      <c r="T4" s="151"/>
      <c r="U4" s="151"/>
      <c r="V4" s="151"/>
      <c r="W4" s="151"/>
    </row>
    <row r="5" ht="19.5" customHeight="1" spans="1:23">
      <c r="A5" s="152"/>
      <c r="B5" s="152"/>
      <c r="C5" s="152"/>
      <c r="D5" s="152"/>
      <c r="E5" s="152"/>
      <c r="F5" s="152"/>
      <c r="G5" s="152"/>
      <c r="H5" s="152" t="s">
        <v>30</v>
      </c>
      <c r="I5" s="152" t="s">
        <v>33</v>
      </c>
      <c r="J5" s="152"/>
      <c r="K5" s="152"/>
      <c r="L5" s="152"/>
      <c r="M5" s="152"/>
      <c r="N5" s="152" t="s">
        <v>134</v>
      </c>
      <c r="O5" s="152"/>
      <c r="P5" s="152"/>
      <c r="Q5" s="152" t="s">
        <v>36</v>
      </c>
      <c r="R5" s="152" t="s">
        <v>70</v>
      </c>
      <c r="S5" s="152"/>
      <c r="T5" s="152"/>
      <c r="U5" s="152"/>
      <c r="V5" s="152"/>
      <c r="W5" s="152"/>
    </row>
    <row r="6" ht="41.25" customHeight="1" spans="1:23">
      <c r="A6" s="153"/>
      <c r="B6" s="153"/>
      <c r="C6" s="153"/>
      <c r="D6" s="153"/>
      <c r="E6" s="153"/>
      <c r="F6" s="153"/>
      <c r="G6" s="153"/>
      <c r="H6" s="153"/>
      <c r="I6" s="153" t="s">
        <v>135</v>
      </c>
      <c r="J6" s="153" t="s">
        <v>136</v>
      </c>
      <c r="K6" s="153" t="s">
        <v>137</v>
      </c>
      <c r="L6" s="153" t="s">
        <v>138</v>
      </c>
      <c r="M6" s="153" t="s">
        <v>139</v>
      </c>
      <c r="N6" s="153" t="s">
        <v>33</v>
      </c>
      <c r="O6" s="153" t="s">
        <v>34</v>
      </c>
      <c r="P6" s="153" t="s">
        <v>35</v>
      </c>
      <c r="Q6" s="153"/>
      <c r="R6" s="153" t="s">
        <v>32</v>
      </c>
      <c r="S6" s="153" t="s">
        <v>39</v>
      </c>
      <c r="T6" s="153" t="s">
        <v>140</v>
      </c>
      <c r="U6" s="153" t="s">
        <v>41</v>
      </c>
      <c r="V6" s="153" t="s">
        <v>42</v>
      </c>
      <c r="W6" s="153" t="s">
        <v>43</v>
      </c>
    </row>
    <row r="7" ht="20.25" customHeight="1" spans="1:23">
      <c r="A7" s="154" t="s">
        <v>44</v>
      </c>
      <c r="B7" s="154" t="s">
        <v>45</v>
      </c>
      <c r="C7" s="154" t="s">
        <v>46</v>
      </c>
      <c r="D7" s="154" t="s">
        <v>47</v>
      </c>
      <c r="E7" s="154" t="s">
        <v>48</v>
      </c>
      <c r="F7" s="154" t="s">
        <v>49</v>
      </c>
      <c r="G7" s="154" t="s">
        <v>50</v>
      </c>
      <c r="H7" s="154" t="s">
        <v>51</v>
      </c>
      <c r="I7" s="154" t="s">
        <v>52</v>
      </c>
      <c r="J7" s="154" t="s">
        <v>53</v>
      </c>
      <c r="K7" s="154" t="s">
        <v>54</v>
      </c>
      <c r="L7" s="154" t="s">
        <v>55</v>
      </c>
      <c r="M7" s="154" t="s">
        <v>56</v>
      </c>
      <c r="N7" s="154" t="s">
        <v>57</v>
      </c>
      <c r="O7" s="154" t="s">
        <v>58</v>
      </c>
      <c r="P7" s="154" t="s">
        <v>59</v>
      </c>
      <c r="Q7" s="154" t="s">
        <v>60</v>
      </c>
      <c r="R7" s="154" t="s">
        <v>61</v>
      </c>
      <c r="S7" s="154" t="s">
        <v>62</v>
      </c>
      <c r="T7" s="154" t="s">
        <v>141</v>
      </c>
      <c r="U7" s="154" t="s">
        <v>142</v>
      </c>
      <c r="V7" s="154" t="s">
        <v>143</v>
      </c>
      <c r="W7" s="154" t="s">
        <v>144</v>
      </c>
    </row>
    <row r="8" ht="20.25" customHeight="1" spans="1:23">
      <c r="A8" s="155" t="s">
        <v>64</v>
      </c>
      <c r="C8" s="156"/>
      <c r="D8" s="156"/>
      <c r="E8" s="156"/>
      <c r="G8" s="156"/>
      <c r="H8" s="157">
        <v>30479432.16</v>
      </c>
      <c r="I8" s="65">
        <v>30479432.16</v>
      </c>
      <c r="J8" s="65">
        <v>11505465.12</v>
      </c>
      <c r="K8" s="65"/>
      <c r="L8" s="65">
        <v>18973967.04</v>
      </c>
      <c r="M8" s="65"/>
      <c r="N8" s="65"/>
      <c r="O8" s="65"/>
      <c r="P8" s="65"/>
      <c r="Q8" s="65"/>
      <c r="R8" s="65"/>
      <c r="S8" s="65"/>
      <c r="T8" s="65"/>
      <c r="U8" s="65"/>
      <c r="V8" s="65"/>
      <c r="W8" s="65"/>
    </row>
    <row r="9" ht="20.25" customHeight="1" spans="1:23">
      <c r="A9" s="156" t="str">
        <f t="shared" ref="A9:A65" si="0">"       "&amp;"玉溪市人民政府办公室"</f>
        <v>       玉溪市人民政府办公室</v>
      </c>
      <c r="B9" s="156" t="s">
        <v>145</v>
      </c>
      <c r="C9" s="156" t="s">
        <v>146</v>
      </c>
      <c r="D9" s="156" t="s">
        <v>80</v>
      </c>
      <c r="E9" s="156" t="s">
        <v>147</v>
      </c>
      <c r="F9" s="156" t="s">
        <v>148</v>
      </c>
      <c r="G9" s="156" t="s">
        <v>149</v>
      </c>
      <c r="H9" s="157">
        <v>4681512</v>
      </c>
      <c r="I9" s="65">
        <v>4681512</v>
      </c>
      <c r="J9" s="65">
        <v>2048161.5</v>
      </c>
      <c r="K9" s="65"/>
      <c r="L9" s="65">
        <v>2633350.5</v>
      </c>
      <c r="M9" s="65"/>
      <c r="N9" s="65"/>
      <c r="O9" s="65"/>
      <c r="P9" s="65"/>
      <c r="Q9" s="65"/>
      <c r="R9" s="65"/>
      <c r="S9" s="65"/>
      <c r="T9" s="65"/>
      <c r="U9" s="65"/>
      <c r="V9" s="65"/>
      <c r="W9" s="65"/>
    </row>
    <row r="10" ht="20.25" customHeight="1" spans="1:23">
      <c r="A10" s="156" t="str">
        <f t="shared" si="0"/>
        <v>       玉溪市人民政府办公室</v>
      </c>
      <c r="B10" s="156" t="s">
        <v>145</v>
      </c>
      <c r="C10" s="156" t="s">
        <v>146</v>
      </c>
      <c r="D10" s="156" t="s">
        <v>80</v>
      </c>
      <c r="E10" s="156" t="s">
        <v>147</v>
      </c>
      <c r="F10" s="156" t="s">
        <v>150</v>
      </c>
      <c r="G10" s="156" t="s">
        <v>151</v>
      </c>
      <c r="H10" s="157">
        <v>6100284</v>
      </c>
      <c r="I10" s="65">
        <v>6100284</v>
      </c>
      <c r="J10" s="65">
        <v>2668874.25</v>
      </c>
      <c r="K10" s="156"/>
      <c r="L10" s="65">
        <v>3431409.75</v>
      </c>
      <c r="M10" s="156"/>
      <c r="N10" s="65"/>
      <c r="O10" s="65"/>
      <c r="P10" s="156"/>
      <c r="Q10" s="65"/>
      <c r="R10" s="65"/>
      <c r="S10" s="65"/>
      <c r="T10" s="65"/>
      <c r="U10" s="65"/>
      <c r="V10" s="65"/>
      <c r="W10" s="65"/>
    </row>
    <row r="11" ht="20.25" customHeight="1" spans="1:23">
      <c r="A11" s="156" t="str">
        <f t="shared" si="0"/>
        <v>       玉溪市人民政府办公室</v>
      </c>
      <c r="B11" s="156" t="s">
        <v>145</v>
      </c>
      <c r="C11" s="156" t="s">
        <v>146</v>
      </c>
      <c r="D11" s="156" t="s">
        <v>99</v>
      </c>
      <c r="E11" s="156" t="s">
        <v>152</v>
      </c>
      <c r="F11" s="156" t="s">
        <v>150</v>
      </c>
      <c r="G11" s="156" t="s">
        <v>151</v>
      </c>
      <c r="H11" s="157">
        <v>122940</v>
      </c>
      <c r="I11" s="65">
        <v>122940</v>
      </c>
      <c r="J11" s="65">
        <v>30735</v>
      </c>
      <c r="K11" s="156"/>
      <c r="L11" s="65">
        <v>92205</v>
      </c>
      <c r="M11" s="156"/>
      <c r="N11" s="65"/>
      <c r="O11" s="65"/>
      <c r="P11" s="156"/>
      <c r="Q11" s="65"/>
      <c r="R11" s="65"/>
      <c r="S11" s="65"/>
      <c r="T11" s="65"/>
      <c r="U11" s="65"/>
      <c r="V11" s="65"/>
      <c r="W11" s="65"/>
    </row>
    <row r="12" ht="20.25" customHeight="1" spans="1:23">
      <c r="A12" s="156" t="str">
        <f t="shared" si="0"/>
        <v>       玉溪市人民政府办公室</v>
      </c>
      <c r="B12" s="156" t="s">
        <v>153</v>
      </c>
      <c r="C12" s="156" t="s">
        <v>154</v>
      </c>
      <c r="D12" s="156" t="s">
        <v>80</v>
      </c>
      <c r="E12" s="156" t="s">
        <v>147</v>
      </c>
      <c r="F12" s="156" t="s">
        <v>155</v>
      </c>
      <c r="G12" s="156" t="s">
        <v>156</v>
      </c>
      <c r="H12" s="157">
        <v>6791.34</v>
      </c>
      <c r="I12" s="65">
        <v>6791.34</v>
      </c>
      <c r="J12" s="65">
        <v>1697.84</v>
      </c>
      <c r="K12" s="156"/>
      <c r="L12" s="65">
        <v>5093.5</v>
      </c>
      <c r="M12" s="156"/>
      <c r="N12" s="65"/>
      <c r="O12" s="65"/>
      <c r="P12" s="156"/>
      <c r="Q12" s="65"/>
      <c r="R12" s="65"/>
      <c r="S12" s="65"/>
      <c r="T12" s="65"/>
      <c r="U12" s="65"/>
      <c r="V12" s="65"/>
      <c r="W12" s="65"/>
    </row>
    <row r="13" ht="20.25" customHeight="1" spans="1:23">
      <c r="A13" s="156" t="str">
        <f t="shared" si="0"/>
        <v>       玉溪市人民政府办公室</v>
      </c>
      <c r="B13" s="156" t="s">
        <v>153</v>
      </c>
      <c r="C13" s="156" t="s">
        <v>154</v>
      </c>
      <c r="D13" s="156" t="s">
        <v>82</v>
      </c>
      <c r="E13" s="156" t="s">
        <v>157</v>
      </c>
      <c r="F13" s="156" t="s">
        <v>155</v>
      </c>
      <c r="G13" s="156" t="s">
        <v>156</v>
      </c>
      <c r="H13" s="157">
        <v>4041.21</v>
      </c>
      <c r="I13" s="65">
        <v>4041.21</v>
      </c>
      <c r="J13" s="65">
        <v>1010.3</v>
      </c>
      <c r="K13" s="156"/>
      <c r="L13" s="65">
        <v>3030.91</v>
      </c>
      <c r="M13" s="156"/>
      <c r="N13" s="65"/>
      <c r="O13" s="65"/>
      <c r="P13" s="156"/>
      <c r="Q13" s="65"/>
      <c r="R13" s="65"/>
      <c r="S13" s="65"/>
      <c r="T13" s="65"/>
      <c r="U13" s="65"/>
      <c r="V13" s="65"/>
      <c r="W13" s="65"/>
    </row>
    <row r="14" ht="27" customHeight="1" spans="1:23">
      <c r="A14" s="156" t="str">
        <f t="shared" si="0"/>
        <v>       玉溪市人民政府办公室</v>
      </c>
      <c r="B14" s="156" t="s">
        <v>153</v>
      </c>
      <c r="C14" s="156" t="s">
        <v>154</v>
      </c>
      <c r="D14" s="156" t="s">
        <v>86</v>
      </c>
      <c r="E14" s="156" t="s">
        <v>158</v>
      </c>
      <c r="F14" s="156" t="s">
        <v>159</v>
      </c>
      <c r="G14" s="156" t="s">
        <v>160</v>
      </c>
      <c r="H14" s="157">
        <v>2244312</v>
      </c>
      <c r="I14" s="65">
        <v>2244312</v>
      </c>
      <c r="J14" s="65">
        <v>561078</v>
      </c>
      <c r="K14" s="156"/>
      <c r="L14" s="65">
        <v>1683234</v>
      </c>
      <c r="M14" s="156"/>
      <c r="N14" s="65"/>
      <c r="O14" s="65"/>
      <c r="P14" s="156"/>
      <c r="Q14" s="65"/>
      <c r="R14" s="65"/>
      <c r="S14" s="65"/>
      <c r="T14" s="65"/>
      <c r="U14" s="65"/>
      <c r="V14" s="65"/>
      <c r="W14" s="65"/>
    </row>
    <row r="15" ht="20.25" customHeight="1" spans="1:23">
      <c r="A15" s="156" t="str">
        <f t="shared" si="0"/>
        <v>       玉溪市人民政府办公室</v>
      </c>
      <c r="B15" s="156" t="s">
        <v>153</v>
      </c>
      <c r="C15" s="156" t="s">
        <v>154</v>
      </c>
      <c r="D15" s="156" t="s">
        <v>92</v>
      </c>
      <c r="E15" s="156" t="s">
        <v>161</v>
      </c>
      <c r="F15" s="156" t="s">
        <v>162</v>
      </c>
      <c r="G15" s="156" t="s">
        <v>163</v>
      </c>
      <c r="H15" s="157">
        <v>1117917.87</v>
      </c>
      <c r="I15" s="65">
        <v>1117917.87</v>
      </c>
      <c r="J15" s="65">
        <v>279479.47</v>
      </c>
      <c r="K15" s="156"/>
      <c r="L15" s="65">
        <v>838438.4</v>
      </c>
      <c r="M15" s="156"/>
      <c r="N15" s="65"/>
      <c r="O15" s="65"/>
      <c r="P15" s="156"/>
      <c r="Q15" s="65"/>
      <c r="R15" s="65"/>
      <c r="S15" s="65"/>
      <c r="T15" s="65"/>
      <c r="U15" s="65"/>
      <c r="V15" s="65"/>
      <c r="W15" s="65"/>
    </row>
    <row r="16" ht="20.25" customHeight="1" spans="1:23">
      <c r="A16" s="156" t="str">
        <f t="shared" si="0"/>
        <v>       玉溪市人民政府办公室</v>
      </c>
      <c r="B16" s="156" t="s">
        <v>153</v>
      </c>
      <c r="C16" s="156" t="s">
        <v>154</v>
      </c>
      <c r="D16" s="156" t="s">
        <v>93</v>
      </c>
      <c r="E16" s="156" t="s">
        <v>164</v>
      </c>
      <c r="F16" s="156" t="s">
        <v>162</v>
      </c>
      <c r="G16" s="156" t="s">
        <v>163</v>
      </c>
      <c r="H16" s="157">
        <v>46318.98</v>
      </c>
      <c r="I16" s="65">
        <v>46318.98</v>
      </c>
      <c r="J16" s="65">
        <v>11579.75</v>
      </c>
      <c r="K16" s="156"/>
      <c r="L16" s="65">
        <v>34739.23</v>
      </c>
      <c r="M16" s="156"/>
      <c r="N16" s="65"/>
      <c r="O16" s="65"/>
      <c r="P16" s="156"/>
      <c r="Q16" s="65"/>
      <c r="R16" s="65"/>
      <c r="S16" s="65"/>
      <c r="T16" s="65"/>
      <c r="U16" s="65"/>
      <c r="V16" s="65"/>
      <c r="W16" s="65"/>
    </row>
    <row r="17" ht="20.25" customHeight="1" spans="1:23">
      <c r="A17" s="156" t="str">
        <f t="shared" si="0"/>
        <v>       玉溪市人民政府办公室</v>
      </c>
      <c r="B17" s="156" t="s">
        <v>153</v>
      </c>
      <c r="C17" s="156" t="s">
        <v>154</v>
      </c>
      <c r="D17" s="156" t="s">
        <v>94</v>
      </c>
      <c r="E17" s="156" t="s">
        <v>165</v>
      </c>
      <c r="F17" s="156" t="s">
        <v>166</v>
      </c>
      <c r="G17" s="156" t="s">
        <v>167</v>
      </c>
      <c r="H17" s="157">
        <v>824068.5</v>
      </c>
      <c r="I17" s="65">
        <v>824068.5</v>
      </c>
      <c r="J17" s="65">
        <v>206017.13</v>
      </c>
      <c r="K17" s="156"/>
      <c r="L17" s="65">
        <v>618051.37</v>
      </c>
      <c r="M17" s="156"/>
      <c r="N17" s="65"/>
      <c r="O17" s="65"/>
      <c r="P17" s="156"/>
      <c r="Q17" s="65"/>
      <c r="R17" s="65"/>
      <c r="S17" s="65"/>
      <c r="T17" s="65"/>
      <c r="U17" s="65"/>
      <c r="V17" s="65"/>
      <c r="W17" s="65"/>
    </row>
    <row r="18" ht="20.25" customHeight="1" spans="1:23">
      <c r="A18" s="156" t="str">
        <f t="shared" si="0"/>
        <v>       玉溪市人民政府办公室</v>
      </c>
      <c r="B18" s="156" t="s">
        <v>153</v>
      </c>
      <c r="C18" s="156" t="s">
        <v>154</v>
      </c>
      <c r="D18" s="156" t="s">
        <v>95</v>
      </c>
      <c r="E18" s="156" t="s">
        <v>168</v>
      </c>
      <c r="F18" s="156" t="s">
        <v>155</v>
      </c>
      <c r="G18" s="156" t="s">
        <v>156</v>
      </c>
      <c r="H18" s="157">
        <v>115302.5</v>
      </c>
      <c r="I18" s="65">
        <v>115302.5</v>
      </c>
      <c r="J18" s="65">
        <v>72169.63</v>
      </c>
      <c r="K18" s="156"/>
      <c r="L18" s="65">
        <v>43132.87</v>
      </c>
      <c r="M18" s="156"/>
      <c r="N18" s="65"/>
      <c r="O18" s="65"/>
      <c r="P18" s="156"/>
      <c r="Q18" s="65"/>
      <c r="R18" s="65"/>
      <c r="S18" s="65"/>
      <c r="T18" s="65"/>
      <c r="U18" s="65"/>
      <c r="V18" s="65"/>
      <c r="W18" s="65"/>
    </row>
    <row r="19" ht="20.25" customHeight="1" spans="1:23">
      <c r="A19" s="156" t="str">
        <f t="shared" si="0"/>
        <v>       玉溪市人民政府办公室</v>
      </c>
      <c r="B19" s="156" t="s">
        <v>169</v>
      </c>
      <c r="C19" s="156" t="s">
        <v>170</v>
      </c>
      <c r="D19" s="156" t="s">
        <v>98</v>
      </c>
      <c r="E19" s="156" t="s">
        <v>170</v>
      </c>
      <c r="F19" s="156" t="s">
        <v>171</v>
      </c>
      <c r="G19" s="156" t="s">
        <v>170</v>
      </c>
      <c r="H19" s="157">
        <v>1965168</v>
      </c>
      <c r="I19" s="65">
        <v>1965168</v>
      </c>
      <c r="J19" s="65">
        <v>491292</v>
      </c>
      <c r="K19" s="156"/>
      <c r="L19" s="65">
        <v>1473876</v>
      </c>
      <c r="M19" s="156"/>
      <c r="N19" s="65"/>
      <c r="O19" s="65"/>
      <c r="P19" s="156"/>
      <c r="Q19" s="65"/>
      <c r="R19" s="65"/>
      <c r="S19" s="65"/>
      <c r="T19" s="65"/>
      <c r="U19" s="65"/>
      <c r="V19" s="65"/>
      <c r="W19" s="65"/>
    </row>
    <row r="20" ht="20.25" customHeight="1" spans="1:23">
      <c r="A20" s="156" t="str">
        <f t="shared" si="0"/>
        <v>       玉溪市人民政府办公室</v>
      </c>
      <c r="B20" s="156" t="s">
        <v>172</v>
      </c>
      <c r="C20" s="156" t="s">
        <v>173</v>
      </c>
      <c r="D20" s="156" t="s">
        <v>85</v>
      </c>
      <c r="E20" s="156" t="s">
        <v>174</v>
      </c>
      <c r="F20" s="156" t="s">
        <v>175</v>
      </c>
      <c r="G20" s="156" t="s">
        <v>176</v>
      </c>
      <c r="H20" s="157">
        <v>2059200</v>
      </c>
      <c r="I20" s="65">
        <v>2059200</v>
      </c>
      <c r="J20" s="65">
        <v>2059200</v>
      </c>
      <c r="K20" s="156"/>
      <c r="L20" s="65"/>
      <c r="M20" s="156"/>
      <c r="N20" s="65"/>
      <c r="O20" s="65"/>
      <c r="P20" s="156"/>
      <c r="Q20" s="65"/>
      <c r="R20" s="65"/>
      <c r="S20" s="65"/>
      <c r="T20" s="65"/>
      <c r="U20" s="65"/>
      <c r="V20" s="65"/>
      <c r="W20" s="65"/>
    </row>
    <row r="21" ht="20.25" customHeight="1" spans="1:23">
      <c r="A21" s="156" t="str">
        <f t="shared" si="0"/>
        <v>       玉溪市人民政府办公室</v>
      </c>
      <c r="B21" s="156" t="s">
        <v>177</v>
      </c>
      <c r="C21" s="156" t="s">
        <v>178</v>
      </c>
      <c r="D21" s="156" t="s">
        <v>80</v>
      </c>
      <c r="E21" s="156" t="s">
        <v>147</v>
      </c>
      <c r="F21" s="156" t="s">
        <v>179</v>
      </c>
      <c r="G21" s="156" t="s">
        <v>180</v>
      </c>
      <c r="H21" s="157">
        <v>3416680</v>
      </c>
      <c r="I21" s="65">
        <v>3416680</v>
      </c>
      <c r="J21" s="65">
        <v>1005191.25</v>
      </c>
      <c r="K21" s="156"/>
      <c r="L21" s="65">
        <v>2411488.75</v>
      </c>
      <c r="M21" s="156"/>
      <c r="N21" s="65"/>
      <c r="O21" s="65"/>
      <c r="P21" s="156"/>
      <c r="Q21" s="65"/>
      <c r="R21" s="65"/>
      <c r="S21" s="65"/>
      <c r="T21" s="65"/>
      <c r="U21" s="65"/>
      <c r="V21" s="65"/>
      <c r="W21" s="65"/>
    </row>
    <row r="22" ht="20.25" customHeight="1" spans="1:23">
      <c r="A22" s="156" t="str">
        <f t="shared" si="0"/>
        <v>       玉溪市人民政府办公室</v>
      </c>
      <c r="B22" s="156" t="s">
        <v>181</v>
      </c>
      <c r="C22" s="156" t="s">
        <v>182</v>
      </c>
      <c r="D22" s="156" t="s">
        <v>80</v>
      </c>
      <c r="E22" s="156" t="s">
        <v>147</v>
      </c>
      <c r="F22" s="156" t="s">
        <v>183</v>
      </c>
      <c r="G22" s="156" t="s">
        <v>184</v>
      </c>
      <c r="H22" s="157">
        <v>520790</v>
      </c>
      <c r="I22" s="65">
        <v>520790</v>
      </c>
      <c r="J22" s="65"/>
      <c r="K22" s="156"/>
      <c r="L22" s="65">
        <v>520790</v>
      </c>
      <c r="M22" s="156"/>
      <c r="N22" s="65"/>
      <c r="O22" s="65"/>
      <c r="P22" s="156"/>
      <c r="Q22" s="65"/>
      <c r="R22" s="65"/>
      <c r="S22" s="65"/>
      <c r="T22" s="65"/>
      <c r="U22" s="65"/>
      <c r="V22" s="65"/>
      <c r="W22" s="65"/>
    </row>
    <row r="23" ht="20.25" customHeight="1" spans="1:23">
      <c r="A23" s="156" t="str">
        <f t="shared" si="0"/>
        <v>       玉溪市人民政府办公室</v>
      </c>
      <c r="B23" s="156" t="s">
        <v>185</v>
      </c>
      <c r="C23" s="156" t="s">
        <v>186</v>
      </c>
      <c r="D23" s="156" t="s">
        <v>80</v>
      </c>
      <c r="E23" s="156" t="s">
        <v>147</v>
      </c>
      <c r="F23" s="156" t="s">
        <v>187</v>
      </c>
      <c r="G23" s="156" t="s">
        <v>188</v>
      </c>
      <c r="H23" s="157">
        <v>1074600</v>
      </c>
      <c r="I23" s="65">
        <v>1074600</v>
      </c>
      <c r="J23" s="65">
        <v>470137.5</v>
      </c>
      <c r="K23" s="156"/>
      <c r="L23" s="65">
        <v>604462.5</v>
      </c>
      <c r="M23" s="156"/>
      <c r="N23" s="65"/>
      <c r="O23" s="65"/>
      <c r="P23" s="156"/>
      <c r="Q23" s="65"/>
      <c r="R23" s="65"/>
      <c r="S23" s="65"/>
      <c r="T23" s="65"/>
      <c r="U23" s="65"/>
      <c r="V23" s="65"/>
      <c r="W23" s="65"/>
    </row>
    <row r="24" ht="20.25" customHeight="1" spans="1:23">
      <c r="A24" s="156" t="str">
        <f t="shared" si="0"/>
        <v>       玉溪市人民政府办公室</v>
      </c>
      <c r="B24" s="156" t="s">
        <v>189</v>
      </c>
      <c r="C24" s="156" t="s">
        <v>190</v>
      </c>
      <c r="D24" s="156" t="s">
        <v>80</v>
      </c>
      <c r="E24" s="156" t="s">
        <v>147</v>
      </c>
      <c r="F24" s="156" t="s">
        <v>191</v>
      </c>
      <c r="G24" s="156" t="s">
        <v>190</v>
      </c>
      <c r="H24" s="157">
        <v>218094.72</v>
      </c>
      <c r="I24" s="65">
        <v>218094.72</v>
      </c>
      <c r="J24" s="65"/>
      <c r="K24" s="156"/>
      <c r="L24" s="65">
        <v>218094.72</v>
      </c>
      <c r="M24" s="156"/>
      <c r="N24" s="65"/>
      <c r="O24" s="65"/>
      <c r="P24" s="156"/>
      <c r="Q24" s="65"/>
      <c r="R24" s="65"/>
      <c r="S24" s="65"/>
      <c r="T24" s="65"/>
      <c r="U24" s="65"/>
      <c r="V24" s="65"/>
      <c r="W24" s="65"/>
    </row>
    <row r="25" ht="20.25" customHeight="1" spans="1:23">
      <c r="A25" s="156" t="str">
        <f t="shared" si="0"/>
        <v>       玉溪市人民政府办公室</v>
      </c>
      <c r="B25" s="156" t="s">
        <v>189</v>
      </c>
      <c r="C25" s="156" t="s">
        <v>190</v>
      </c>
      <c r="D25" s="156" t="s">
        <v>82</v>
      </c>
      <c r="E25" s="156" t="s">
        <v>157</v>
      </c>
      <c r="F25" s="156" t="s">
        <v>191</v>
      </c>
      <c r="G25" s="156" t="s">
        <v>190</v>
      </c>
      <c r="H25" s="157">
        <v>11471.04</v>
      </c>
      <c r="I25" s="65">
        <v>11471.04</v>
      </c>
      <c r="J25" s="65"/>
      <c r="K25" s="156"/>
      <c r="L25" s="65">
        <v>11471.04</v>
      </c>
      <c r="M25" s="156"/>
      <c r="N25" s="65"/>
      <c r="O25" s="65"/>
      <c r="P25" s="156"/>
      <c r="Q25" s="65"/>
      <c r="R25" s="65"/>
      <c r="S25" s="65"/>
      <c r="T25" s="65"/>
      <c r="U25" s="65"/>
      <c r="V25" s="65"/>
      <c r="W25" s="65"/>
    </row>
    <row r="26" ht="20.25" customHeight="1" spans="1:23">
      <c r="A26" s="156" t="str">
        <f t="shared" si="0"/>
        <v>       玉溪市人民政府办公室</v>
      </c>
      <c r="B26" s="156" t="s">
        <v>192</v>
      </c>
      <c r="C26" s="156" t="s">
        <v>193</v>
      </c>
      <c r="D26" s="156" t="s">
        <v>80</v>
      </c>
      <c r="E26" s="156" t="s">
        <v>147</v>
      </c>
      <c r="F26" s="156" t="s">
        <v>194</v>
      </c>
      <c r="G26" s="156" t="s">
        <v>195</v>
      </c>
      <c r="H26" s="157">
        <v>267850</v>
      </c>
      <c r="I26" s="65">
        <v>267850</v>
      </c>
      <c r="J26" s="65">
        <v>38110</v>
      </c>
      <c r="K26" s="156"/>
      <c r="L26" s="65">
        <v>229740</v>
      </c>
      <c r="M26" s="156"/>
      <c r="N26" s="65"/>
      <c r="O26" s="65"/>
      <c r="P26" s="156"/>
      <c r="Q26" s="65"/>
      <c r="R26" s="65"/>
      <c r="S26" s="65"/>
      <c r="T26" s="65"/>
      <c r="U26" s="65"/>
      <c r="V26" s="65"/>
      <c r="W26" s="65"/>
    </row>
    <row r="27" ht="20.25" customHeight="1" spans="1:23">
      <c r="A27" s="156" t="str">
        <f t="shared" si="0"/>
        <v>       玉溪市人民政府办公室</v>
      </c>
      <c r="B27" s="156" t="s">
        <v>192</v>
      </c>
      <c r="C27" s="156" t="s">
        <v>193</v>
      </c>
      <c r="D27" s="156" t="s">
        <v>80</v>
      </c>
      <c r="E27" s="156" t="s">
        <v>147</v>
      </c>
      <c r="F27" s="156" t="s">
        <v>196</v>
      </c>
      <c r="G27" s="156" t="s">
        <v>197</v>
      </c>
      <c r="H27" s="157">
        <v>84800</v>
      </c>
      <c r="I27" s="65">
        <v>84800</v>
      </c>
      <c r="J27" s="65">
        <v>21200</v>
      </c>
      <c r="K27" s="156"/>
      <c r="L27" s="65">
        <v>63600</v>
      </c>
      <c r="M27" s="156"/>
      <c r="N27" s="65"/>
      <c r="O27" s="65"/>
      <c r="P27" s="156"/>
      <c r="Q27" s="65"/>
      <c r="R27" s="65"/>
      <c r="S27" s="65"/>
      <c r="T27" s="65"/>
      <c r="U27" s="65"/>
      <c r="V27" s="65"/>
      <c r="W27" s="65"/>
    </row>
    <row r="28" ht="20.25" customHeight="1" spans="1:23">
      <c r="A28" s="156" t="str">
        <f t="shared" si="0"/>
        <v>       玉溪市人民政府办公室</v>
      </c>
      <c r="B28" s="156" t="s">
        <v>192</v>
      </c>
      <c r="C28" s="156" t="s">
        <v>193</v>
      </c>
      <c r="D28" s="156" t="s">
        <v>80</v>
      </c>
      <c r="E28" s="156" t="s">
        <v>147</v>
      </c>
      <c r="F28" s="156" t="s">
        <v>198</v>
      </c>
      <c r="G28" s="156" t="s">
        <v>199</v>
      </c>
      <c r="H28" s="157">
        <v>21360</v>
      </c>
      <c r="I28" s="65">
        <v>21360</v>
      </c>
      <c r="J28" s="65">
        <v>5340</v>
      </c>
      <c r="K28" s="156"/>
      <c r="L28" s="65">
        <v>16020</v>
      </c>
      <c r="M28" s="156"/>
      <c r="N28" s="65"/>
      <c r="O28" s="65"/>
      <c r="P28" s="156"/>
      <c r="Q28" s="65"/>
      <c r="R28" s="65"/>
      <c r="S28" s="65"/>
      <c r="T28" s="65"/>
      <c r="U28" s="65"/>
      <c r="V28" s="65"/>
      <c r="W28" s="65"/>
    </row>
    <row r="29" ht="20.25" customHeight="1" spans="1:23">
      <c r="A29" s="156" t="str">
        <f t="shared" si="0"/>
        <v>       玉溪市人民政府办公室</v>
      </c>
      <c r="B29" s="156" t="s">
        <v>192</v>
      </c>
      <c r="C29" s="156" t="s">
        <v>193</v>
      </c>
      <c r="D29" s="156" t="s">
        <v>80</v>
      </c>
      <c r="E29" s="156" t="s">
        <v>147</v>
      </c>
      <c r="F29" s="156" t="s">
        <v>200</v>
      </c>
      <c r="G29" s="156" t="s">
        <v>201</v>
      </c>
      <c r="H29" s="157">
        <v>182600</v>
      </c>
      <c r="I29" s="65">
        <v>182600</v>
      </c>
      <c r="J29" s="65">
        <v>45650</v>
      </c>
      <c r="K29" s="156"/>
      <c r="L29" s="65">
        <v>136950</v>
      </c>
      <c r="M29" s="156"/>
      <c r="N29" s="65"/>
      <c r="O29" s="65"/>
      <c r="P29" s="156"/>
      <c r="Q29" s="65"/>
      <c r="R29" s="65"/>
      <c r="S29" s="65"/>
      <c r="T29" s="65"/>
      <c r="U29" s="65"/>
      <c r="V29" s="65"/>
      <c r="W29" s="65"/>
    </row>
    <row r="30" ht="20.25" customHeight="1" spans="1:23">
      <c r="A30" s="156" t="str">
        <f t="shared" si="0"/>
        <v>       玉溪市人民政府办公室</v>
      </c>
      <c r="B30" s="156" t="s">
        <v>192</v>
      </c>
      <c r="C30" s="156" t="s">
        <v>193</v>
      </c>
      <c r="D30" s="156" t="s">
        <v>80</v>
      </c>
      <c r="E30" s="156" t="s">
        <v>147</v>
      </c>
      <c r="F30" s="156" t="s">
        <v>202</v>
      </c>
      <c r="G30" s="156" t="s">
        <v>203</v>
      </c>
      <c r="H30" s="157">
        <v>95000</v>
      </c>
      <c r="I30" s="65">
        <v>95000</v>
      </c>
      <c r="J30" s="65">
        <v>23750</v>
      </c>
      <c r="K30" s="156"/>
      <c r="L30" s="65">
        <v>71250</v>
      </c>
      <c r="M30" s="156"/>
      <c r="N30" s="65"/>
      <c r="O30" s="65"/>
      <c r="P30" s="156"/>
      <c r="Q30" s="65"/>
      <c r="R30" s="65"/>
      <c r="S30" s="65"/>
      <c r="T30" s="65"/>
      <c r="U30" s="65"/>
      <c r="V30" s="65"/>
      <c r="W30" s="65"/>
    </row>
    <row r="31" ht="20.25" customHeight="1" spans="1:23">
      <c r="A31" s="156" t="str">
        <f t="shared" si="0"/>
        <v>       玉溪市人民政府办公室</v>
      </c>
      <c r="B31" s="156" t="s">
        <v>192</v>
      </c>
      <c r="C31" s="156" t="s">
        <v>193</v>
      </c>
      <c r="D31" s="156" t="s">
        <v>80</v>
      </c>
      <c r="E31" s="156" t="s">
        <v>147</v>
      </c>
      <c r="F31" s="156" t="s">
        <v>187</v>
      </c>
      <c r="G31" s="156" t="s">
        <v>188</v>
      </c>
      <c r="H31" s="157">
        <v>107460</v>
      </c>
      <c r="I31" s="65">
        <v>107460</v>
      </c>
      <c r="J31" s="65">
        <v>26865</v>
      </c>
      <c r="K31" s="156"/>
      <c r="L31" s="65">
        <v>80595</v>
      </c>
      <c r="M31" s="156"/>
      <c r="N31" s="65"/>
      <c r="O31" s="65"/>
      <c r="P31" s="156"/>
      <c r="Q31" s="65"/>
      <c r="R31" s="65"/>
      <c r="S31" s="65"/>
      <c r="T31" s="65"/>
      <c r="U31" s="65"/>
      <c r="V31" s="65"/>
      <c r="W31" s="65"/>
    </row>
    <row r="32" ht="20.25" customHeight="1" spans="1:23">
      <c r="A32" s="156" t="str">
        <f t="shared" si="0"/>
        <v>       玉溪市人民政府办公室</v>
      </c>
      <c r="B32" s="156" t="s">
        <v>192</v>
      </c>
      <c r="C32" s="156" t="s">
        <v>193</v>
      </c>
      <c r="D32" s="156" t="s">
        <v>80</v>
      </c>
      <c r="E32" s="156" t="s">
        <v>147</v>
      </c>
      <c r="F32" s="156" t="s">
        <v>204</v>
      </c>
      <c r="G32" s="156" t="s">
        <v>205</v>
      </c>
      <c r="H32" s="157">
        <v>512000</v>
      </c>
      <c r="I32" s="65">
        <v>512000</v>
      </c>
      <c r="J32" s="65">
        <v>128000</v>
      </c>
      <c r="K32" s="156"/>
      <c r="L32" s="65">
        <v>384000</v>
      </c>
      <c r="M32" s="156"/>
      <c r="N32" s="65"/>
      <c r="O32" s="65"/>
      <c r="P32" s="156"/>
      <c r="Q32" s="65"/>
      <c r="R32" s="65"/>
      <c r="S32" s="65"/>
      <c r="T32" s="65"/>
      <c r="U32" s="65"/>
      <c r="V32" s="65"/>
      <c r="W32" s="65"/>
    </row>
    <row r="33" ht="20.25" customHeight="1" spans="1:23">
      <c r="A33" s="156" t="str">
        <f t="shared" si="0"/>
        <v>       玉溪市人民政府办公室</v>
      </c>
      <c r="B33" s="156" t="s">
        <v>192</v>
      </c>
      <c r="C33" s="156" t="s">
        <v>193</v>
      </c>
      <c r="D33" s="156" t="s">
        <v>82</v>
      </c>
      <c r="E33" s="156" t="s">
        <v>157</v>
      </c>
      <c r="F33" s="156" t="s">
        <v>194</v>
      </c>
      <c r="G33" s="156" t="s">
        <v>195</v>
      </c>
      <c r="H33" s="157">
        <v>30000</v>
      </c>
      <c r="I33" s="65">
        <v>30000</v>
      </c>
      <c r="J33" s="65">
        <v>7500</v>
      </c>
      <c r="K33" s="156"/>
      <c r="L33" s="65">
        <v>22500</v>
      </c>
      <c r="M33" s="156"/>
      <c r="N33" s="65"/>
      <c r="O33" s="65"/>
      <c r="P33" s="156"/>
      <c r="Q33" s="65"/>
      <c r="R33" s="65"/>
      <c r="S33" s="65"/>
      <c r="T33" s="65"/>
      <c r="U33" s="65"/>
      <c r="V33" s="65"/>
      <c r="W33" s="65"/>
    </row>
    <row r="34" ht="20.25" customHeight="1" spans="1:23">
      <c r="A34" s="156" t="str">
        <f t="shared" si="0"/>
        <v>       玉溪市人民政府办公室</v>
      </c>
      <c r="B34" s="156" t="s">
        <v>192</v>
      </c>
      <c r="C34" s="156" t="s">
        <v>193</v>
      </c>
      <c r="D34" s="156" t="s">
        <v>82</v>
      </c>
      <c r="E34" s="156" t="s">
        <v>157</v>
      </c>
      <c r="F34" s="156" t="s">
        <v>196</v>
      </c>
      <c r="G34" s="156" t="s">
        <v>197</v>
      </c>
      <c r="H34" s="157">
        <v>65200</v>
      </c>
      <c r="I34" s="65">
        <v>65200</v>
      </c>
      <c r="J34" s="65">
        <v>16300</v>
      </c>
      <c r="K34" s="156"/>
      <c r="L34" s="65">
        <v>48900</v>
      </c>
      <c r="M34" s="156"/>
      <c r="N34" s="65"/>
      <c r="O34" s="65"/>
      <c r="P34" s="156"/>
      <c r="Q34" s="65"/>
      <c r="R34" s="65"/>
      <c r="S34" s="65"/>
      <c r="T34" s="65"/>
      <c r="U34" s="65"/>
      <c r="V34" s="65"/>
      <c r="W34" s="65"/>
    </row>
    <row r="35" ht="20.25" customHeight="1" spans="1:23">
      <c r="A35" s="156" t="str">
        <f t="shared" si="0"/>
        <v>       玉溪市人民政府办公室</v>
      </c>
      <c r="B35" s="156" t="s">
        <v>192</v>
      </c>
      <c r="C35" s="156" t="s">
        <v>193</v>
      </c>
      <c r="D35" s="156" t="s">
        <v>82</v>
      </c>
      <c r="E35" s="156" t="s">
        <v>157</v>
      </c>
      <c r="F35" s="156" t="s">
        <v>198</v>
      </c>
      <c r="G35" s="156" t="s">
        <v>199</v>
      </c>
      <c r="H35" s="157">
        <v>20000</v>
      </c>
      <c r="I35" s="65">
        <v>20000</v>
      </c>
      <c r="J35" s="65">
        <v>5000</v>
      </c>
      <c r="K35" s="156"/>
      <c r="L35" s="65">
        <v>15000</v>
      </c>
      <c r="M35" s="156"/>
      <c r="N35" s="65"/>
      <c r="O35" s="65"/>
      <c r="P35" s="156"/>
      <c r="Q35" s="65"/>
      <c r="R35" s="65"/>
      <c r="S35" s="65"/>
      <c r="T35" s="65"/>
      <c r="U35" s="65"/>
      <c r="V35" s="65"/>
      <c r="W35" s="65"/>
    </row>
    <row r="36" ht="20.25" customHeight="1" spans="1:23">
      <c r="A36" s="156" t="str">
        <f t="shared" si="0"/>
        <v>       玉溪市人民政府办公室</v>
      </c>
      <c r="B36" s="156" t="s">
        <v>192</v>
      </c>
      <c r="C36" s="156" t="s">
        <v>193</v>
      </c>
      <c r="D36" s="156" t="s">
        <v>82</v>
      </c>
      <c r="E36" s="156" t="s">
        <v>157</v>
      </c>
      <c r="F36" s="156" t="s">
        <v>202</v>
      </c>
      <c r="G36" s="156" t="s">
        <v>203</v>
      </c>
      <c r="H36" s="157">
        <v>7000</v>
      </c>
      <c r="I36" s="65">
        <v>7000</v>
      </c>
      <c r="J36" s="65">
        <v>1750</v>
      </c>
      <c r="K36" s="156"/>
      <c r="L36" s="65">
        <v>5250</v>
      </c>
      <c r="M36" s="156"/>
      <c r="N36" s="65"/>
      <c r="O36" s="65"/>
      <c r="P36" s="156"/>
      <c r="Q36" s="65"/>
      <c r="R36" s="65"/>
      <c r="S36" s="65"/>
      <c r="T36" s="65"/>
      <c r="U36" s="65"/>
      <c r="V36" s="65"/>
      <c r="W36" s="65"/>
    </row>
    <row r="37" ht="20.25" customHeight="1" spans="1:23">
      <c r="A37" s="156" t="str">
        <f t="shared" si="0"/>
        <v>       玉溪市人民政府办公室</v>
      </c>
      <c r="B37" s="156" t="s">
        <v>192</v>
      </c>
      <c r="C37" s="156" t="s">
        <v>193</v>
      </c>
      <c r="D37" s="156" t="s">
        <v>82</v>
      </c>
      <c r="E37" s="156" t="s">
        <v>157</v>
      </c>
      <c r="F37" s="156" t="s">
        <v>204</v>
      </c>
      <c r="G37" s="156" t="s">
        <v>205</v>
      </c>
      <c r="H37" s="157">
        <v>8000</v>
      </c>
      <c r="I37" s="65">
        <v>8000</v>
      </c>
      <c r="J37" s="65">
        <v>2000</v>
      </c>
      <c r="K37" s="156"/>
      <c r="L37" s="65">
        <v>6000</v>
      </c>
      <c r="M37" s="156"/>
      <c r="N37" s="65"/>
      <c r="O37" s="65"/>
      <c r="P37" s="156"/>
      <c r="Q37" s="65"/>
      <c r="R37" s="65"/>
      <c r="S37" s="65"/>
      <c r="T37" s="65"/>
      <c r="U37" s="65"/>
      <c r="V37" s="65"/>
      <c r="W37" s="65"/>
    </row>
    <row r="38" ht="20.25" customHeight="1" spans="1:23">
      <c r="A38" s="156" t="str">
        <f t="shared" si="0"/>
        <v>       玉溪市人民政府办公室</v>
      </c>
      <c r="B38" s="156" t="s">
        <v>192</v>
      </c>
      <c r="C38" s="156" t="s">
        <v>193</v>
      </c>
      <c r="D38" s="156" t="s">
        <v>85</v>
      </c>
      <c r="E38" s="156" t="s">
        <v>174</v>
      </c>
      <c r="F38" s="156" t="s">
        <v>204</v>
      </c>
      <c r="G38" s="156" t="s">
        <v>205</v>
      </c>
      <c r="H38" s="157">
        <v>39600</v>
      </c>
      <c r="I38" s="65">
        <v>39600</v>
      </c>
      <c r="J38" s="65">
        <v>39600</v>
      </c>
      <c r="K38" s="156"/>
      <c r="L38" s="65"/>
      <c r="M38" s="156"/>
      <c r="N38" s="65"/>
      <c r="O38" s="65"/>
      <c r="P38" s="156"/>
      <c r="Q38" s="65"/>
      <c r="R38" s="65"/>
      <c r="S38" s="65"/>
      <c r="T38" s="65"/>
      <c r="U38" s="65"/>
      <c r="V38" s="65"/>
      <c r="W38" s="65"/>
    </row>
    <row r="39" ht="20.25" customHeight="1" spans="1:23">
      <c r="A39" s="156" t="str">
        <f t="shared" si="0"/>
        <v>       玉溪市人民政府办公室</v>
      </c>
      <c r="B39" s="156" t="s">
        <v>206</v>
      </c>
      <c r="C39" s="156" t="s">
        <v>122</v>
      </c>
      <c r="D39" s="156" t="s">
        <v>80</v>
      </c>
      <c r="E39" s="156" t="s">
        <v>147</v>
      </c>
      <c r="F39" s="156" t="s">
        <v>207</v>
      </c>
      <c r="G39" s="156" t="s">
        <v>122</v>
      </c>
      <c r="H39" s="157">
        <v>200000</v>
      </c>
      <c r="I39" s="65">
        <v>200000</v>
      </c>
      <c r="J39" s="65"/>
      <c r="K39" s="156"/>
      <c r="L39" s="65">
        <v>200000</v>
      </c>
      <c r="M39" s="156"/>
      <c r="N39" s="65"/>
      <c r="O39" s="65"/>
      <c r="P39" s="156"/>
      <c r="Q39" s="65"/>
      <c r="R39" s="65"/>
      <c r="S39" s="65"/>
      <c r="T39" s="65"/>
      <c r="U39" s="65"/>
      <c r="V39" s="65"/>
      <c r="W39" s="65"/>
    </row>
    <row r="40" ht="20.25" customHeight="1" spans="1:23">
      <c r="A40" s="156" t="str">
        <f t="shared" si="0"/>
        <v>       玉溪市人民政府办公室</v>
      </c>
      <c r="B40" s="156" t="s">
        <v>208</v>
      </c>
      <c r="C40" s="156" t="s">
        <v>209</v>
      </c>
      <c r="D40" s="156" t="s">
        <v>80</v>
      </c>
      <c r="E40" s="156" t="s">
        <v>147</v>
      </c>
      <c r="F40" s="156" t="s">
        <v>155</v>
      </c>
      <c r="G40" s="156" t="s">
        <v>156</v>
      </c>
      <c r="H40" s="157">
        <v>22600</v>
      </c>
      <c r="I40" s="65">
        <v>22600</v>
      </c>
      <c r="J40" s="65"/>
      <c r="K40" s="156"/>
      <c r="L40" s="65">
        <v>22600</v>
      </c>
      <c r="M40" s="156"/>
      <c r="N40" s="65"/>
      <c r="O40" s="65"/>
      <c r="P40" s="156"/>
      <c r="Q40" s="65"/>
      <c r="R40" s="65"/>
      <c r="S40" s="65"/>
      <c r="T40" s="65"/>
      <c r="U40" s="65"/>
      <c r="V40" s="65"/>
      <c r="W40" s="65"/>
    </row>
    <row r="41" ht="20.25" customHeight="1" spans="1:23">
      <c r="A41" s="156" t="str">
        <f t="shared" si="0"/>
        <v>       玉溪市人民政府办公室</v>
      </c>
      <c r="B41" s="156" t="s">
        <v>210</v>
      </c>
      <c r="C41" s="156" t="s">
        <v>211</v>
      </c>
      <c r="D41" s="156" t="s">
        <v>80</v>
      </c>
      <c r="E41" s="156" t="s">
        <v>147</v>
      </c>
      <c r="F41" s="156" t="s">
        <v>194</v>
      </c>
      <c r="G41" s="156" t="s">
        <v>195</v>
      </c>
      <c r="H41" s="157">
        <v>149500</v>
      </c>
      <c r="I41" s="65">
        <v>149500</v>
      </c>
      <c r="J41" s="65"/>
      <c r="K41" s="156"/>
      <c r="L41" s="65">
        <v>149500</v>
      </c>
      <c r="M41" s="156"/>
      <c r="N41" s="65"/>
      <c r="O41" s="65"/>
      <c r="P41" s="156"/>
      <c r="Q41" s="65"/>
      <c r="R41" s="65"/>
      <c r="S41" s="65"/>
      <c r="T41" s="65"/>
      <c r="U41" s="65"/>
      <c r="V41" s="65"/>
      <c r="W41" s="65"/>
    </row>
    <row r="42" ht="20.25" customHeight="1" spans="1:23">
      <c r="A42" s="156" t="str">
        <f t="shared" si="0"/>
        <v>       玉溪市人民政府办公室</v>
      </c>
      <c r="B42" s="156" t="s">
        <v>210</v>
      </c>
      <c r="C42" s="156" t="s">
        <v>211</v>
      </c>
      <c r="D42" s="156" t="s">
        <v>80</v>
      </c>
      <c r="E42" s="156" t="s">
        <v>147</v>
      </c>
      <c r="F42" s="156" t="s">
        <v>212</v>
      </c>
      <c r="G42" s="156" t="s">
        <v>213</v>
      </c>
      <c r="H42" s="157">
        <v>60000</v>
      </c>
      <c r="I42" s="65">
        <v>60000</v>
      </c>
      <c r="J42" s="65"/>
      <c r="K42" s="156"/>
      <c r="L42" s="65">
        <v>60000</v>
      </c>
      <c r="M42" s="156"/>
      <c r="N42" s="65"/>
      <c r="O42" s="65"/>
      <c r="P42" s="156"/>
      <c r="Q42" s="65"/>
      <c r="R42" s="65"/>
      <c r="S42" s="65"/>
      <c r="T42" s="65"/>
      <c r="U42" s="65"/>
      <c r="V42" s="65"/>
      <c r="W42" s="65"/>
    </row>
    <row r="43" ht="20.25" customHeight="1" spans="1:23">
      <c r="A43" s="156" t="str">
        <f t="shared" si="0"/>
        <v>       玉溪市人民政府办公室</v>
      </c>
      <c r="B43" s="156" t="s">
        <v>210</v>
      </c>
      <c r="C43" s="156" t="s">
        <v>211</v>
      </c>
      <c r="D43" s="156" t="s">
        <v>80</v>
      </c>
      <c r="E43" s="156" t="s">
        <v>147</v>
      </c>
      <c r="F43" s="156" t="s">
        <v>214</v>
      </c>
      <c r="G43" s="156" t="s">
        <v>215</v>
      </c>
      <c r="H43" s="157">
        <v>15000</v>
      </c>
      <c r="I43" s="65">
        <v>15000</v>
      </c>
      <c r="J43" s="65"/>
      <c r="K43" s="156"/>
      <c r="L43" s="65">
        <v>15000</v>
      </c>
      <c r="M43" s="156"/>
      <c r="N43" s="65"/>
      <c r="O43" s="65"/>
      <c r="P43" s="156"/>
      <c r="Q43" s="65"/>
      <c r="R43" s="65"/>
      <c r="S43" s="65"/>
      <c r="T43" s="65"/>
      <c r="U43" s="65"/>
      <c r="V43" s="65"/>
      <c r="W43" s="65"/>
    </row>
    <row r="44" ht="20.25" customHeight="1" spans="1:23">
      <c r="A44" s="156" t="str">
        <f t="shared" si="0"/>
        <v>       玉溪市人民政府办公室</v>
      </c>
      <c r="B44" s="156" t="s">
        <v>210</v>
      </c>
      <c r="C44" s="156" t="s">
        <v>211</v>
      </c>
      <c r="D44" s="156" t="s">
        <v>80</v>
      </c>
      <c r="E44" s="156" t="s">
        <v>147</v>
      </c>
      <c r="F44" s="156" t="s">
        <v>216</v>
      </c>
      <c r="G44" s="156" t="s">
        <v>217</v>
      </c>
      <c r="H44" s="157">
        <v>125000</v>
      </c>
      <c r="I44" s="65">
        <v>125000</v>
      </c>
      <c r="J44" s="65"/>
      <c r="K44" s="156"/>
      <c r="L44" s="65">
        <v>125000</v>
      </c>
      <c r="M44" s="156"/>
      <c r="N44" s="65"/>
      <c r="O44" s="65"/>
      <c r="P44" s="156"/>
      <c r="Q44" s="65"/>
      <c r="R44" s="65"/>
      <c r="S44" s="65"/>
      <c r="T44" s="65"/>
      <c r="U44" s="65"/>
      <c r="V44" s="65"/>
      <c r="W44" s="65"/>
    </row>
    <row r="45" ht="20.25" customHeight="1" spans="1:23">
      <c r="A45" s="156" t="str">
        <f t="shared" si="0"/>
        <v>       玉溪市人民政府办公室</v>
      </c>
      <c r="B45" s="156" t="s">
        <v>210</v>
      </c>
      <c r="C45" s="156" t="s">
        <v>211</v>
      </c>
      <c r="D45" s="156" t="s">
        <v>80</v>
      </c>
      <c r="E45" s="156" t="s">
        <v>147</v>
      </c>
      <c r="F45" s="156" t="s">
        <v>218</v>
      </c>
      <c r="G45" s="156" t="s">
        <v>219</v>
      </c>
      <c r="H45" s="157">
        <v>210000</v>
      </c>
      <c r="I45" s="65">
        <v>210000</v>
      </c>
      <c r="J45" s="65"/>
      <c r="K45" s="156"/>
      <c r="L45" s="65">
        <v>210000</v>
      </c>
      <c r="M45" s="156"/>
      <c r="N45" s="65"/>
      <c r="O45" s="65"/>
      <c r="P45" s="156"/>
      <c r="Q45" s="65"/>
      <c r="R45" s="65"/>
      <c r="S45" s="65"/>
      <c r="T45" s="65"/>
      <c r="U45" s="65"/>
      <c r="V45" s="65"/>
      <c r="W45" s="65"/>
    </row>
    <row r="46" ht="20.25" customHeight="1" spans="1:23">
      <c r="A46" s="156" t="str">
        <f t="shared" si="0"/>
        <v>       玉溪市人民政府办公室</v>
      </c>
      <c r="B46" s="156" t="s">
        <v>210</v>
      </c>
      <c r="C46" s="156" t="s">
        <v>211</v>
      </c>
      <c r="D46" s="156" t="s">
        <v>80</v>
      </c>
      <c r="E46" s="156" t="s">
        <v>147</v>
      </c>
      <c r="F46" s="156" t="s">
        <v>196</v>
      </c>
      <c r="G46" s="156" t="s">
        <v>197</v>
      </c>
      <c r="H46" s="157">
        <v>300000</v>
      </c>
      <c r="I46" s="65">
        <v>300000</v>
      </c>
      <c r="J46" s="65"/>
      <c r="K46" s="156"/>
      <c r="L46" s="65">
        <v>300000</v>
      </c>
      <c r="M46" s="156"/>
      <c r="N46" s="65"/>
      <c r="O46" s="65"/>
      <c r="P46" s="156"/>
      <c r="Q46" s="65"/>
      <c r="R46" s="65"/>
      <c r="S46" s="65"/>
      <c r="T46" s="65"/>
      <c r="U46" s="65"/>
      <c r="V46" s="65"/>
      <c r="W46" s="65"/>
    </row>
    <row r="47" ht="20.25" customHeight="1" spans="1:23">
      <c r="A47" s="156" t="str">
        <f t="shared" si="0"/>
        <v>       玉溪市人民政府办公室</v>
      </c>
      <c r="B47" s="156" t="s">
        <v>210</v>
      </c>
      <c r="C47" s="156" t="s">
        <v>211</v>
      </c>
      <c r="D47" s="156" t="s">
        <v>80</v>
      </c>
      <c r="E47" s="156" t="s">
        <v>147</v>
      </c>
      <c r="F47" s="156" t="s">
        <v>198</v>
      </c>
      <c r="G47" s="156" t="s">
        <v>199</v>
      </c>
      <c r="H47" s="157">
        <v>30000</v>
      </c>
      <c r="I47" s="65">
        <v>30000</v>
      </c>
      <c r="J47" s="65"/>
      <c r="K47" s="156"/>
      <c r="L47" s="65">
        <v>30000</v>
      </c>
      <c r="M47" s="156"/>
      <c r="N47" s="65"/>
      <c r="O47" s="65"/>
      <c r="P47" s="156"/>
      <c r="Q47" s="65"/>
      <c r="R47" s="65"/>
      <c r="S47" s="65"/>
      <c r="T47" s="65"/>
      <c r="U47" s="65"/>
      <c r="V47" s="65"/>
      <c r="W47" s="65"/>
    </row>
    <row r="48" ht="20.25" customHeight="1" spans="1:23">
      <c r="A48" s="156" t="str">
        <f t="shared" si="0"/>
        <v>       玉溪市人民政府办公室</v>
      </c>
      <c r="B48" s="156" t="s">
        <v>210</v>
      </c>
      <c r="C48" s="156" t="s">
        <v>211</v>
      </c>
      <c r="D48" s="156" t="s">
        <v>80</v>
      </c>
      <c r="E48" s="156" t="s">
        <v>147</v>
      </c>
      <c r="F48" s="156" t="s">
        <v>220</v>
      </c>
      <c r="G48" s="156" t="s">
        <v>221</v>
      </c>
      <c r="H48" s="157">
        <v>375000</v>
      </c>
      <c r="I48" s="65">
        <v>375000</v>
      </c>
      <c r="J48" s="65"/>
      <c r="K48" s="156"/>
      <c r="L48" s="65">
        <v>375000</v>
      </c>
      <c r="M48" s="156"/>
      <c r="N48" s="65"/>
      <c r="O48" s="65"/>
      <c r="P48" s="156"/>
      <c r="Q48" s="65"/>
      <c r="R48" s="65"/>
      <c r="S48" s="65"/>
      <c r="T48" s="65"/>
      <c r="U48" s="65"/>
      <c r="V48" s="65"/>
      <c r="W48" s="65"/>
    </row>
    <row r="49" ht="20.25" customHeight="1" spans="1:23">
      <c r="A49" s="156" t="str">
        <f t="shared" si="0"/>
        <v>       玉溪市人民政府办公室</v>
      </c>
      <c r="B49" s="156" t="s">
        <v>210</v>
      </c>
      <c r="C49" s="156" t="s">
        <v>211</v>
      </c>
      <c r="D49" s="156" t="s">
        <v>80</v>
      </c>
      <c r="E49" s="156" t="s">
        <v>147</v>
      </c>
      <c r="F49" s="156" t="s">
        <v>222</v>
      </c>
      <c r="G49" s="156" t="s">
        <v>223</v>
      </c>
      <c r="H49" s="157">
        <v>96000</v>
      </c>
      <c r="I49" s="65">
        <v>96000</v>
      </c>
      <c r="J49" s="65"/>
      <c r="K49" s="156"/>
      <c r="L49" s="65">
        <v>96000</v>
      </c>
      <c r="M49" s="156"/>
      <c r="N49" s="65"/>
      <c r="O49" s="65"/>
      <c r="P49" s="156"/>
      <c r="Q49" s="65"/>
      <c r="R49" s="65"/>
      <c r="S49" s="65"/>
      <c r="T49" s="65"/>
      <c r="U49" s="65"/>
      <c r="V49" s="65"/>
      <c r="W49" s="65"/>
    </row>
    <row r="50" ht="20.25" customHeight="1" spans="1:23">
      <c r="A50" s="156" t="str">
        <f t="shared" si="0"/>
        <v>       玉溪市人民政府办公室</v>
      </c>
      <c r="B50" s="156" t="s">
        <v>210</v>
      </c>
      <c r="C50" s="156" t="s">
        <v>211</v>
      </c>
      <c r="D50" s="156" t="s">
        <v>80</v>
      </c>
      <c r="E50" s="156" t="s">
        <v>147</v>
      </c>
      <c r="F50" s="156" t="s">
        <v>224</v>
      </c>
      <c r="G50" s="156" t="s">
        <v>225</v>
      </c>
      <c r="H50" s="157">
        <v>40000</v>
      </c>
      <c r="I50" s="65">
        <v>40000</v>
      </c>
      <c r="J50" s="65"/>
      <c r="K50" s="156"/>
      <c r="L50" s="65">
        <v>40000</v>
      </c>
      <c r="M50" s="156"/>
      <c r="N50" s="65"/>
      <c r="O50" s="65"/>
      <c r="P50" s="156"/>
      <c r="Q50" s="65"/>
      <c r="R50" s="65"/>
      <c r="S50" s="65"/>
      <c r="T50" s="65"/>
      <c r="U50" s="65"/>
      <c r="V50" s="65"/>
      <c r="W50" s="65"/>
    </row>
    <row r="51" ht="20.25" customHeight="1" spans="1:23">
      <c r="A51" s="156" t="str">
        <f t="shared" si="0"/>
        <v>       玉溪市人民政府办公室</v>
      </c>
      <c r="B51" s="156" t="s">
        <v>210</v>
      </c>
      <c r="C51" s="156" t="s">
        <v>211</v>
      </c>
      <c r="D51" s="156" t="s">
        <v>80</v>
      </c>
      <c r="E51" s="156" t="s">
        <v>147</v>
      </c>
      <c r="F51" s="156" t="s">
        <v>187</v>
      </c>
      <c r="G51" s="156" t="s">
        <v>188</v>
      </c>
      <c r="H51" s="157">
        <v>154000</v>
      </c>
      <c r="I51" s="65">
        <v>154000</v>
      </c>
      <c r="J51" s="65"/>
      <c r="K51" s="156"/>
      <c r="L51" s="65">
        <v>154000</v>
      </c>
      <c r="M51" s="156"/>
      <c r="N51" s="65"/>
      <c r="O51" s="65"/>
      <c r="P51" s="156"/>
      <c r="Q51" s="65"/>
      <c r="R51" s="65"/>
      <c r="S51" s="65"/>
      <c r="T51" s="65"/>
      <c r="U51" s="65"/>
      <c r="V51" s="65"/>
      <c r="W51" s="65"/>
    </row>
    <row r="52" ht="20.25" customHeight="1" spans="1:23">
      <c r="A52" s="156" t="str">
        <f t="shared" si="0"/>
        <v>       玉溪市人民政府办公室</v>
      </c>
      <c r="B52" s="156" t="s">
        <v>210</v>
      </c>
      <c r="C52" s="156" t="s">
        <v>211</v>
      </c>
      <c r="D52" s="156" t="s">
        <v>80</v>
      </c>
      <c r="E52" s="156" t="s">
        <v>147</v>
      </c>
      <c r="F52" s="156" t="s">
        <v>226</v>
      </c>
      <c r="G52" s="156" t="s">
        <v>227</v>
      </c>
      <c r="H52" s="157">
        <v>500</v>
      </c>
      <c r="I52" s="65">
        <v>500</v>
      </c>
      <c r="J52" s="65"/>
      <c r="K52" s="156"/>
      <c r="L52" s="65">
        <v>500</v>
      </c>
      <c r="M52" s="156"/>
      <c r="N52" s="65"/>
      <c r="O52" s="65"/>
      <c r="P52" s="156"/>
      <c r="Q52" s="65"/>
      <c r="R52" s="65"/>
      <c r="S52" s="65"/>
      <c r="T52" s="65"/>
      <c r="U52" s="65"/>
      <c r="V52" s="65"/>
      <c r="W52" s="65"/>
    </row>
    <row r="53" ht="20.25" customHeight="1" spans="1:23">
      <c r="A53" s="156" t="str">
        <f t="shared" si="0"/>
        <v>       玉溪市人民政府办公室</v>
      </c>
      <c r="B53" s="156" t="s">
        <v>210</v>
      </c>
      <c r="C53" s="156" t="s">
        <v>211</v>
      </c>
      <c r="D53" s="156" t="s">
        <v>80</v>
      </c>
      <c r="E53" s="156" t="s">
        <v>147</v>
      </c>
      <c r="F53" s="156" t="s">
        <v>204</v>
      </c>
      <c r="G53" s="156" t="s">
        <v>205</v>
      </c>
      <c r="H53" s="157">
        <v>30000</v>
      </c>
      <c r="I53" s="65">
        <v>30000</v>
      </c>
      <c r="J53" s="65"/>
      <c r="K53" s="156"/>
      <c r="L53" s="65">
        <v>30000</v>
      </c>
      <c r="M53" s="156"/>
      <c r="N53" s="65"/>
      <c r="O53" s="65"/>
      <c r="P53" s="156"/>
      <c r="Q53" s="65"/>
      <c r="R53" s="65"/>
      <c r="S53" s="65"/>
      <c r="T53" s="65"/>
      <c r="U53" s="65"/>
      <c r="V53" s="65"/>
      <c r="W53" s="65"/>
    </row>
    <row r="54" ht="20.25" customHeight="1" spans="1:23">
      <c r="A54" s="156" t="str">
        <f t="shared" si="0"/>
        <v>       玉溪市人民政府办公室</v>
      </c>
      <c r="B54" s="156" t="s">
        <v>210</v>
      </c>
      <c r="C54" s="156" t="s">
        <v>211</v>
      </c>
      <c r="D54" s="156" t="s">
        <v>80</v>
      </c>
      <c r="E54" s="156" t="s">
        <v>147</v>
      </c>
      <c r="F54" s="156" t="s">
        <v>228</v>
      </c>
      <c r="G54" s="156" t="s">
        <v>229</v>
      </c>
      <c r="H54" s="157">
        <v>80000</v>
      </c>
      <c r="I54" s="65">
        <v>80000</v>
      </c>
      <c r="J54" s="65"/>
      <c r="K54" s="156"/>
      <c r="L54" s="65">
        <v>80000</v>
      </c>
      <c r="M54" s="156"/>
      <c r="N54" s="65"/>
      <c r="O54" s="65"/>
      <c r="P54" s="156"/>
      <c r="Q54" s="65"/>
      <c r="R54" s="65"/>
      <c r="S54" s="65"/>
      <c r="T54" s="65"/>
      <c r="U54" s="65"/>
      <c r="V54" s="65"/>
      <c r="W54" s="65"/>
    </row>
    <row r="55" ht="20.25" customHeight="1" spans="1:23">
      <c r="A55" s="156" t="str">
        <f t="shared" si="0"/>
        <v>       玉溪市人民政府办公室</v>
      </c>
      <c r="B55" s="156" t="s">
        <v>230</v>
      </c>
      <c r="C55" s="156" t="s">
        <v>231</v>
      </c>
      <c r="D55" s="156" t="s">
        <v>80</v>
      </c>
      <c r="E55" s="156" t="s">
        <v>147</v>
      </c>
      <c r="F55" s="156" t="s">
        <v>232</v>
      </c>
      <c r="G55" s="156" t="s">
        <v>178</v>
      </c>
      <c r="H55" s="157">
        <v>744000</v>
      </c>
      <c r="I55" s="65">
        <v>744000</v>
      </c>
      <c r="J55" s="65">
        <v>744000</v>
      </c>
      <c r="K55" s="156"/>
      <c r="L55" s="65"/>
      <c r="M55" s="156"/>
      <c r="N55" s="65"/>
      <c r="O55" s="65"/>
      <c r="P55" s="156"/>
      <c r="Q55" s="65"/>
      <c r="R55" s="65"/>
      <c r="S55" s="65"/>
      <c r="T55" s="65"/>
      <c r="U55" s="65"/>
      <c r="V55" s="65"/>
      <c r="W55" s="65"/>
    </row>
    <row r="56" ht="20.25" customHeight="1" spans="1:23">
      <c r="A56" s="156" t="str">
        <f t="shared" si="0"/>
        <v>       玉溪市人民政府办公室</v>
      </c>
      <c r="B56" s="156" t="s">
        <v>233</v>
      </c>
      <c r="C56" s="156" t="s">
        <v>234</v>
      </c>
      <c r="D56" s="156" t="s">
        <v>82</v>
      </c>
      <c r="E56" s="156" t="s">
        <v>157</v>
      </c>
      <c r="F56" s="156" t="s">
        <v>235</v>
      </c>
      <c r="G56" s="156" t="s">
        <v>236</v>
      </c>
      <c r="H56" s="157">
        <v>345800</v>
      </c>
      <c r="I56" s="65">
        <v>345800</v>
      </c>
      <c r="J56" s="65">
        <v>345800</v>
      </c>
      <c r="K56" s="156"/>
      <c r="L56" s="65"/>
      <c r="M56" s="156"/>
      <c r="N56" s="65"/>
      <c r="O56" s="65"/>
      <c r="P56" s="156"/>
      <c r="Q56" s="65"/>
      <c r="R56" s="65"/>
      <c r="S56" s="65"/>
      <c r="T56" s="65"/>
      <c r="U56" s="65"/>
      <c r="V56" s="65"/>
      <c r="W56" s="65"/>
    </row>
    <row r="57" ht="20.25" customHeight="1" spans="1:23">
      <c r="A57" s="156" t="str">
        <f t="shared" si="0"/>
        <v>       玉溪市人民政府办公室</v>
      </c>
      <c r="B57" s="156" t="s">
        <v>237</v>
      </c>
      <c r="C57" s="156" t="s">
        <v>238</v>
      </c>
      <c r="D57" s="156" t="s">
        <v>82</v>
      </c>
      <c r="E57" s="156" t="s">
        <v>157</v>
      </c>
      <c r="F57" s="156" t="s">
        <v>235</v>
      </c>
      <c r="G57" s="156" t="s">
        <v>236</v>
      </c>
      <c r="H57" s="157">
        <v>175000</v>
      </c>
      <c r="I57" s="65">
        <v>175000</v>
      </c>
      <c r="J57" s="65"/>
      <c r="K57" s="156"/>
      <c r="L57" s="65">
        <v>175000</v>
      </c>
      <c r="M57" s="156"/>
      <c r="N57" s="65"/>
      <c r="O57" s="65"/>
      <c r="P57" s="156"/>
      <c r="Q57" s="65"/>
      <c r="R57" s="65"/>
      <c r="S57" s="65"/>
      <c r="T57" s="65"/>
      <c r="U57" s="65"/>
      <c r="V57" s="65"/>
      <c r="W57" s="65"/>
    </row>
    <row r="58" ht="20.25" customHeight="1" spans="1:23">
      <c r="A58" s="156" t="str">
        <f t="shared" si="0"/>
        <v>       玉溪市人民政府办公室</v>
      </c>
      <c r="B58" s="156" t="s">
        <v>239</v>
      </c>
      <c r="C58" s="156" t="s">
        <v>240</v>
      </c>
      <c r="D58" s="156" t="s">
        <v>80</v>
      </c>
      <c r="E58" s="156" t="s">
        <v>147</v>
      </c>
      <c r="F58" s="156" t="s">
        <v>179</v>
      </c>
      <c r="G58" s="156" t="s">
        <v>180</v>
      </c>
      <c r="H58" s="157">
        <v>390126</v>
      </c>
      <c r="I58" s="65">
        <v>390126</v>
      </c>
      <c r="J58" s="65"/>
      <c r="K58" s="156"/>
      <c r="L58" s="65">
        <v>390126</v>
      </c>
      <c r="M58" s="156"/>
      <c r="N58" s="65"/>
      <c r="O58" s="65"/>
      <c r="P58" s="156"/>
      <c r="Q58" s="65"/>
      <c r="R58" s="65"/>
      <c r="S58" s="65"/>
      <c r="T58" s="65"/>
      <c r="U58" s="65"/>
      <c r="V58" s="65"/>
      <c r="W58" s="65"/>
    </row>
    <row r="59" ht="20.25" customHeight="1" spans="1:23">
      <c r="A59" s="156" t="str">
        <f t="shared" si="0"/>
        <v>       玉溪市人民政府办公室</v>
      </c>
      <c r="B59" s="156" t="s">
        <v>241</v>
      </c>
      <c r="C59" s="156" t="s">
        <v>242</v>
      </c>
      <c r="D59" s="156" t="s">
        <v>82</v>
      </c>
      <c r="E59" s="156" t="s">
        <v>157</v>
      </c>
      <c r="F59" s="156" t="s">
        <v>148</v>
      </c>
      <c r="G59" s="156" t="s">
        <v>149</v>
      </c>
      <c r="H59" s="157">
        <v>231072</v>
      </c>
      <c r="I59" s="65">
        <v>231072</v>
      </c>
      <c r="J59" s="65">
        <v>101094</v>
      </c>
      <c r="K59" s="156"/>
      <c r="L59" s="65">
        <v>129978</v>
      </c>
      <c r="M59" s="156"/>
      <c r="N59" s="65"/>
      <c r="O59" s="65"/>
      <c r="P59" s="156"/>
      <c r="Q59" s="65"/>
      <c r="R59" s="65"/>
      <c r="S59" s="65"/>
      <c r="T59" s="65"/>
      <c r="U59" s="65"/>
      <c r="V59" s="65"/>
      <c r="W59" s="65"/>
    </row>
    <row r="60" ht="20.25" customHeight="1" spans="1:23">
      <c r="A60" s="156" t="str">
        <f t="shared" si="0"/>
        <v>       玉溪市人民政府办公室</v>
      </c>
      <c r="B60" s="156" t="s">
        <v>241</v>
      </c>
      <c r="C60" s="156" t="s">
        <v>242</v>
      </c>
      <c r="D60" s="156" t="s">
        <v>82</v>
      </c>
      <c r="E60" s="156" t="s">
        <v>157</v>
      </c>
      <c r="F60" s="156" t="s">
        <v>235</v>
      </c>
      <c r="G60" s="156" t="s">
        <v>236</v>
      </c>
      <c r="H60" s="157">
        <v>107160</v>
      </c>
      <c r="I60" s="65">
        <v>107160</v>
      </c>
      <c r="J60" s="65">
        <v>46882.5</v>
      </c>
      <c r="K60" s="156"/>
      <c r="L60" s="65">
        <v>60277.5</v>
      </c>
      <c r="M60" s="156"/>
      <c r="N60" s="65"/>
      <c r="O60" s="65"/>
      <c r="P60" s="156"/>
      <c r="Q60" s="65"/>
      <c r="R60" s="65"/>
      <c r="S60" s="65"/>
      <c r="T60" s="65"/>
      <c r="U60" s="65"/>
      <c r="V60" s="65"/>
      <c r="W60" s="65"/>
    </row>
    <row r="61" ht="20.25" customHeight="1" spans="1:23">
      <c r="A61" s="156" t="str">
        <f t="shared" si="0"/>
        <v>       玉溪市人民政府办公室</v>
      </c>
      <c r="B61" s="156" t="s">
        <v>241</v>
      </c>
      <c r="C61" s="156" t="s">
        <v>242</v>
      </c>
      <c r="D61" s="156" t="s">
        <v>99</v>
      </c>
      <c r="E61" s="156" t="s">
        <v>152</v>
      </c>
      <c r="F61" s="156" t="s">
        <v>150</v>
      </c>
      <c r="G61" s="156" t="s">
        <v>151</v>
      </c>
      <c r="H61" s="157">
        <v>15492</v>
      </c>
      <c r="I61" s="65">
        <v>15492</v>
      </c>
      <c r="J61" s="65"/>
      <c r="K61" s="156"/>
      <c r="L61" s="65">
        <v>15492</v>
      </c>
      <c r="M61" s="156"/>
      <c r="N61" s="65"/>
      <c r="O61" s="65"/>
      <c r="P61" s="156"/>
      <c r="Q61" s="65"/>
      <c r="R61" s="65"/>
      <c r="S61" s="65"/>
      <c r="T61" s="65"/>
      <c r="U61" s="65"/>
      <c r="V61" s="65"/>
      <c r="W61" s="65"/>
    </row>
    <row r="62" ht="20.25" customHeight="1" spans="1:23">
      <c r="A62" s="156" t="str">
        <f t="shared" si="0"/>
        <v>       玉溪市人民政府办公室</v>
      </c>
      <c r="B62" s="156" t="s">
        <v>243</v>
      </c>
      <c r="C62" s="156" t="s">
        <v>244</v>
      </c>
      <c r="D62" s="156" t="s">
        <v>92</v>
      </c>
      <c r="E62" s="156" t="s">
        <v>161</v>
      </c>
      <c r="F62" s="156" t="s">
        <v>245</v>
      </c>
      <c r="G62" s="156" t="s">
        <v>246</v>
      </c>
      <c r="H62" s="157">
        <v>96000</v>
      </c>
      <c r="I62" s="65">
        <v>96000</v>
      </c>
      <c r="J62" s="65"/>
      <c r="K62" s="156"/>
      <c r="L62" s="65">
        <v>96000</v>
      </c>
      <c r="M62" s="156"/>
      <c r="N62" s="65"/>
      <c r="O62" s="65"/>
      <c r="P62" s="156"/>
      <c r="Q62" s="65"/>
      <c r="R62" s="65"/>
      <c r="S62" s="65"/>
      <c r="T62" s="65"/>
      <c r="U62" s="65"/>
      <c r="V62" s="65"/>
      <c r="W62" s="65"/>
    </row>
    <row r="63" ht="20.25" customHeight="1" spans="1:23">
      <c r="A63" s="156" t="str">
        <f t="shared" si="0"/>
        <v>       玉溪市人民政府办公室</v>
      </c>
      <c r="B63" s="156" t="s">
        <v>247</v>
      </c>
      <c r="C63" s="156" t="s">
        <v>248</v>
      </c>
      <c r="D63" s="156" t="s">
        <v>85</v>
      </c>
      <c r="E63" s="156" t="s">
        <v>174</v>
      </c>
      <c r="F63" s="156" t="s">
        <v>175</v>
      </c>
      <c r="G63" s="156" t="s">
        <v>176</v>
      </c>
      <c r="H63" s="157">
        <v>8820</v>
      </c>
      <c r="I63" s="65">
        <v>8820</v>
      </c>
      <c r="J63" s="65"/>
      <c r="K63" s="156"/>
      <c r="L63" s="65">
        <v>8820</v>
      </c>
      <c r="M63" s="156"/>
      <c r="N63" s="65"/>
      <c r="O63" s="65"/>
      <c r="P63" s="156"/>
      <c r="Q63" s="65"/>
      <c r="R63" s="65"/>
      <c r="S63" s="65"/>
      <c r="T63" s="65"/>
      <c r="U63" s="65"/>
      <c r="V63" s="65"/>
      <c r="W63" s="65"/>
    </row>
    <row r="64" ht="20.25" customHeight="1" spans="1:23">
      <c r="A64" s="156" t="str">
        <f t="shared" si="0"/>
        <v>       玉溪市人民政府办公室</v>
      </c>
      <c r="B64" s="156" t="s">
        <v>249</v>
      </c>
      <c r="C64" s="156" t="s">
        <v>250</v>
      </c>
      <c r="D64" s="156" t="s">
        <v>87</v>
      </c>
      <c r="E64" s="156" t="s">
        <v>251</v>
      </c>
      <c r="F64" s="156" t="s">
        <v>252</v>
      </c>
      <c r="G64" s="156" t="s">
        <v>253</v>
      </c>
      <c r="H64" s="157">
        <v>200000</v>
      </c>
      <c r="I64" s="65">
        <v>200000</v>
      </c>
      <c r="J64" s="65"/>
      <c r="K64" s="156"/>
      <c r="L64" s="65">
        <v>200000</v>
      </c>
      <c r="M64" s="156"/>
      <c r="N64" s="65"/>
      <c r="O64" s="65"/>
      <c r="P64" s="156"/>
      <c r="Q64" s="65"/>
      <c r="R64" s="65"/>
      <c r="S64" s="65"/>
      <c r="T64" s="65"/>
      <c r="U64" s="65"/>
      <c r="V64" s="65"/>
      <c r="W64" s="65"/>
    </row>
    <row r="65" ht="20.25" customHeight="1" spans="1:23">
      <c r="A65" s="156" t="str">
        <f t="shared" si="0"/>
        <v>       玉溪市人民政府办公室</v>
      </c>
      <c r="B65" s="156" t="s">
        <v>254</v>
      </c>
      <c r="C65" s="156" t="s">
        <v>255</v>
      </c>
      <c r="D65" s="156" t="s">
        <v>80</v>
      </c>
      <c r="E65" s="156" t="s">
        <v>147</v>
      </c>
      <c r="F65" s="156" t="s">
        <v>256</v>
      </c>
      <c r="G65" s="156" t="s">
        <v>255</v>
      </c>
      <c r="H65" s="157">
        <v>308000</v>
      </c>
      <c r="I65" s="65">
        <v>308000</v>
      </c>
      <c r="J65" s="65"/>
      <c r="K65" s="156"/>
      <c r="L65" s="65">
        <v>308000</v>
      </c>
      <c r="M65" s="156"/>
      <c r="N65" s="65"/>
      <c r="O65" s="65"/>
      <c r="P65" s="156"/>
      <c r="Q65" s="65"/>
      <c r="R65" s="65"/>
      <c r="S65" s="65"/>
      <c r="T65" s="65"/>
      <c r="U65" s="65"/>
      <c r="V65" s="65"/>
      <c r="W65" s="65"/>
    </row>
    <row r="66" ht="20.25" customHeight="1" spans="1:23">
      <c r="A66" s="154" t="s">
        <v>30</v>
      </c>
      <c r="B66" s="154"/>
      <c r="C66" s="154"/>
      <c r="D66" s="154"/>
      <c r="E66" s="154"/>
      <c r="F66" s="154"/>
      <c r="G66" s="154"/>
      <c r="H66" s="65">
        <v>30479432.16</v>
      </c>
      <c r="I66" s="65">
        <v>30479432.16</v>
      </c>
      <c r="J66" s="65">
        <v>11505465.12</v>
      </c>
      <c r="K66" s="65"/>
      <c r="L66" s="65">
        <v>18973967.04</v>
      </c>
      <c r="M66" s="65"/>
      <c r="N66" s="65"/>
      <c r="O66" s="65"/>
      <c r="P66" s="65"/>
      <c r="Q66" s="65"/>
      <c r="R66" s="65"/>
      <c r="S66" s="65"/>
      <c r="T66" s="65"/>
      <c r="U66" s="65"/>
      <c r="V66" s="65"/>
      <c r="W66" s="65"/>
    </row>
  </sheetData>
  <mergeCells count="17">
    <mergeCell ref="A1:W1"/>
    <mergeCell ref="A2:W2"/>
    <mergeCell ref="A3:V3"/>
    <mergeCell ref="H4:W4"/>
    <mergeCell ref="I5:M5"/>
    <mergeCell ref="N5:P5"/>
    <mergeCell ref="R5:W5"/>
    <mergeCell ref="A66:G66"/>
    <mergeCell ref="A4:A6"/>
    <mergeCell ref="B4:B6"/>
    <mergeCell ref="C4:C6"/>
    <mergeCell ref="D4:D6"/>
    <mergeCell ref="E4:E6"/>
    <mergeCell ref="F4:F6"/>
    <mergeCell ref="G4:G6"/>
    <mergeCell ref="H5:H6"/>
    <mergeCell ref="Q5:Q6"/>
  </mergeCells>
  <pageMargins left="0.75" right="0.75" top="1" bottom="1" header="0.5" footer="0.5"/>
  <pageSetup paperSize="1" pageOrder="overThenDown"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W24"/>
  <sheetViews>
    <sheetView showZeros="0" topLeftCell="A14" workbookViewId="0">
      <selection activeCell="J6" sqref="$A6:$XFD32"/>
    </sheetView>
  </sheetViews>
  <sheetFormatPr defaultColWidth="9.14166666666667" defaultRowHeight="14.25" customHeight="1"/>
  <cols>
    <col min="1" max="1" width="14.575" customWidth="1"/>
    <col min="2" max="2" width="21.0333333333333" customWidth="1"/>
    <col min="3" max="3" width="31.3166666666667" customWidth="1"/>
    <col min="4" max="4" width="23.85" customWidth="1"/>
    <col min="5" max="5" width="15.6" customWidth="1"/>
    <col min="6" max="6" width="19.7416666666667" customWidth="1"/>
    <col min="7" max="7" width="14.8833333333333" customWidth="1"/>
    <col min="8" max="8" width="19.7416666666667" customWidth="1"/>
    <col min="9" max="16" width="14.175" customWidth="1"/>
    <col min="17" max="17" width="13.6" customWidth="1"/>
    <col min="18" max="23" width="15.175" customWidth="1"/>
  </cols>
  <sheetData>
    <row r="1" ht="13.5" customHeight="1" spans="2:23">
      <c r="B1" s="135"/>
      <c r="E1" s="145"/>
      <c r="F1" s="145"/>
      <c r="G1" s="145"/>
      <c r="H1" s="145"/>
      <c r="K1" s="135"/>
      <c r="N1" s="135"/>
      <c r="O1" s="135"/>
      <c r="P1" s="135"/>
      <c r="U1" s="150"/>
      <c r="W1" s="136" t="s">
        <v>257</v>
      </c>
    </row>
    <row r="2" ht="27.75" customHeight="1" spans="1:23">
      <c r="A2" s="33" t="s">
        <v>258</v>
      </c>
      <c r="B2" s="33"/>
      <c r="C2" s="33"/>
      <c r="D2" s="33"/>
      <c r="E2" s="33"/>
      <c r="F2" s="33"/>
      <c r="G2" s="33"/>
      <c r="H2" s="33"/>
      <c r="I2" s="33"/>
      <c r="J2" s="33"/>
      <c r="K2" s="33"/>
      <c r="L2" s="33"/>
      <c r="M2" s="33"/>
      <c r="N2" s="33"/>
      <c r="O2" s="33"/>
      <c r="P2" s="33"/>
      <c r="Q2" s="33"/>
      <c r="R2" s="33"/>
      <c r="S2" s="33"/>
      <c r="T2" s="33"/>
      <c r="U2" s="33"/>
      <c r="V2" s="33"/>
      <c r="W2" s="33"/>
    </row>
    <row r="3" ht="13.5" customHeight="1" spans="1:23">
      <c r="A3" s="5" t="str">
        <f>"单位名称："&amp;"玉溪市人民政府办公室"</f>
        <v>单位名称：玉溪市人民政府办公室</v>
      </c>
      <c r="B3" s="146" t="str">
        <f>"单位名称："&amp;"玉溪市人民政府办公室"</f>
        <v>单位名称：玉溪市人民政府办公室</v>
      </c>
      <c r="C3" s="146"/>
      <c r="D3" s="146"/>
      <c r="E3" s="146"/>
      <c r="F3" s="146"/>
      <c r="G3" s="146"/>
      <c r="H3" s="146"/>
      <c r="I3" s="146"/>
      <c r="J3" s="7"/>
      <c r="K3" s="7"/>
      <c r="L3" s="7"/>
      <c r="M3" s="7"/>
      <c r="N3" s="7"/>
      <c r="O3" s="7"/>
      <c r="P3" s="7"/>
      <c r="Q3" s="7"/>
      <c r="U3" s="150"/>
      <c r="W3" s="139" t="s">
        <v>2</v>
      </c>
    </row>
    <row r="4" ht="21.75" customHeight="1" spans="1:23">
      <c r="A4" s="9" t="s">
        <v>259</v>
      </c>
      <c r="B4" s="9" t="s">
        <v>127</v>
      </c>
      <c r="C4" s="9" t="s">
        <v>128</v>
      </c>
      <c r="D4" s="9" t="s">
        <v>260</v>
      </c>
      <c r="E4" s="10" t="s">
        <v>129</v>
      </c>
      <c r="F4" s="10" t="s">
        <v>130</v>
      </c>
      <c r="G4" s="10" t="s">
        <v>131</v>
      </c>
      <c r="H4" s="10" t="s">
        <v>132</v>
      </c>
      <c r="I4" s="20" t="s">
        <v>30</v>
      </c>
      <c r="J4" s="20" t="s">
        <v>261</v>
      </c>
      <c r="K4" s="20"/>
      <c r="L4" s="20"/>
      <c r="M4" s="20"/>
      <c r="N4" s="20" t="s">
        <v>134</v>
      </c>
      <c r="O4" s="20"/>
      <c r="P4" s="20"/>
      <c r="Q4" s="10" t="s">
        <v>36</v>
      </c>
      <c r="R4" s="11" t="s">
        <v>70</v>
      </c>
      <c r="S4" s="12"/>
      <c r="T4" s="12"/>
      <c r="U4" s="12"/>
      <c r="V4" s="12"/>
      <c r="W4" s="13"/>
    </row>
    <row r="5" ht="21.75" customHeight="1" spans="1:23">
      <c r="A5" s="14"/>
      <c r="B5" s="14"/>
      <c r="C5" s="14"/>
      <c r="D5" s="14"/>
      <c r="E5" s="15"/>
      <c r="F5" s="15"/>
      <c r="G5" s="15"/>
      <c r="H5" s="15"/>
      <c r="I5" s="20"/>
      <c r="J5" s="149" t="s">
        <v>33</v>
      </c>
      <c r="K5" s="149"/>
      <c r="L5" s="149" t="s">
        <v>34</v>
      </c>
      <c r="M5" s="149" t="s">
        <v>35</v>
      </c>
      <c r="N5" s="10" t="s">
        <v>33</v>
      </c>
      <c r="O5" s="10" t="s">
        <v>34</v>
      </c>
      <c r="P5" s="10" t="s">
        <v>35</v>
      </c>
      <c r="Q5" s="15"/>
      <c r="R5" s="10" t="s">
        <v>32</v>
      </c>
      <c r="S5" s="10" t="s">
        <v>39</v>
      </c>
      <c r="T5" s="10" t="s">
        <v>140</v>
      </c>
      <c r="U5" s="10" t="s">
        <v>41</v>
      </c>
      <c r="V5" s="10" t="s">
        <v>42</v>
      </c>
      <c r="W5" s="10" t="s">
        <v>43</v>
      </c>
    </row>
    <row r="6" ht="40.5" customHeight="1" spans="1:23">
      <c r="A6" s="17"/>
      <c r="B6" s="17"/>
      <c r="C6" s="17"/>
      <c r="D6" s="17"/>
      <c r="E6" s="18"/>
      <c r="F6" s="18"/>
      <c r="G6" s="18"/>
      <c r="H6" s="18"/>
      <c r="I6" s="20"/>
      <c r="J6" s="149" t="s">
        <v>32</v>
      </c>
      <c r="K6" s="149" t="s">
        <v>262</v>
      </c>
      <c r="L6" s="149"/>
      <c r="M6" s="149"/>
      <c r="N6" s="18"/>
      <c r="O6" s="18"/>
      <c r="P6" s="18"/>
      <c r="Q6" s="18"/>
      <c r="R6" s="18"/>
      <c r="S6" s="18"/>
      <c r="T6" s="18"/>
      <c r="U6" s="19"/>
      <c r="V6" s="18"/>
      <c r="W6" s="18"/>
    </row>
    <row r="7" ht="15" customHeight="1" spans="1:23">
      <c r="A7" s="147">
        <v>1</v>
      </c>
      <c r="B7" s="147">
        <v>2</v>
      </c>
      <c r="C7" s="147">
        <v>3</v>
      </c>
      <c r="D7" s="147">
        <v>4</v>
      </c>
      <c r="E7" s="147">
        <v>5</v>
      </c>
      <c r="F7" s="147">
        <v>6</v>
      </c>
      <c r="G7" s="147">
        <v>7</v>
      </c>
      <c r="H7" s="147">
        <v>8</v>
      </c>
      <c r="I7" s="147">
        <v>9</v>
      </c>
      <c r="J7" s="147">
        <v>10</v>
      </c>
      <c r="K7" s="147">
        <v>11</v>
      </c>
      <c r="L7" s="147">
        <v>12</v>
      </c>
      <c r="M7" s="147">
        <v>13</v>
      </c>
      <c r="N7" s="147">
        <v>14</v>
      </c>
      <c r="O7" s="147">
        <v>15</v>
      </c>
      <c r="P7" s="147">
        <v>16</v>
      </c>
      <c r="Q7" s="147">
        <v>17</v>
      </c>
      <c r="R7" s="147">
        <v>18</v>
      </c>
      <c r="S7" s="147">
        <v>19</v>
      </c>
      <c r="T7" s="147">
        <v>20</v>
      </c>
      <c r="U7" s="147">
        <v>21</v>
      </c>
      <c r="V7" s="147">
        <v>22</v>
      </c>
      <c r="W7" s="147">
        <v>23</v>
      </c>
    </row>
    <row r="8" ht="32.9" customHeight="1" spans="1:23">
      <c r="A8" s="26"/>
      <c r="B8" s="148"/>
      <c r="C8" s="26" t="s">
        <v>263</v>
      </c>
      <c r="D8" s="26"/>
      <c r="E8" s="26"/>
      <c r="F8" s="26"/>
      <c r="G8" s="26"/>
      <c r="H8" s="26"/>
      <c r="I8" s="46">
        <v>400000</v>
      </c>
      <c r="J8" s="46">
        <v>400000</v>
      </c>
      <c r="K8" s="46">
        <v>400000</v>
      </c>
      <c r="L8" s="46"/>
      <c r="M8" s="46"/>
      <c r="N8" s="46"/>
      <c r="O8" s="46"/>
      <c r="P8" s="46"/>
      <c r="Q8" s="46"/>
      <c r="R8" s="46"/>
      <c r="S8" s="46"/>
      <c r="T8" s="46"/>
      <c r="U8" s="46"/>
      <c r="V8" s="46"/>
      <c r="W8" s="46"/>
    </row>
    <row r="9" ht="32.9" customHeight="1" spans="1:23">
      <c r="A9" s="26" t="s">
        <v>264</v>
      </c>
      <c r="B9" s="148" t="s">
        <v>265</v>
      </c>
      <c r="C9" s="26" t="s">
        <v>263</v>
      </c>
      <c r="D9" s="26" t="s">
        <v>64</v>
      </c>
      <c r="E9" s="26" t="s">
        <v>81</v>
      </c>
      <c r="F9" s="26" t="s">
        <v>266</v>
      </c>
      <c r="G9" s="26" t="s">
        <v>175</v>
      </c>
      <c r="H9" s="26" t="s">
        <v>176</v>
      </c>
      <c r="I9" s="46">
        <v>400000</v>
      </c>
      <c r="J9" s="46">
        <v>400000</v>
      </c>
      <c r="K9" s="46">
        <v>400000</v>
      </c>
      <c r="L9" s="46"/>
      <c r="M9" s="46"/>
      <c r="N9" s="46"/>
      <c r="O9" s="46"/>
      <c r="P9" s="46"/>
      <c r="Q9" s="46"/>
      <c r="R9" s="46"/>
      <c r="S9" s="46"/>
      <c r="T9" s="46"/>
      <c r="U9" s="46"/>
      <c r="V9" s="46"/>
      <c r="W9" s="46"/>
    </row>
    <row r="10" ht="32.9" customHeight="1" spans="1:23">
      <c r="A10" s="26"/>
      <c r="B10" s="26"/>
      <c r="C10" s="26" t="s">
        <v>267</v>
      </c>
      <c r="D10" s="26"/>
      <c r="E10" s="26"/>
      <c r="F10" s="26"/>
      <c r="G10" s="26"/>
      <c r="H10" s="26"/>
      <c r="I10" s="46">
        <v>160000</v>
      </c>
      <c r="J10" s="46">
        <v>160000</v>
      </c>
      <c r="K10" s="46">
        <v>160000</v>
      </c>
      <c r="L10" s="46"/>
      <c r="M10" s="46"/>
      <c r="N10" s="46"/>
      <c r="O10" s="46"/>
      <c r="P10" s="46"/>
      <c r="Q10" s="46"/>
      <c r="R10" s="46"/>
      <c r="S10" s="46"/>
      <c r="T10" s="46"/>
      <c r="U10" s="46"/>
      <c r="V10" s="46"/>
      <c r="W10" s="46"/>
    </row>
    <row r="11" ht="32.9" customHeight="1" spans="1:23">
      <c r="A11" s="26" t="s">
        <v>268</v>
      </c>
      <c r="B11" s="148" t="s">
        <v>269</v>
      </c>
      <c r="C11" s="26" t="s">
        <v>267</v>
      </c>
      <c r="D11" s="26" t="s">
        <v>64</v>
      </c>
      <c r="E11" s="26" t="s">
        <v>81</v>
      </c>
      <c r="F11" s="26" t="s">
        <v>266</v>
      </c>
      <c r="G11" s="26" t="s">
        <v>212</v>
      </c>
      <c r="H11" s="26" t="s">
        <v>213</v>
      </c>
      <c r="I11" s="46">
        <v>160000</v>
      </c>
      <c r="J11" s="46">
        <v>160000</v>
      </c>
      <c r="K11" s="46">
        <v>160000</v>
      </c>
      <c r="L11" s="46"/>
      <c r="M11" s="46"/>
      <c r="N11" s="46"/>
      <c r="O11" s="46"/>
      <c r="P11" s="46"/>
      <c r="Q11" s="46"/>
      <c r="R11" s="46"/>
      <c r="S11" s="46"/>
      <c r="T11" s="46"/>
      <c r="U11" s="46"/>
      <c r="V11" s="46"/>
      <c r="W11" s="46"/>
    </row>
    <row r="12" ht="32.9" customHeight="1" spans="1:23">
      <c r="A12" s="26"/>
      <c r="B12" s="26"/>
      <c r="C12" s="26" t="s">
        <v>270</v>
      </c>
      <c r="D12" s="26"/>
      <c r="E12" s="26"/>
      <c r="F12" s="26"/>
      <c r="G12" s="26"/>
      <c r="H12" s="26"/>
      <c r="I12" s="46">
        <v>395000</v>
      </c>
      <c r="J12" s="46">
        <v>395000</v>
      </c>
      <c r="K12" s="46">
        <v>395000</v>
      </c>
      <c r="L12" s="46"/>
      <c r="M12" s="46"/>
      <c r="N12" s="46"/>
      <c r="O12" s="46"/>
      <c r="P12" s="46"/>
      <c r="Q12" s="46"/>
      <c r="R12" s="46"/>
      <c r="S12" s="46"/>
      <c r="T12" s="46"/>
      <c r="U12" s="46"/>
      <c r="V12" s="46"/>
      <c r="W12" s="46"/>
    </row>
    <row r="13" ht="32.9" customHeight="1" spans="1:23">
      <c r="A13" s="26" t="s">
        <v>268</v>
      </c>
      <c r="B13" s="148" t="s">
        <v>271</v>
      </c>
      <c r="C13" s="26" t="s">
        <v>270</v>
      </c>
      <c r="D13" s="26" t="s">
        <v>64</v>
      </c>
      <c r="E13" s="26" t="s">
        <v>81</v>
      </c>
      <c r="F13" s="26" t="s">
        <v>266</v>
      </c>
      <c r="G13" s="26" t="s">
        <v>224</v>
      </c>
      <c r="H13" s="26" t="s">
        <v>225</v>
      </c>
      <c r="I13" s="46">
        <v>395000</v>
      </c>
      <c r="J13" s="46">
        <v>395000</v>
      </c>
      <c r="K13" s="46">
        <v>395000</v>
      </c>
      <c r="L13" s="46"/>
      <c r="M13" s="46"/>
      <c r="N13" s="46"/>
      <c r="O13" s="46"/>
      <c r="P13" s="46"/>
      <c r="Q13" s="46"/>
      <c r="R13" s="46"/>
      <c r="S13" s="46"/>
      <c r="T13" s="46"/>
      <c r="U13" s="46"/>
      <c r="V13" s="46"/>
      <c r="W13" s="46"/>
    </row>
    <row r="14" ht="32.9" customHeight="1" spans="1:23">
      <c r="A14" s="26"/>
      <c r="B14" s="26"/>
      <c r="C14" s="26" t="s">
        <v>272</v>
      </c>
      <c r="D14" s="26"/>
      <c r="E14" s="26"/>
      <c r="F14" s="26"/>
      <c r="G14" s="26"/>
      <c r="H14" s="26"/>
      <c r="I14" s="46">
        <v>35634</v>
      </c>
      <c r="J14" s="46">
        <v>35634</v>
      </c>
      <c r="K14" s="46">
        <v>35634</v>
      </c>
      <c r="L14" s="46"/>
      <c r="M14" s="46"/>
      <c r="N14" s="46"/>
      <c r="O14" s="46"/>
      <c r="P14" s="46"/>
      <c r="Q14" s="46"/>
      <c r="R14" s="46"/>
      <c r="S14" s="46"/>
      <c r="T14" s="46"/>
      <c r="U14" s="46"/>
      <c r="V14" s="46"/>
      <c r="W14" s="46"/>
    </row>
    <row r="15" ht="32.9" customHeight="1" spans="1:23">
      <c r="A15" s="26" t="s">
        <v>264</v>
      </c>
      <c r="B15" s="148" t="s">
        <v>273</v>
      </c>
      <c r="C15" s="26" t="s">
        <v>272</v>
      </c>
      <c r="D15" s="26" t="s">
        <v>64</v>
      </c>
      <c r="E15" s="26" t="s">
        <v>89</v>
      </c>
      <c r="F15" s="26" t="s">
        <v>274</v>
      </c>
      <c r="G15" s="26" t="s">
        <v>175</v>
      </c>
      <c r="H15" s="26" t="s">
        <v>176</v>
      </c>
      <c r="I15" s="46">
        <v>35634</v>
      </c>
      <c r="J15" s="46">
        <v>35634</v>
      </c>
      <c r="K15" s="46">
        <v>35634</v>
      </c>
      <c r="L15" s="46"/>
      <c r="M15" s="46"/>
      <c r="N15" s="46"/>
      <c r="O15" s="46"/>
      <c r="P15" s="46"/>
      <c r="Q15" s="46"/>
      <c r="R15" s="46"/>
      <c r="S15" s="46"/>
      <c r="T15" s="46"/>
      <c r="U15" s="46"/>
      <c r="V15" s="46"/>
      <c r="W15" s="46"/>
    </row>
    <row r="16" ht="32.9" customHeight="1" spans="1:23">
      <c r="A16" s="26"/>
      <c r="B16" s="26"/>
      <c r="C16" s="26" t="s">
        <v>275</v>
      </c>
      <c r="D16" s="26"/>
      <c r="E16" s="26"/>
      <c r="F16" s="26"/>
      <c r="G16" s="26"/>
      <c r="H16" s="26"/>
      <c r="I16" s="46">
        <v>50000</v>
      </c>
      <c r="J16" s="46">
        <v>50000</v>
      </c>
      <c r="K16" s="46">
        <v>50000</v>
      </c>
      <c r="L16" s="46"/>
      <c r="M16" s="46"/>
      <c r="N16" s="46"/>
      <c r="O16" s="46"/>
      <c r="P16" s="46"/>
      <c r="Q16" s="46"/>
      <c r="R16" s="46"/>
      <c r="S16" s="46"/>
      <c r="T16" s="46"/>
      <c r="U16" s="46"/>
      <c r="V16" s="46"/>
      <c r="W16" s="46"/>
    </row>
    <row r="17" ht="32.9" customHeight="1" spans="1:23">
      <c r="A17" s="26" t="s">
        <v>268</v>
      </c>
      <c r="B17" s="148" t="s">
        <v>276</v>
      </c>
      <c r="C17" s="26" t="s">
        <v>275</v>
      </c>
      <c r="D17" s="26" t="s">
        <v>64</v>
      </c>
      <c r="E17" s="26" t="s">
        <v>81</v>
      </c>
      <c r="F17" s="26" t="s">
        <v>266</v>
      </c>
      <c r="G17" s="26" t="s">
        <v>224</v>
      </c>
      <c r="H17" s="26" t="s">
        <v>225</v>
      </c>
      <c r="I17" s="46">
        <v>50000</v>
      </c>
      <c r="J17" s="46">
        <v>50000</v>
      </c>
      <c r="K17" s="46">
        <v>50000</v>
      </c>
      <c r="L17" s="46"/>
      <c r="M17" s="46"/>
      <c r="N17" s="46"/>
      <c r="O17" s="46"/>
      <c r="P17" s="46"/>
      <c r="Q17" s="46"/>
      <c r="R17" s="46"/>
      <c r="S17" s="46"/>
      <c r="T17" s="46"/>
      <c r="U17" s="46"/>
      <c r="V17" s="46"/>
      <c r="W17" s="46"/>
    </row>
    <row r="18" ht="32.9" customHeight="1" spans="1:23">
      <c r="A18" s="26"/>
      <c r="B18" s="26"/>
      <c r="C18" s="26" t="s">
        <v>277</v>
      </c>
      <c r="D18" s="26"/>
      <c r="E18" s="26"/>
      <c r="F18" s="26"/>
      <c r="G18" s="26"/>
      <c r="H18" s="26"/>
      <c r="I18" s="46">
        <v>1250000</v>
      </c>
      <c r="J18" s="46">
        <v>1250000</v>
      </c>
      <c r="K18" s="46">
        <v>1250000</v>
      </c>
      <c r="L18" s="46"/>
      <c r="M18" s="46"/>
      <c r="N18" s="46"/>
      <c r="O18" s="46"/>
      <c r="P18" s="46"/>
      <c r="Q18" s="46"/>
      <c r="R18" s="46"/>
      <c r="S18" s="46"/>
      <c r="T18" s="46"/>
      <c r="U18" s="46"/>
      <c r="V18" s="46"/>
      <c r="W18" s="46"/>
    </row>
    <row r="19" ht="32.9" customHeight="1" spans="1:23">
      <c r="A19" s="26" t="s">
        <v>268</v>
      </c>
      <c r="B19" s="148" t="s">
        <v>278</v>
      </c>
      <c r="C19" s="26" t="s">
        <v>277</v>
      </c>
      <c r="D19" s="26" t="s">
        <v>64</v>
      </c>
      <c r="E19" s="26" t="s">
        <v>81</v>
      </c>
      <c r="F19" s="26" t="s">
        <v>266</v>
      </c>
      <c r="G19" s="26" t="s">
        <v>194</v>
      </c>
      <c r="H19" s="26" t="s">
        <v>195</v>
      </c>
      <c r="I19" s="46">
        <v>220000</v>
      </c>
      <c r="J19" s="46">
        <v>220000</v>
      </c>
      <c r="K19" s="46">
        <v>220000</v>
      </c>
      <c r="L19" s="46"/>
      <c r="M19" s="46"/>
      <c r="N19" s="46"/>
      <c r="O19" s="46"/>
      <c r="P19" s="46"/>
      <c r="Q19" s="46"/>
      <c r="R19" s="46"/>
      <c r="S19" s="46"/>
      <c r="T19" s="46"/>
      <c r="U19" s="46"/>
      <c r="V19" s="46"/>
      <c r="W19" s="46"/>
    </row>
    <row r="20" ht="32.9" customHeight="1" spans="1:23">
      <c r="A20" s="26" t="s">
        <v>268</v>
      </c>
      <c r="B20" s="148" t="s">
        <v>278</v>
      </c>
      <c r="C20" s="26" t="s">
        <v>277</v>
      </c>
      <c r="D20" s="26" t="s">
        <v>64</v>
      </c>
      <c r="E20" s="26" t="s">
        <v>81</v>
      </c>
      <c r="F20" s="26" t="s">
        <v>266</v>
      </c>
      <c r="G20" s="26" t="s">
        <v>196</v>
      </c>
      <c r="H20" s="26" t="s">
        <v>197</v>
      </c>
      <c r="I20" s="46">
        <v>780000</v>
      </c>
      <c r="J20" s="46">
        <v>780000</v>
      </c>
      <c r="K20" s="46">
        <v>780000</v>
      </c>
      <c r="L20" s="46"/>
      <c r="M20" s="46"/>
      <c r="N20" s="46"/>
      <c r="O20" s="46"/>
      <c r="P20" s="46"/>
      <c r="Q20" s="46"/>
      <c r="R20" s="46"/>
      <c r="S20" s="46"/>
      <c r="T20" s="46"/>
      <c r="U20" s="46"/>
      <c r="V20" s="46"/>
      <c r="W20" s="46"/>
    </row>
    <row r="21" ht="32.9" customHeight="1" spans="1:23">
      <c r="A21" s="26" t="s">
        <v>268</v>
      </c>
      <c r="B21" s="148" t="s">
        <v>278</v>
      </c>
      <c r="C21" s="26" t="s">
        <v>277</v>
      </c>
      <c r="D21" s="26" t="s">
        <v>64</v>
      </c>
      <c r="E21" s="26" t="s">
        <v>81</v>
      </c>
      <c r="F21" s="26" t="s">
        <v>266</v>
      </c>
      <c r="G21" s="26" t="s">
        <v>187</v>
      </c>
      <c r="H21" s="26" t="s">
        <v>188</v>
      </c>
      <c r="I21" s="46">
        <v>250000</v>
      </c>
      <c r="J21" s="46">
        <v>250000</v>
      </c>
      <c r="K21" s="46">
        <v>250000</v>
      </c>
      <c r="L21" s="46"/>
      <c r="M21" s="46"/>
      <c r="N21" s="46"/>
      <c r="O21" s="46"/>
      <c r="P21" s="46"/>
      <c r="Q21" s="46"/>
      <c r="R21" s="46"/>
      <c r="S21" s="46"/>
      <c r="T21" s="46"/>
      <c r="U21" s="46"/>
      <c r="V21" s="46"/>
      <c r="W21" s="46"/>
    </row>
    <row r="22" ht="32.9" customHeight="1" spans="1:23">
      <c r="A22" s="26"/>
      <c r="B22" s="26"/>
      <c r="C22" s="26" t="s">
        <v>279</v>
      </c>
      <c r="D22" s="26"/>
      <c r="E22" s="26"/>
      <c r="F22" s="26"/>
      <c r="G22" s="26"/>
      <c r="H22" s="26"/>
      <c r="I22" s="46">
        <v>100000</v>
      </c>
      <c r="J22" s="46">
        <v>100000</v>
      </c>
      <c r="K22" s="46">
        <v>100000</v>
      </c>
      <c r="L22" s="46"/>
      <c r="M22" s="46"/>
      <c r="N22" s="46"/>
      <c r="O22" s="46"/>
      <c r="P22" s="46"/>
      <c r="Q22" s="46"/>
      <c r="R22" s="46"/>
      <c r="S22" s="46"/>
      <c r="T22" s="46"/>
      <c r="U22" s="46"/>
      <c r="V22" s="46"/>
      <c r="W22" s="46"/>
    </row>
    <row r="23" ht="32.9" customHeight="1" spans="1:23">
      <c r="A23" s="26" t="s">
        <v>268</v>
      </c>
      <c r="B23" s="148" t="s">
        <v>280</v>
      </c>
      <c r="C23" s="26" t="s">
        <v>279</v>
      </c>
      <c r="D23" s="26" t="s">
        <v>64</v>
      </c>
      <c r="E23" s="26" t="s">
        <v>81</v>
      </c>
      <c r="F23" s="26" t="s">
        <v>266</v>
      </c>
      <c r="G23" s="26" t="s">
        <v>281</v>
      </c>
      <c r="H23" s="26" t="s">
        <v>282</v>
      </c>
      <c r="I23" s="46">
        <v>100000</v>
      </c>
      <c r="J23" s="46">
        <v>100000</v>
      </c>
      <c r="K23" s="46">
        <v>100000</v>
      </c>
      <c r="L23" s="46"/>
      <c r="M23" s="46"/>
      <c r="N23" s="46"/>
      <c r="O23" s="46"/>
      <c r="P23" s="46"/>
      <c r="Q23" s="46"/>
      <c r="R23" s="46"/>
      <c r="S23" s="46"/>
      <c r="T23" s="46"/>
      <c r="U23" s="46"/>
      <c r="V23" s="46"/>
      <c r="W23" s="46"/>
    </row>
    <row r="24" ht="18.75" customHeight="1" spans="1:23">
      <c r="A24" s="47" t="s">
        <v>283</v>
      </c>
      <c r="B24" s="48"/>
      <c r="C24" s="48"/>
      <c r="D24" s="48"/>
      <c r="E24" s="48"/>
      <c r="F24" s="48"/>
      <c r="G24" s="48"/>
      <c r="H24" s="49"/>
      <c r="I24" s="46">
        <v>2390634</v>
      </c>
      <c r="J24" s="46">
        <v>2390634</v>
      </c>
      <c r="K24" s="46">
        <v>2390634</v>
      </c>
      <c r="L24" s="46"/>
      <c r="M24" s="46"/>
      <c r="N24" s="46"/>
      <c r="O24" s="46"/>
      <c r="P24" s="46"/>
      <c r="Q24" s="46"/>
      <c r="R24" s="46"/>
      <c r="S24" s="46"/>
      <c r="T24" s="46"/>
      <c r="U24" s="46"/>
      <c r="V24" s="46"/>
      <c r="W24" s="46"/>
    </row>
  </sheetData>
  <mergeCells count="28">
    <mergeCell ref="A2:W2"/>
    <mergeCell ref="A3:I3"/>
    <mergeCell ref="J4:M4"/>
    <mergeCell ref="N4:P4"/>
    <mergeCell ref="R4:W4"/>
    <mergeCell ref="J5:K5"/>
    <mergeCell ref="A24:H24"/>
    <mergeCell ref="A4:A6"/>
    <mergeCell ref="B4:B6"/>
    <mergeCell ref="C4:C6"/>
    <mergeCell ref="D4:D6"/>
    <mergeCell ref="E4:E6"/>
    <mergeCell ref="F4:F6"/>
    <mergeCell ref="G4:G6"/>
    <mergeCell ref="H4:H6"/>
    <mergeCell ref="I4:I6"/>
    <mergeCell ref="L5:L6"/>
    <mergeCell ref="M5:M6"/>
    <mergeCell ref="N5:N6"/>
    <mergeCell ref="O5:O6"/>
    <mergeCell ref="P5:P6"/>
    <mergeCell ref="Q4:Q6"/>
    <mergeCell ref="R5:R6"/>
    <mergeCell ref="S5:S6"/>
    <mergeCell ref="T5:T6"/>
    <mergeCell ref="U5:U6"/>
    <mergeCell ref="V5:V6"/>
    <mergeCell ref="W5:W6"/>
  </mergeCells>
  <pageMargins left="0.75" right="0.75" top="1" bottom="1" header="0.5" footer="0.5"/>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J47"/>
  <sheetViews>
    <sheetView showZeros="0" topLeftCell="A40" workbookViewId="0">
      <selection activeCell="C10" sqref="C10"/>
    </sheetView>
  </sheetViews>
  <sheetFormatPr defaultColWidth="9.14166666666667" defaultRowHeight="12" customHeight="1"/>
  <cols>
    <col min="1" max="1" width="34.2833333333333" customWidth="1"/>
    <col min="2" max="2" width="38" customWidth="1"/>
    <col min="3" max="3" width="17.175" customWidth="1"/>
    <col min="4" max="4" width="21.0333333333333" customWidth="1"/>
    <col min="5" max="5" width="32.25" customWidth="1"/>
    <col min="6" max="6" width="11.2833333333333" customWidth="1"/>
    <col min="7" max="7" width="10.3166666666667" customWidth="1"/>
    <col min="8" max="8" width="9.31666666666667" customWidth="1"/>
    <col min="9" max="9" width="13.425" customWidth="1"/>
    <col min="10" max="10" width="32.375" customWidth="1"/>
  </cols>
  <sheetData>
    <row r="1" customHeight="1" spans="10:10">
      <c r="J1" s="144" t="s">
        <v>284</v>
      </c>
    </row>
    <row r="2" ht="28.5" customHeight="1" spans="1:10">
      <c r="A2" s="143" t="s">
        <v>285</v>
      </c>
      <c r="B2" s="33"/>
      <c r="C2" s="33"/>
      <c r="D2" s="33"/>
      <c r="E2" s="33"/>
      <c r="F2" s="103"/>
      <c r="G2" s="33"/>
      <c r="H2" s="103"/>
      <c r="I2" s="103"/>
      <c r="J2" s="33"/>
    </row>
    <row r="3" ht="15" customHeight="1" spans="1:1">
      <c r="A3" s="5" t="str">
        <f>"单位名称："&amp;"玉溪市人民政府办公室"</f>
        <v>单位名称：玉溪市人民政府办公室</v>
      </c>
    </row>
    <row r="4" ht="14.25" customHeight="1" spans="1:10">
      <c r="A4" s="70" t="s">
        <v>286</v>
      </c>
      <c r="B4" s="70" t="s">
        <v>287</v>
      </c>
      <c r="C4" s="70" t="s">
        <v>288</v>
      </c>
      <c r="D4" s="70" t="s">
        <v>289</v>
      </c>
      <c r="E4" s="70" t="s">
        <v>290</v>
      </c>
      <c r="F4" s="56" t="s">
        <v>291</v>
      </c>
      <c r="G4" s="70" t="s">
        <v>292</v>
      </c>
      <c r="H4" s="56" t="s">
        <v>293</v>
      </c>
      <c r="I4" s="56" t="s">
        <v>294</v>
      </c>
      <c r="J4" s="70" t="s">
        <v>295</v>
      </c>
    </row>
    <row r="5" ht="14.25" customHeight="1" spans="1:10">
      <c r="A5" s="70">
        <v>1</v>
      </c>
      <c r="B5" s="70">
        <v>2</v>
      </c>
      <c r="C5" s="70">
        <v>3</v>
      </c>
      <c r="D5" s="70">
        <v>4</v>
      </c>
      <c r="E5" s="70">
        <v>5</v>
      </c>
      <c r="F5" s="56">
        <v>6</v>
      </c>
      <c r="G5" s="70">
        <v>7</v>
      </c>
      <c r="H5" s="56">
        <v>8</v>
      </c>
      <c r="I5" s="56">
        <v>9</v>
      </c>
      <c r="J5" s="70">
        <v>10</v>
      </c>
    </row>
    <row r="6" ht="15" customHeight="1" spans="1:10">
      <c r="A6" s="44" t="s">
        <v>64</v>
      </c>
      <c r="B6" s="71"/>
      <c r="C6" s="71"/>
      <c r="D6" s="71"/>
      <c r="E6" s="72"/>
      <c r="F6" s="73"/>
      <c r="G6" s="72"/>
      <c r="H6" s="73"/>
      <c r="I6" s="73"/>
      <c r="J6" s="72"/>
    </row>
    <row r="7" ht="33.75" customHeight="1" spans="1:10">
      <c r="A7" s="44" t="s">
        <v>270</v>
      </c>
      <c r="B7" s="45" t="s">
        <v>296</v>
      </c>
      <c r="C7" s="45" t="s">
        <v>297</v>
      </c>
      <c r="D7" s="45" t="s">
        <v>298</v>
      </c>
      <c r="E7" s="44" t="s">
        <v>299</v>
      </c>
      <c r="F7" s="45" t="s">
        <v>300</v>
      </c>
      <c r="G7" s="44" t="s">
        <v>56</v>
      </c>
      <c r="H7" s="45" t="s">
        <v>301</v>
      </c>
      <c r="I7" s="45" t="s">
        <v>302</v>
      </c>
      <c r="J7" s="44" t="s">
        <v>299</v>
      </c>
    </row>
    <row r="8" ht="33.75" customHeight="1" spans="1:10">
      <c r="A8" s="44" t="s">
        <v>270</v>
      </c>
      <c r="B8" s="45" t="s">
        <v>296</v>
      </c>
      <c r="C8" s="45" t="s">
        <v>297</v>
      </c>
      <c r="D8" s="45" t="s">
        <v>303</v>
      </c>
      <c r="E8" s="44" t="s">
        <v>304</v>
      </c>
      <c r="F8" s="45" t="s">
        <v>305</v>
      </c>
      <c r="G8" s="44" t="s">
        <v>306</v>
      </c>
      <c r="H8" s="45" t="s">
        <v>307</v>
      </c>
      <c r="I8" s="45" t="s">
        <v>302</v>
      </c>
      <c r="J8" s="44" t="s">
        <v>304</v>
      </c>
    </row>
    <row r="9" ht="33.75" customHeight="1" spans="1:10">
      <c r="A9" s="44" t="s">
        <v>270</v>
      </c>
      <c r="B9" s="45" t="s">
        <v>296</v>
      </c>
      <c r="C9" s="45" t="s">
        <v>297</v>
      </c>
      <c r="D9" s="45" t="s">
        <v>308</v>
      </c>
      <c r="E9" s="44" t="s">
        <v>309</v>
      </c>
      <c r="F9" s="45" t="s">
        <v>310</v>
      </c>
      <c r="G9" s="44" t="s">
        <v>311</v>
      </c>
      <c r="H9" s="45" t="s">
        <v>307</v>
      </c>
      <c r="I9" s="45" t="s">
        <v>302</v>
      </c>
      <c r="J9" s="44" t="s">
        <v>309</v>
      </c>
    </row>
    <row r="10" ht="33.75" customHeight="1" spans="1:10">
      <c r="A10" s="44" t="s">
        <v>270</v>
      </c>
      <c r="B10" s="45" t="s">
        <v>296</v>
      </c>
      <c r="C10" s="45" t="s">
        <v>312</v>
      </c>
      <c r="D10" s="45" t="s">
        <v>313</v>
      </c>
      <c r="E10" s="44" t="s">
        <v>314</v>
      </c>
      <c r="F10" s="45" t="s">
        <v>305</v>
      </c>
      <c r="G10" s="44" t="s">
        <v>311</v>
      </c>
      <c r="H10" s="45" t="s">
        <v>307</v>
      </c>
      <c r="I10" s="45" t="s">
        <v>302</v>
      </c>
      <c r="J10" s="44" t="s">
        <v>314</v>
      </c>
    </row>
    <row r="11" ht="33.75" customHeight="1" spans="1:10">
      <c r="A11" s="44" t="s">
        <v>270</v>
      </c>
      <c r="B11" s="45" t="s">
        <v>296</v>
      </c>
      <c r="C11" s="45" t="s">
        <v>315</v>
      </c>
      <c r="D11" s="45" t="s">
        <v>316</v>
      </c>
      <c r="E11" s="44" t="s">
        <v>317</v>
      </c>
      <c r="F11" s="45" t="s">
        <v>305</v>
      </c>
      <c r="G11" s="44" t="s">
        <v>318</v>
      </c>
      <c r="H11" s="45" t="s">
        <v>307</v>
      </c>
      <c r="I11" s="45" t="s">
        <v>302</v>
      </c>
      <c r="J11" s="44" t="s">
        <v>317</v>
      </c>
    </row>
    <row r="12" ht="33.75" customHeight="1" spans="1:10">
      <c r="A12" s="44" t="s">
        <v>263</v>
      </c>
      <c r="B12" s="45" t="s">
        <v>319</v>
      </c>
      <c r="C12" s="45" t="s">
        <v>297</v>
      </c>
      <c r="D12" s="45" t="s">
        <v>298</v>
      </c>
      <c r="E12" s="44" t="s">
        <v>320</v>
      </c>
      <c r="F12" s="45" t="s">
        <v>305</v>
      </c>
      <c r="G12" s="44" t="s">
        <v>45</v>
      </c>
      <c r="H12" s="45" t="s">
        <v>321</v>
      </c>
      <c r="I12" s="45" t="s">
        <v>302</v>
      </c>
      <c r="J12" s="44" t="s">
        <v>320</v>
      </c>
    </row>
    <row r="13" ht="33.75" customHeight="1" spans="1:10">
      <c r="A13" s="44" t="s">
        <v>263</v>
      </c>
      <c r="B13" s="45" t="s">
        <v>319</v>
      </c>
      <c r="C13" s="45" t="s">
        <v>297</v>
      </c>
      <c r="D13" s="45" t="s">
        <v>298</v>
      </c>
      <c r="E13" s="44" t="s">
        <v>322</v>
      </c>
      <c r="F13" s="45" t="s">
        <v>305</v>
      </c>
      <c r="G13" s="44" t="s">
        <v>323</v>
      </c>
      <c r="H13" s="45" t="s">
        <v>321</v>
      </c>
      <c r="I13" s="45" t="s">
        <v>302</v>
      </c>
      <c r="J13" s="44" t="s">
        <v>322</v>
      </c>
    </row>
    <row r="14" ht="33.75" customHeight="1" spans="1:10">
      <c r="A14" s="44" t="s">
        <v>263</v>
      </c>
      <c r="B14" s="45" t="s">
        <v>319</v>
      </c>
      <c r="C14" s="45" t="s">
        <v>297</v>
      </c>
      <c r="D14" s="45" t="s">
        <v>308</v>
      </c>
      <c r="E14" s="44" t="s">
        <v>324</v>
      </c>
      <c r="F14" s="45" t="s">
        <v>325</v>
      </c>
      <c r="G14" s="44" t="s">
        <v>326</v>
      </c>
      <c r="H14" s="45" t="s">
        <v>327</v>
      </c>
      <c r="I14" s="45" t="s">
        <v>302</v>
      </c>
      <c r="J14" s="44" t="s">
        <v>324</v>
      </c>
    </row>
    <row r="15" ht="33.75" customHeight="1" spans="1:10">
      <c r="A15" s="44" t="s">
        <v>263</v>
      </c>
      <c r="B15" s="45" t="s">
        <v>319</v>
      </c>
      <c r="C15" s="45" t="s">
        <v>297</v>
      </c>
      <c r="D15" s="45" t="s">
        <v>328</v>
      </c>
      <c r="E15" s="44" t="s">
        <v>329</v>
      </c>
      <c r="F15" s="45" t="s">
        <v>310</v>
      </c>
      <c r="G15" s="44" t="s">
        <v>330</v>
      </c>
      <c r="H15" s="45" t="s">
        <v>331</v>
      </c>
      <c r="I15" s="45" t="s">
        <v>302</v>
      </c>
      <c r="J15" s="44" t="s">
        <v>329</v>
      </c>
    </row>
    <row r="16" ht="33.75" customHeight="1" spans="1:10">
      <c r="A16" s="44" t="s">
        <v>263</v>
      </c>
      <c r="B16" s="45" t="s">
        <v>319</v>
      </c>
      <c r="C16" s="45" t="s">
        <v>312</v>
      </c>
      <c r="D16" s="45" t="s">
        <v>313</v>
      </c>
      <c r="E16" s="44" t="s">
        <v>332</v>
      </c>
      <c r="F16" s="45" t="s">
        <v>300</v>
      </c>
      <c r="G16" s="44" t="s">
        <v>333</v>
      </c>
      <c r="H16" s="45" t="s">
        <v>307</v>
      </c>
      <c r="I16" s="45" t="s">
        <v>334</v>
      </c>
      <c r="J16" s="44" t="s">
        <v>332</v>
      </c>
    </row>
    <row r="17" ht="33.75" customHeight="1" spans="1:10">
      <c r="A17" s="44" t="s">
        <v>263</v>
      </c>
      <c r="B17" s="45" t="s">
        <v>319</v>
      </c>
      <c r="C17" s="45" t="s">
        <v>315</v>
      </c>
      <c r="D17" s="45" t="s">
        <v>316</v>
      </c>
      <c r="E17" s="44" t="s">
        <v>335</v>
      </c>
      <c r="F17" s="45" t="s">
        <v>305</v>
      </c>
      <c r="G17" s="44" t="s">
        <v>336</v>
      </c>
      <c r="H17" s="45" t="s">
        <v>307</v>
      </c>
      <c r="I17" s="45" t="s">
        <v>302</v>
      </c>
      <c r="J17" s="44" t="s">
        <v>335</v>
      </c>
    </row>
    <row r="18" ht="33.75" customHeight="1" spans="1:10">
      <c r="A18" s="44" t="s">
        <v>277</v>
      </c>
      <c r="B18" s="45" t="s">
        <v>337</v>
      </c>
      <c r="C18" s="45" t="s">
        <v>297</v>
      </c>
      <c r="D18" s="45" t="s">
        <v>298</v>
      </c>
      <c r="E18" s="44" t="s">
        <v>338</v>
      </c>
      <c r="F18" s="45" t="s">
        <v>305</v>
      </c>
      <c r="G18" s="44" t="s">
        <v>339</v>
      </c>
      <c r="H18" s="45" t="s">
        <v>340</v>
      </c>
      <c r="I18" s="45" t="s">
        <v>302</v>
      </c>
      <c r="J18" s="44" t="s">
        <v>338</v>
      </c>
    </row>
    <row r="19" ht="33.75" customHeight="1" spans="1:10">
      <c r="A19" s="44" t="s">
        <v>277</v>
      </c>
      <c r="B19" s="45" t="s">
        <v>337</v>
      </c>
      <c r="C19" s="45" t="s">
        <v>297</v>
      </c>
      <c r="D19" s="45" t="s">
        <v>303</v>
      </c>
      <c r="E19" s="44" t="s">
        <v>341</v>
      </c>
      <c r="F19" s="45" t="s">
        <v>305</v>
      </c>
      <c r="G19" s="44" t="s">
        <v>311</v>
      </c>
      <c r="H19" s="45" t="s">
        <v>307</v>
      </c>
      <c r="I19" s="45" t="s">
        <v>302</v>
      </c>
      <c r="J19" s="44" t="s">
        <v>341</v>
      </c>
    </row>
    <row r="20" ht="56.25" spans="1:10">
      <c r="A20" s="44" t="s">
        <v>277</v>
      </c>
      <c r="B20" s="45" t="s">
        <v>337</v>
      </c>
      <c r="C20" s="45" t="s">
        <v>312</v>
      </c>
      <c r="D20" s="45" t="s">
        <v>313</v>
      </c>
      <c r="E20" s="44" t="s">
        <v>342</v>
      </c>
      <c r="F20" s="45" t="s">
        <v>305</v>
      </c>
      <c r="G20" s="44" t="s">
        <v>323</v>
      </c>
      <c r="H20" s="45" t="s">
        <v>307</v>
      </c>
      <c r="I20" s="45" t="s">
        <v>302</v>
      </c>
      <c r="J20" s="44" t="s">
        <v>342</v>
      </c>
    </row>
    <row r="21" ht="33.75" spans="1:10">
      <c r="A21" s="44" t="s">
        <v>277</v>
      </c>
      <c r="B21" s="45" t="s">
        <v>337</v>
      </c>
      <c r="C21" s="45" t="s">
        <v>312</v>
      </c>
      <c r="D21" s="45" t="s">
        <v>313</v>
      </c>
      <c r="E21" s="44" t="s">
        <v>343</v>
      </c>
      <c r="F21" s="45" t="s">
        <v>300</v>
      </c>
      <c r="G21" s="44" t="s">
        <v>344</v>
      </c>
      <c r="H21" s="45" t="s">
        <v>307</v>
      </c>
      <c r="I21" s="45" t="s">
        <v>334</v>
      </c>
      <c r="J21" s="44" t="s">
        <v>343</v>
      </c>
    </row>
    <row r="22" ht="33.75" spans="1:10">
      <c r="A22" s="44" t="s">
        <v>277</v>
      </c>
      <c r="B22" s="45" t="s">
        <v>337</v>
      </c>
      <c r="C22" s="45" t="s">
        <v>315</v>
      </c>
      <c r="D22" s="45" t="s">
        <v>316</v>
      </c>
      <c r="E22" s="44" t="s">
        <v>345</v>
      </c>
      <c r="F22" s="45" t="s">
        <v>305</v>
      </c>
      <c r="G22" s="44" t="s">
        <v>318</v>
      </c>
      <c r="H22" s="45" t="s">
        <v>307</v>
      </c>
      <c r="I22" s="45" t="s">
        <v>302</v>
      </c>
      <c r="J22" s="44" t="s">
        <v>345</v>
      </c>
    </row>
    <row r="23" ht="33.75" customHeight="1" spans="1:10">
      <c r="A23" s="44" t="s">
        <v>275</v>
      </c>
      <c r="B23" s="45" t="s">
        <v>346</v>
      </c>
      <c r="C23" s="45" t="s">
        <v>297</v>
      </c>
      <c r="D23" s="45" t="s">
        <v>298</v>
      </c>
      <c r="E23" s="44" t="s">
        <v>347</v>
      </c>
      <c r="F23" s="45" t="s">
        <v>305</v>
      </c>
      <c r="G23" s="44" t="s">
        <v>45</v>
      </c>
      <c r="H23" s="45" t="s">
        <v>340</v>
      </c>
      <c r="I23" s="45" t="s">
        <v>302</v>
      </c>
      <c r="J23" s="44" t="s">
        <v>347</v>
      </c>
    </row>
    <row r="24" ht="33.75" customHeight="1" spans="1:10">
      <c r="A24" s="44" t="s">
        <v>275</v>
      </c>
      <c r="B24" s="45" t="s">
        <v>346</v>
      </c>
      <c r="C24" s="45" t="s">
        <v>297</v>
      </c>
      <c r="D24" s="45" t="s">
        <v>303</v>
      </c>
      <c r="E24" s="44" t="s">
        <v>348</v>
      </c>
      <c r="F24" s="45" t="s">
        <v>300</v>
      </c>
      <c r="G24" s="44" t="s">
        <v>311</v>
      </c>
      <c r="H24" s="45" t="s">
        <v>307</v>
      </c>
      <c r="I24" s="45" t="s">
        <v>302</v>
      </c>
      <c r="J24" s="44" t="s">
        <v>348</v>
      </c>
    </row>
    <row r="25" ht="33.75" customHeight="1" spans="1:10">
      <c r="A25" s="44" t="s">
        <v>275</v>
      </c>
      <c r="B25" s="45" t="s">
        <v>346</v>
      </c>
      <c r="C25" s="45" t="s">
        <v>297</v>
      </c>
      <c r="D25" s="45" t="s">
        <v>308</v>
      </c>
      <c r="E25" s="44" t="s">
        <v>349</v>
      </c>
      <c r="F25" s="45" t="s">
        <v>305</v>
      </c>
      <c r="G25" s="44" t="s">
        <v>318</v>
      </c>
      <c r="H25" s="45" t="s">
        <v>307</v>
      </c>
      <c r="I25" s="45" t="s">
        <v>302</v>
      </c>
      <c r="J25" s="44" t="s">
        <v>349</v>
      </c>
    </row>
    <row r="26" ht="33.75" customHeight="1" spans="1:10">
      <c r="A26" s="44" t="s">
        <v>275</v>
      </c>
      <c r="B26" s="45" t="s">
        <v>346</v>
      </c>
      <c r="C26" s="45" t="s">
        <v>312</v>
      </c>
      <c r="D26" s="45" t="s">
        <v>313</v>
      </c>
      <c r="E26" s="44" t="s">
        <v>350</v>
      </c>
      <c r="F26" s="45" t="s">
        <v>305</v>
      </c>
      <c r="G26" s="44" t="s">
        <v>351</v>
      </c>
      <c r="H26" s="45" t="s">
        <v>307</v>
      </c>
      <c r="I26" s="45" t="s">
        <v>302</v>
      </c>
      <c r="J26" s="44" t="s">
        <v>350</v>
      </c>
    </row>
    <row r="27" ht="33.75" customHeight="1" spans="1:10">
      <c r="A27" s="44" t="s">
        <v>275</v>
      </c>
      <c r="B27" s="45" t="s">
        <v>346</v>
      </c>
      <c r="C27" s="45" t="s">
        <v>312</v>
      </c>
      <c r="D27" s="45" t="s">
        <v>313</v>
      </c>
      <c r="E27" s="44" t="s">
        <v>352</v>
      </c>
      <c r="F27" s="45" t="s">
        <v>305</v>
      </c>
      <c r="G27" s="44" t="s">
        <v>351</v>
      </c>
      <c r="H27" s="45" t="s">
        <v>307</v>
      </c>
      <c r="I27" s="45" t="s">
        <v>302</v>
      </c>
      <c r="J27" s="44" t="s">
        <v>352</v>
      </c>
    </row>
    <row r="28" ht="33.75" customHeight="1" spans="1:10">
      <c r="A28" s="44" t="s">
        <v>275</v>
      </c>
      <c r="B28" s="45" t="s">
        <v>346</v>
      </c>
      <c r="C28" s="45" t="s">
        <v>315</v>
      </c>
      <c r="D28" s="45" t="s">
        <v>316</v>
      </c>
      <c r="E28" s="44" t="s">
        <v>353</v>
      </c>
      <c r="F28" s="45" t="s">
        <v>305</v>
      </c>
      <c r="G28" s="44" t="s">
        <v>351</v>
      </c>
      <c r="H28" s="45" t="s">
        <v>307</v>
      </c>
      <c r="I28" s="45" t="s">
        <v>302</v>
      </c>
      <c r="J28" s="44" t="s">
        <v>353</v>
      </c>
    </row>
    <row r="29" ht="33.75" customHeight="1" spans="1:10">
      <c r="A29" s="44" t="s">
        <v>272</v>
      </c>
      <c r="B29" s="45" t="s">
        <v>354</v>
      </c>
      <c r="C29" s="45" t="s">
        <v>297</v>
      </c>
      <c r="D29" s="45" t="s">
        <v>298</v>
      </c>
      <c r="E29" s="44" t="s">
        <v>355</v>
      </c>
      <c r="F29" s="45" t="s">
        <v>305</v>
      </c>
      <c r="G29" s="44" t="s">
        <v>46</v>
      </c>
      <c r="H29" s="45" t="s">
        <v>356</v>
      </c>
      <c r="I29" s="45" t="s">
        <v>302</v>
      </c>
      <c r="J29" s="44" t="s">
        <v>355</v>
      </c>
    </row>
    <row r="30" ht="33.75" spans="1:10">
      <c r="A30" s="44" t="s">
        <v>272</v>
      </c>
      <c r="B30" s="45" t="s">
        <v>354</v>
      </c>
      <c r="C30" s="45" t="s">
        <v>297</v>
      </c>
      <c r="D30" s="45" t="s">
        <v>303</v>
      </c>
      <c r="E30" s="44" t="s">
        <v>357</v>
      </c>
      <c r="F30" s="45" t="s">
        <v>300</v>
      </c>
      <c r="G30" s="44" t="s">
        <v>311</v>
      </c>
      <c r="H30" s="45" t="s">
        <v>307</v>
      </c>
      <c r="I30" s="45" t="s">
        <v>302</v>
      </c>
      <c r="J30" s="44" t="s">
        <v>357</v>
      </c>
    </row>
    <row r="31" ht="33.75" customHeight="1" spans="1:10">
      <c r="A31" s="44" t="s">
        <v>272</v>
      </c>
      <c r="B31" s="45" t="s">
        <v>354</v>
      </c>
      <c r="C31" s="45" t="s">
        <v>297</v>
      </c>
      <c r="D31" s="45" t="s">
        <v>308</v>
      </c>
      <c r="E31" s="44" t="s">
        <v>358</v>
      </c>
      <c r="F31" s="45" t="s">
        <v>305</v>
      </c>
      <c r="G31" s="44" t="s">
        <v>351</v>
      </c>
      <c r="H31" s="45" t="s">
        <v>307</v>
      </c>
      <c r="I31" s="45" t="s">
        <v>302</v>
      </c>
      <c r="J31" s="44" t="s">
        <v>358</v>
      </c>
    </row>
    <row r="32" ht="33.75" customHeight="1" spans="1:10">
      <c r="A32" s="44" t="s">
        <v>272</v>
      </c>
      <c r="B32" s="45" t="s">
        <v>354</v>
      </c>
      <c r="C32" s="45" t="s">
        <v>312</v>
      </c>
      <c r="D32" s="45" t="s">
        <v>313</v>
      </c>
      <c r="E32" s="44" t="s">
        <v>359</v>
      </c>
      <c r="F32" s="45" t="s">
        <v>300</v>
      </c>
      <c r="G32" s="44" t="s">
        <v>360</v>
      </c>
      <c r="H32" s="45"/>
      <c r="I32" s="45" t="s">
        <v>334</v>
      </c>
      <c r="J32" s="44" t="s">
        <v>359</v>
      </c>
    </row>
    <row r="33" ht="33.75" customHeight="1" spans="1:10">
      <c r="A33" s="44" t="s">
        <v>272</v>
      </c>
      <c r="B33" s="45" t="s">
        <v>354</v>
      </c>
      <c r="C33" s="45" t="s">
        <v>315</v>
      </c>
      <c r="D33" s="45" t="s">
        <v>316</v>
      </c>
      <c r="E33" s="44" t="s">
        <v>361</v>
      </c>
      <c r="F33" s="45" t="s">
        <v>305</v>
      </c>
      <c r="G33" s="44" t="s">
        <v>318</v>
      </c>
      <c r="H33" s="45" t="s">
        <v>307</v>
      </c>
      <c r="I33" s="45" t="s">
        <v>302</v>
      </c>
      <c r="J33" s="44" t="s">
        <v>361</v>
      </c>
    </row>
    <row r="34" ht="33.75" customHeight="1" spans="1:10">
      <c r="A34" s="44" t="s">
        <v>267</v>
      </c>
      <c r="B34" s="45" t="s">
        <v>362</v>
      </c>
      <c r="C34" s="45" t="s">
        <v>297</v>
      </c>
      <c r="D34" s="45" t="s">
        <v>298</v>
      </c>
      <c r="E34" s="44" t="s">
        <v>363</v>
      </c>
      <c r="F34" s="45" t="s">
        <v>300</v>
      </c>
      <c r="G34" s="44" t="s">
        <v>364</v>
      </c>
      <c r="H34" s="45" t="s">
        <v>365</v>
      </c>
      <c r="I34" s="45" t="s">
        <v>302</v>
      </c>
      <c r="J34" s="44" t="s">
        <v>363</v>
      </c>
    </row>
    <row r="35" ht="33.75" customHeight="1" spans="1:10">
      <c r="A35" s="44" t="s">
        <v>267</v>
      </c>
      <c r="B35" s="45" t="s">
        <v>362</v>
      </c>
      <c r="C35" s="45" t="s">
        <v>297</v>
      </c>
      <c r="D35" s="45" t="s">
        <v>298</v>
      </c>
      <c r="E35" s="44" t="s">
        <v>363</v>
      </c>
      <c r="F35" s="45" t="s">
        <v>300</v>
      </c>
      <c r="G35" s="44" t="s">
        <v>366</v>
      </c>
      <c r="H35" s="45" t="s">
        <v>365</v>
      </c>
      <c r="I35" s="45" t="s">
        <v>302</v>
      </c>
      <c r="J35" s="44" t="s">
        <v>363</v>
      </c>
    </row>
    <row r="36" ht="33.75" customHeight="1" spans="1:10">
      <c r="A36" s="44" t="s">
        <v>267</v>
      </c>
      <c r="B36" s="45" t="s">
        <v>362</v>
      </c>
      <c r="C36" s="45" t="s">
        <v>297</v>
      </c>
      <c r="D36" s="45" t="s">
        <v>298</v>
      </c>
      <c r="E36" s="44" t="s">
        <v>367</v>
      </c>
      <c r="F36" s="45" t="s">
        <v>300</v>
      </c>
      <c r="G36" s="44" t="s">
        <v>53</v>
      </c>
      <c r="H36" s="45" t="s">
        <v>365</v>
      </c>
      <c r="I36" s="45" t="s">
        <v>302</v>
      </c>
      <c r="J36" s="44" t="s">
        <v>367</v>
      </c>
    </row>
    <row r="37" ht="33.75" customHeight="1" spans="1:10">
      <c r="A37" s="44" t="s">
        <v>267</v>
      </c>
      <c r="B37" s="45" t="s">
        <v>362</v>
      </c>
      <c r="C37" s="45" t="s">
        <v>297</v>
      </c>
      <c r="D37" s="45" t="s">
        <v>303</v>
      </c>
      <c r="E37" s="44" t="s">
        <v>368</v>
      </c>
      <c r="F37" s="45" t="s">
        <v>305</v>
      </c>
      <c r="G37" s="44" t="s">
        <v>336</v>
      </c>
      <c r="H37" s="45" t="s">
        <v>307</v>
      </c>
      <c r="I37" s="45" t="s">
        <v>302</v>
      </c>
      <c r="J37" s="44" t="s">
        <v>368</v>
      </c>
    </row>
    <row r="38" ht="33.75" customHeight="1" spans="1:10">
      <c r="A38" s="44" t="s">
        <v>267</v>
      </c>
      <c r="B38" s="45" t="s">
        <v>362</v>
      </c>
      <c r="C38" s="45" t="s">
        <v>297</v>
      </c>
      <c r="D38" s="45" t="s">
        <v>308</v>
      </c>
      <c r="E38" s="44" t="s">
        <v>369</v>
      </c>
      <c r="F38" s="45" t="s">
        <v>310</v>
      </c>
      <c r="G38" s="44" t="s">
        <v>141</v>
      </c>
      <c r="H38" s="45" t="s">
        <v>370</v>
      </c>
      <c r="I38" s="45" t="s">
        <v>302</v>
      </c>
      <c r="J38" s="44" t="s">
        <v>369</v>
      </c>
    </row>
    <row r="39" ht="33.75" customHeight="1" spans="1:10">
      <c r="A39" s="44" t="s">
        <v>267</v>
      </c>
      <c r="B39" s="45" t="s">
        <v>362</v>
      </c>
      <c r="C39" s="45" t="s">
        <v>312</v>
      </c>
      <c r="D39" s="45" t="s">
        <v>313</v>
      </c>
      <c r="E39" s="44" t="s">
        <v>371</v>
      </c>
      <c r="F39" s="45" t="s">
        <v>305</v>
      </c>
      <c r="G39" s="44" t="s">
        <v>351</v>
      </c>
      <c r="H39" s="45" t="s">
        <v>307</v>
      </c>
      <c r="I39" s="45" t="s">
        <v>302</v>
      </c>
      <c r="J39" s="44" t="s">
        <v>371</v>
      </c>
    </row>
    <row r="40" ht="33.75" customHeight="1" spans="1:10">
      <c r="A40" s="44" t="s">
        <v>267</v>
      </c>
      <c r="B40" s="45" t="s">
        <v>362</v>
      </c>
      <c r="C40" s="45" t="s">
        <v>312</v>
      </c>
      <c r="D40" s="45" t="s">
        <v>313</v>
      </c>
      <c r="E40" s="44" t="s">
        <v>372</v>
      </c>
      <c r="F40" s="45" t="s">
        <v>305</v>
      </c>
      <c r="G40" s="44" t="s">
        <v>351</v>
      </c>
      <c r="H40" s="45" t="s">
        <v>307</v>
      </c>
      <c r="I40" s="45" t="s">
        <v>302</v>
      </c>
      <c r="J40" s="44" t="s">
        <v>372</v>
      </c>
    </row>
    <row r="41" ht="33.75" customHeight="1" spans="1:10">
      <c r="A41" s="44" t="s">
        <v>267</v>
      </c>
      <c r="B41" s="45" t="s">
        <v>362</v>
      </c>
      <c r="C41" s="45" t="s">
        <v>315</v>
      </c>
      <c r="D41" s="45" t="s">
        <v>316</v>
      </c>
      <c r="E41" s="44" t="s">
        <v>373</v>
      </c>
      <c r="F41" s="45" t="s">
        <v>305</v>
      </c>
      <c r="G41" s="44" t="s">
        <v>351</v>
      </c>
      <c r="H41" s="45" t="s">
        <v>307</v>
      </c>
      <c r="I41" s="45" t="s">
        <v>302</v>
      </c>
      <c r="J41" s="44" t="s">
        <v>373</v>
      </c>
    </row>
    <row r="42" ht="33.75" customHeight="1" spans="1:10">
      <c r="A42" s="44" t="s">
        <v>279</v>
      </c>
      <c r="B42" s="45" t="s">
        <v>374</v>
      </c>
      <c r="C42" s="45" t="s">
        <v>297</v>
      </c>
      <c r="D42" s="45" t="s">
        <v>298</v>
      </c>
      <c r="E42" s="44" t="s">
        <v>375</v>
      </c>
      <c r="F42" s="45" t="s">
        <v>305</v>
      </c>
      <c r="G42" s="44" t="s">
        <v>366</v>
      </c>
      <c r="H42" s="45" t="s">
        <v>376</v>
      </c>
      <c r="I42" s="45" t="s">
        <v>302</v>
      </c>
      <c r="J42" s="44" t="s">
        <v>375</v>
      </c>
    </row>
    <row r="43" ht="33.75" customHeight="1" spans="1:10">
      <c r="A43" s="44" t="s">
        <v>279</v>
      </c>
      <c r="B43" s="45" t="s">
        <v>374</v>
      </c>
      <c r="C43" s="45" t="s">
        <v>297</v>
      </c>
      <c r="D43" s="45" t="s">
        <v>303</v>
      </c>
      <c r="E43" s="44" t="s">
        <v>377</v>
      </c>
      <c r="F43" s="45" t="s">
        <v>300</v>
      </c>
      <c r="G43" s="44" t="s">
        <v>311</v>
      </c>
      <c r="H43" s="45" t="s">
        <v>307</v>
      </c>
      <c r="I43" s="45" t="s">
        <v>302</v>
      </c>
      <c r="J43" s="44" t="s">
        <v>377</v>
      </c>
    </row>
    <row r="44" ht="33.75" customHeight="1" spans="1:10">
      <c r="A44" s="44" t="s">
        <v>279</v>
      </c>
      <c r="B44" s="45" t="s">
        <v>374</v>
      </c>
      <c r="C44" s="45" t="s">
        <v>297</v>
      </c>
      <c r="D44" s="45" t="s">
        <v>303</v>
      </c>
      <c r="E44" s="44" t="s">
        <v>378</v>
      </c>
      <c r="F44" s="45" t="s">
        <v>300</v>
      </c>
      <c r="G44" s="44" t="s">
        <v>311</v>
      </c>
      <c r="H44" s="45" t="s">
        <v>307</v>
      </c>
      <c r="I44" s="45" t="s">
        <v>334</v>
      </c>
      <c r="J44" s="44" t="s">
        <v>378</v>
      </c>
    </row>
    <row r="45" ht="33.75" customHeight="1" spans="1:10">
      <c r="A45" s="44" t="s">
        <v>279</v>
      </c>
      <c r="B45" s="45" t="s">
        <v>374</v>
      </c>
      <c r="C45" s="45" t="s">
        <v>297</v>
      </c>
      <c r="D45" s="45" t="s">
        <v>308</v>
      </c>
      <c r="E45" s="44" t="s">
        <v>379</v>
      </c>
      <c r="F45" s="45" t="s">
        <v>305</v>
      </c>
      <c r="G45" s="44" t="s">
        <v>380</v>
      </c>
      <c r="H45" s="45" t="s">
        <v>381</v>
      </c>
      <c r="I45" s="45" t="s">
        <v>302</v>
      </c>
      <c r="J45" s="44" t="s">
        <v>379</v>
      </c>
    </row>
    <row r="46" ht="33.75" customHeight="1" spans="1:10">
      <c r="A46" s="44" t="s">
        <v>279</v>
      </c>
      <c r="B46" s="45" t="s">
        <v>374</v>
      </c>
      <c r="C46" s="45" t="s">
        <v>312</v>
      </c>
      <c r="D46" s="45" t="s">
        <v>313</v>
      </c>
      <c r="E46" s="44" t="s">
        <v>382</v>
      </c>
      <c r="F46" s="45" t="s">
        <v>305</v>
      </c>
      <c r="G46" s="44" t="s">
        <v>311</v>
      </c>
      <c r="H46" s="45" t="s">
        <v>307</v>
      </c>
      <c r="I46" s="45" t="s">
        <v>302</v>
      </c>
      <c r="J46" s="44" t="s">
        <v>382</v>
      </c>
    </row>
    <row r="47" ht="33.75" spans="1:10">
      <c r="A47" s="44" t="s">
        <v>279</v>
      </c>
      <c r="B47" s="45" t="s">
        <v>374</v>
      </c>
      <c r="C47" s="45" t="s">
        <v>315</v>
      </c>
      <c r="D47" s="45" t="s">
        <v>316</v>
      </c>
      <c r="E47" s="44" t="s">
        <v>383</v>
      </c>
      <c r="F47" s="45" t="s">
        <v>305</v>
      </c>
      <c r="G47" s="44" t="s">
        <v>351</v>
      </c>
      <c r="H47" s="45" t="s">
        <v>307</v>
      </c>
      <c r="I47" s="45" t="s">
        <v>302</v>
      </c>
      <c r="J47" s="44" t="s">
        <v>383</v>
      </c>
    </row>
  </sheetData>
  <mergeCells count="16">
    <mergeCell ref="A2:J2"/>
    <mergeCell ref="A3:H3"/>
    <mergeCell ref="A7:A11"/>
    <mergeCell ref="A12:A17"/>
    <mergeCell ref="A18:A22"/>
    <mergeCell ref="A23:A28"/>
    <mergeCell ref="A29:A33"/>
    <mergeCell ref="A34:A41"/>
    <mergeCell ref="A42:A47"/>
    <mergeCell ref="B7:B11"/>
    <mergeCell ref="B12:B17"/>
    <mergeCell ref="B18:B22"/>
    <mergeCell ref="B23:B28"/>
    <mergeCell ref="B29:B33"/>
    <mergeCell ref="B34:B41"/>
    <mergeCell ref="B42:B47"/>
  </mergeCell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市对下转移支付预算表09-1</vt:lpstr>
      <vt:lpstr>市对下转移支付绩效目标表09-2</vt:lpstr>
      <vt:lpstr>新增资产配置表10</vt:lpstr>
      <vt:lpstr>上级补助项目支出预算表11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吕金娥</cp:lastModifiedBy>
  <dcterms:created xsi:type="dcterms:W3CDTF">2025-02-12T07:13:00Z</dcterms:created>
  <dcterms:modified xsi:type="dcterms:W3CDTF">2025-02-17T04:07:44Z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13D5533D4B0A4595BAE1810BD9599E4A_13</vt:lpwstr>
  </property>
  <property fmtid="{D5CDD505-2E9C-101B-9397-08002B2CF9AE}" pid="3" name="KSOProductBuildVer">
    <vt:lpwstr>2052-12.1.0.18912</vt:lpwstr>
  </property>
</Properties>
</file>