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 firstSheet="13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<sst xmlns="http://schemas.openxmlformats.org/spreadsheetml/2006/main" count="1065" uniqueCount="384">
  <si>
    <t>预算01-1表</t>
  </si>
  <si>
    <t>2025年财务收支预算总表部门</t>
  </si>
  <si>
    <t>单位：元</t>
  </si>
  <si>
    <t>收    入</t>
  </si>
  <si>
    <t>支    出</t>
  </si>
  <si>
    <t>项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</si>
  <si>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</si>
  <si>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</si>
  <si>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</si>
  <si>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</si>
  <si>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</si>
  <si>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</si>
  <si>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</si>
  <si>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</si>
  <si>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</si>
  <si>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</si>
  <si>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</si>
  <si>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</si>
  <si>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</si>
  <si>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</si>
  <si>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</si>
  <si>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</si>
  <si>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</si>
  <si>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</si>
  <si>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</si>
  <si>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</si>
  <si>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</si>
  <si>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</si>
  <si>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</si>
  <si>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</si>
  <si>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</si>
  <si>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</si>
  <si>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</si>
  <si>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</si>
  <si>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</si>
  <si>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</si>
  <si>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</si>
  <si>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</si>
  <si>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</si>
  <si>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</si>
  <si>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</si>
  <si>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</si>
  <si>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</si>
  <si>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</si>
  <si>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</si>
  <si>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</si>
  <si>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</si>
  <si>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</si>
  <si>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</si>
  <si>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</si>
  <si>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</si>
  <si>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</si>
  <si>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</si>
  <si>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</si>
  <si>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</si>
  <si>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</si>
  <si>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</si>
  <si>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</si>
  <si>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</si>
  <si>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</si>
  <si>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</si>
  <si>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</si>
  <si>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</si>
  <si>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143</t>
  </si>
  <si>
    <t>玉溪市统计局</t>
  </si>
  <si>
    <t>143001</t>
  </si>
  <si>
    <t>预算01-3表</t>
  </si>
  <si>
    <t>2025年部门支出预算表</t>
  </si>
  <si>
    <t>科目编码</t>
  </si>
  <si>
    <t>科目名称</t>
  </si>
  <si>
    <t>财政专户管理的支出</t>
  </si>
  <si>
    <t>单位自有资金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</si>
  <si>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</si>
  <si>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</si>
  <si>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</si>
  <si>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</si>
  <si>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</si>
  <si>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</si>
  <si>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</si>
  <si>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</si>
  <si>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20105</t>
  </si>
  <si>
    <t>2010501</t>
  </si>
  <si>
    <t>2010505</t>
  </si>
  <si>
    <t>2010507</t>
  </si>
  <si>
    <t>2010508</t>
  </si>
  <si>
    <t>2010550</t>
  </si>
  <si>
    <t>208</t>
  </si>
  <si>
    <t>20805</t>
  </si>
  <si>
    <t>2080501</t>
  </si>
  <si>
    <t>2080505</t>
  </si>
  <si>
    <t>2080506</t>
  </si>
  <si>
    <t>210</t>
  </si>
  <si>
    <t>21011</t>
  </si>
  <si>
    <t>2101101</t>
  </si>
  <si>
    <t>2101102</t>
  </si>
  <si>
    <t>2101103</t>
  </si>
  <si>
    <t>2101199</t>
  </si>
  <si>
    <t>221</t>
  </si>
  <si>
    <t>22102</t>
  </si>
  <si>
    <t>2210201</t>
  </si>
  <si>
    <t>2210203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</si>
  <si>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</si>
  <si>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</si>
  <si>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</si>
  <si>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</si>
  <si>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</si>
  <si>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</si>
  <si>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</si>
  <si>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</si>
  <si>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</si>
  <si>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</si>
  <si>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</si>
  <si>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</si>
  <si>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</si>
  <si>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</si>
  <si>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</si>
  <si>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</si>
  <si>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</si>
  <si>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</si>
  <si>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</si>
  <si>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</si>
  <si>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公务用车购置</t>
  </si>
  <si>
    <t>公务用车运行费</t>
  </si>
  <si>
    <t>公务接待费</t>
  </si>
  <si>
    <t>预算04表</t>
  </si>
  <si>
    <t>2025年部门基本支出预算表</t>
  </si>
  <si>
    <t>2025年初预算项目初选表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</si>
  <si>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</si>
  <si>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</si>
  <si>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</si>
  <si>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</si>
  <si>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</si>
  <si>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</si>
  <si>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</si>
  <si>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</si>
  <si>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</si>
  <si>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</si>
  <si>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</si>
  <si>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</si>
  <si>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</si>
  <si>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</si>
  <si>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</si>
  <si>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20</t>
  </si>
  <si>
    <t>21</t>
  </si>
  <si>
    <t>22</t>
  </si>
  <si>
    <t>23</t>
  </si>
  <si>
    <t>530400210000000629117</t>
  </si>
  <si>
    <t>行政人员工资支出</t>
  </si>
  <si>
    <t>行政运行</t>
  </si>
  <si>
    <t>30101</t>
  </si>
  <si>
    <t>基本工资</t>
  </si>
  <si>
    <t>30102</t>
  </si>
  <si>
    <t>津贴补贴</t>
  </si>
  <si>
    <t>购房补贴</t>
  </si>
  <si>
    <t>530400210000000629118</t>
  </si>
  <si>
    <t>事业人员工资支出</t>
  </si>
  <si>
    <t>30107</t>
  </si>
  <si>
    <t>绩效工资</t>
  </si>
  <si>
    <t>事业运行</t>
  </si>
  <si>
    <t>530400210000000629119</t>
  </si>
  <si>
    <t>社会保障缴费</t>
  </si>
  <si>
    <t>30112</t>
  </si>
  <si>
    <t>其他社会保障缴费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</si>
  <si>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</si>
  <si>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</si>
  <si>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</si>
  <si>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</si>
  <si>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</si>
  <si>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</si>
  <si>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</si>
  <si>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</si>
  <si>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</si>
  <si>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</si>
  <si>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其他行政事业单位医疗支出</t>
  </si>
  <si>
    <t>530400210000000629120</t>
  </si>
  <si>
    <t>住房公积金</t>
  </si>
  <si>
    <t>30113</t>
  </si>
  <si>
    <t>530400210000000629121</t>
  </si>
  <si>
    <t>对个人和家庭的补助</t>
  </si>
  <si>
    <t>行政单位离退休</t>
  </si>
  <si>
    <t>30305</t>
  </si>
  <si>
    <t>生活补助</t>
  </si>
  <si>
    <t>530400210000000629122</t>
  </si>
  <si>
    <t>其他工资福利支出</t>
  </si>
  <si>
    <t>30103</t>
  </si>
  <si>
    <t>奖金</t>
  </si>
  <si>
    <t>530400210000000629124</t>
  </si>
  <si>
    <t>公车购置及运维费</t>
  </si>
  <si>
    <t>30231</t>
  </si>
  <si>
    <t>公务用车运行维护费</t>
  </si>
  <si>
    <t>530400210000000629125</t>
  </si>
  <si>
    <t>行政人员公务交通补贴</t>
  </si>
  <si>
    <t>30239</t>
  </si>
  <si>
    <t>其他交通费用</t>
  </si>
  <si>
    <t>530400210000000629126</t>
  </si>
  <si>
    <t>工会经费</t>
  </si>
  <si>
    <t>30228</t>
  </si>
  <si>
    <t>530400210000000629128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</si>
  <si>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</si>
  <si>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</si>
  <si>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</si>
  <si>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</si>
  <si>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</si>
  <si>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</si>
  <si>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</si>
  <si>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</si>
  <si>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</si>
  <si>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</si>
  <si>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</si>
  <si>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</si>
  <si>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</si>
  <si>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</si>
  <si>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</si>
  <si>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</si>
  <si>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</si>
  <si>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30227</t>
  </si>
  <si>
    <t>委托业务费</t>
  </si>
  <si>
    <t>30229</t>
  </si>
  <si>
    <t>福利费</t>
  </si>
  <si>
    <t>30299</t>
  </si>
  <si>
    <t>其他商品和服务支出</t>
  </si>
  <si>
    <t>530400221100000623088</t>
  </si>
  <si>
    <t>30217</t>
  </si>
  <si>
    <t>530400231100001395928</t>
  </si>
  <si>
    <t>残疾人就业保障金</t>
  </si>
  <si>
    <t>530400241100002111809</t>
  </si>
  <si>
    <t>工作业务经费</t>
  </si>
  <si>
    <t>专项统计业务</t>
  </si>
  <si>
    <t>30202</t>
  </si>
  <si>
    <t>印刷费</t>
  </si>
  <si>
    <t>30226</t>
  </si>
  <si>
    <t>劳务费</t>
  </si>
  <si>
    <t>530400241100002142176</t>
  </si>
  <si>
    <t>职业年金经费</t>
  </si>
  <si>
    <t>机关事业单位职业年金缴费支出</t>
  </si>
  <si>
    <t>30109</t>
  </si>
  <si>
    <t>职业年金缴费</t>
  </si>
  <si>
    <t>530400241100002142245</t>
  </si>
  <si>
    <t>机关后勤购买服务经费</t>
  </si>
  <si>
    <t>530400241100002366196</t>
  </si>
  <si>
    <t>奖励性绩效工资（工资部分）经费</t>
  </si>
  <si>
    <t>530400241100002366670</t>
  </si>
  <si>
    <t>奖励性绩效工资（高于部分）经费</t>
  </si>
  <si>
    <t>530400241100002374343</t>
  </si>
  <si>
    <t>编外临聘人员经费</t>
  </si>
  <si>
    <t>30199</t>
  </si>
  <si>
    <t>530400241100002384647</t>
  </si>
  <si>
    <t>年终一次性奖金</t>
  </si>
  <si>
    <t>530400251100003843071</t>
  </si>
  <si>
    <t>物业管理费</t>
  </si>
  <si>
    <t>30209</t>
  </si>
  <si>
    <t>预算05-1表</t>
  </si>
  <si>
    <t>2025年部门项目支出预算表</t>
  </si>
  <si>
    <t>项目分类</t>
  </si>
  <si>
    <t>项目单位</t>
  </si>
  <si>
    <t>本年拨款</t>
  </si>
  <si>
    <t>单位资金</t>
  </si>
  <si>
    <t>其中：本次下达</t>
  </si>
  <si>
    <t>玉溪市第五次全国经济普查工作经费</t>
  </si>
  <si>
    <t>专项业务类</t>
  </si>
  <si>
    <t>530400231100001127785</t>
  </si>
  <si>
    <t>专项普查活动</t>
  </si>
  <si>
    <t>玉溪市2025年全国1%人口抽样调查工作经费</t>
  </si>
  <si>
    <t>530400251100003579238</t>
  </si>
  <si>
    <t>统计抽样调查</t>
  </si>
  <si>
    <t>（市对下）玉溪市2025年全国1%人口抽样调查工作经费</t>
  </si>
  <si>
    <t>530400251100003837095</t>
  </si>
  <si>
    <t>39999</t>
  </si>
  <si>
    <t>合  计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</si>
  <si>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</si>
  <si>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</si>
  <si>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</si>
  <si>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</si>
  <si>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</si>
  <si>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</si>
  <si>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</si>
  <si>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</si>
  <si>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</si>
  <si>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</si>
  <si>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</si>
  <si>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</si>
  <si>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玉溪市2025年全国1%人口抽样调查将完成国家抽取的23000余人次的入户清查和调查任务，掌握2020年以来全市人口在数量、素质、结构、分布以及居住等方面的变化情况，客观反映全市人口发展状况，为科学制定国民经济和社会发展规划、完善新时代人口发展战略、推动人口高质量发展，提供准确的统计信息支持。</t>
  </si>
  <si>
    <t>产出指标</t>
  </si>
  <si>
    <t>数量指标</t>
  </si>
  <si>
    <t>1%人口抽样调查数</t>
  </si>
  <si>
    <t>&gt;=</t>
  </si>
  <si>
    <t>20000</t>
  </si>
  <si>
    <t>人</t>
  </si>
  <si>
    <t>定量指标</t>
  </si>
  <si>
    <t>反映预算部门（单位）组织开展各类培训的人次。</t>
  </si>
  <si>
    <t>300</t>
  </si>
  <si>
    <t>人次</t>
  </si>
  <si>
    <t>质量指标</t>
  </si>
  <si>
    <t>反映预算部门（单位）组织开展各类培训的质量。
培训人员合格率=（合格的学员数量/培训总学员数量）*100%。</t>
  </si>
  <si>
    <t>95</t>
  </si>
  <si>
    <t>%</t>
  </si>
  <si>
    <t>效益指标</t>
  </si>
  <si>
    <t>经济效益</t>
  </si>
  <si>
    <t>反映通过视频、电话等现代信息技术手段，组织开展会议的次数。预算年度计划采用视频、电话方式召开会议的次数。</t>
  </si>
  <si>
    <t>满意度指标</t>
  </si>
  <si>
    <t>服务对象满意度</t>
  </si>
  <si>
    <t>反映参训人员对培训内容、讲师授课、课程设置和培训效果等的满意度。
参训人员满意度=（对培训整体满意的参训人数/参训总人数）*100%</t>
  </si>
  <si>
    <t>90</t>
  </si>
  <si>
    <t>玉溪市第五次全国经济普查将完成单位5万户，个体户23万户的单位清查和普查任务，全面调查全市第二产业和第三产业的发展规模、布局和效益，掌握玉溪国民经济行业间经济联系，反映创新驱动发展、绿色低碳发展和数字经济发展等新进展，为科学制定玉溪市中长期发展规划，推动经济高质量发展，全面建设社会主义现代化国家提供科学准确的统计信息支持。玉溪市2023年完成普查方案培训，普查区划分及绘图，普查指导员和普查员选聘及培训，编制清查底册，实施单位清查，登记准备。</t>
  </si>
  <si>
    <t>反映经济普查登记单位的数量。</t>
  </si>
  <si>
    <t>32000</t>
  </si>
  <si>
    <t>户</t>
  </si>
  <si>
    <t>反映普查人员的参与情况。</t>
  </si>
  <si>
    <t>5000</t>
  </si>
  <si>
    <t>反映经济普查登记的完成率。</t>
  </si>
  <si>
    <t>社会效益</t>
  </si>
  <si>
    <t>反映经济普查宣传广度和深度。</t>
  </si>
  <si>
    <t>可持续影响</t>
  </si>
  <si>
    <t>反映事后质量抽查结果显示的数据指标误差情况。事后质量抽查数据指标误差率=事后质量抽查数据指标误差数/质量抽查总数*100%</t>
  </si>
  <si>
    <t>&lt;=</t>
  </si>
  <si>
    <t>‰</t>
  </si>
  <si>
    <t>反映经济普查收益对象的满意程度。</t>
  </si>
  <si>
    <t>预算06表</t>
  </si>
  <si>
    <t>2025年部门政府性基金预算支出预算表</t>
  </si>
  <si>
    <t>单位:元</t>
  </si>
  <si>
    <t>政府性基金预算支出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</si>
  <si>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</si>
  <si>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</si>
  <si>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</si>
  <si>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</si>
  <si>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</si>
  <si>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</si>
  <si>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</si>
  <si>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</si>
  <si>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</si>
  <si>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</si>
  <si>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</si>
  <si>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</si>
  <si>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复印纸</t>
  </si>
  <si>
    <t>元</t>
  </si>
  <si>
    <t>物业管理服务</t>
  </si>
  <si>
    <t>车辆加油、添加燃料服务</t>
  </si>
  <si>
    <t>机动车保险服务</t>
  </si>
  <si>
    <t>车辆维修和保养服务</t>
  </si>
  <si>
    <t>预算08表</t>
  </si>
  <si>
    <t>2025年部门政府购买服务预算表</t>
  </si>
  <si>
    <t>政府购买服务项目</t>
  </si>
  <si>
    <t>政府购买服务目录</t>
  </si>
  <si>
    <t>B1102 物业管理服务</t>
  </si>
  <si>
    <t>预算09-1表</t>
  </si>
  <si>
    <t>2025年市对下转移支付预算表</t>
  </si>
  <si>
    <t>单位名称（项目）</t>
  </si>
  <si>
    <t>地区</t>
  </si>
  <si>
    <t>政府性基金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</si>
  <si>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</si>
  <si>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</si>
  <si>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</si>
  <si>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</si>
  <si>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</si>
  <si>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</si>
  <si>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</si>
  <si>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</si>
  <si>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</si>
  <si>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</si>
  <si>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预算09-2表</t>
  </si>
  <si>
    <t>2025年市对下转移支付绩效目标表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</si>
  <si>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</si>
  <si>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</si>
  <si>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</si>
  <si>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</si>
  <si>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</si>
  <si>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</si>
  <si>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</si>
  <si>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</si>
  <si>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</si>
  <si>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</si>
  <si>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</si>
  <si>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</si>
  <si>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</si>
  <si>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</si>
  <si>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</si>
  <si>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</si>
  <si>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</si>
  <si>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</si>
  <si>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311 专项业务类</t>
  </si>
  <si>
    <t>本级</t>
  </si>
  <si>
    <t>321 专项业务类</t>
  </si>
  <si>
    <t>下级</t>
  </si>
  <si>
    <t/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</si>
</sst>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yyyy/mm/dd"/>
    <numFmt numFmtId="177" formatCode="yyyy/mm/dd\ hh:mm:ss"/>
    <numFmt numFmtId="178" formatCode="#,##0;\-#,##0;;@"/>
    <numFmt numFmtId="179" formatCode="#,##0.00;\-#,##0.00;;@"/>
    <numFmt numFmtId="180" formatCode="hh:mm:ss"/>
  </numFmts>
  <fonts count="42"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9.75"/>
      <color rgb="FF000000"/>
      <name val="SimSu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9.75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23.25"/>
      <name val="宋体"/>
      <charset val="134"/>
    </font>
    <font>
      <sz val="9.75"/>
      <name val="宋体"/>
      <charset val="134"/>
    </font>
    <font>
      <sz val="9.75"/>
      <name val="SimSun"/>
      <charset val="134"/>
    </font>
    <font>
      <b/>
      <sz val="23.25"/>
      <color rgb="FF000000"/>
      <name val="宋体"/>
      <charset val="134"/>
    </font>
    <font>
      <b/>
      <sz val="24"/>
      <color rgb="FF000000"/>
      <name val="宋体"/>
      <charset val="134"/>
    </font>
    <font>
      <b/>
      <sz val="22"/>
      <color rgb="FF000000"/>
      <name val="宋体"/>
      <charset val="134"/>
    </font>
    <font>
      <sz val="8.25"/>
      <color rgb="FF000000"/>
      <name val="宋体"/>
      <charset val="134"/>
    </font>
    <font>
      <sz val="9"/>
      <name val="SimSun"/>
      <charset val="134"/>
    </font>
    <font>
      <b/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>
      <alignment vertical="top"/>
    </xf>
    <xf numFmtId="42" fontId="1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7" fillId="12" borderId="1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177" fontId="13" fillId="0" borderId="7">
      <alignment horizontal="right" vertical="center"/>
    </xf>
    <xf numFmtId="0" fontId="25" fillId="8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6" fontId="13" fillId="0" borderId="7">
      <alignment horizontal="right" vertical="center"/>
    </xf>
    <xf numFmtId="0" fontId="30" fillId="0" borderId="0" applyNumberFormat="0" applyFill="0" applyBorder="0" applyAlignment="0" applyProtection="0">
      <alignment vertical="center"/>
    </xf>
    <xf numFmtId="0" fontId="1" fillId="22" borderId="15" applyNumberFormat="0" applyFon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40" fillId="25" borderId="21" applyNumberFormat="0" applyAlignment="0" applyProtection="0">
      <alignment vertical="center"/>
    </xf>
    <xf numFmtId="0" fontId="41" fillId="25" borderId="14" applyNumberFormat="0" applyAlignment="0" applyProtection="0">
      <alignment vertical="center"/>
    </xf>
    <xf numFmtId="0" fontId="37" fillId="23" borderId="18" applyNumberFormat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10" fontId="13" fillId="0" borderId="7">
      <alignment horizontal="right" vertical="center"/>
    </xf>
    <xf numFmtId="0" fontId="25" fillId="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179" fontId="13" fillId="0" borderId="7">
      <alignment horizontal="right" vertical="center"/>
    </xf>
    <xf numFmtId="49" fontId="13" fillId="0" borderId="7">
      <alignment horizontal="left" vertical="center" wrapText="1"/>
    </xf>
    <xf numFmtId="179" fontId="13" fillId="0" borderId="7">
      <alignment horizontal="right" vertical="center"/>
    </xf>
    <xf numFmtId="180" fontId="13" fillId="0" borderId="7">
      <alignment horizontal="right" vertical="center"/>
    </xf>
    <xf numFmtId="178" fontId="13" fillId="0" borderId="7">
      <alignment horizontal="right" vertical="center"/>
    </xf>
  </cellStyleXfs>
  <cellXfs count="172">
    <xf numFmtId="0" fontId="0" fillId="0" borderId="0" xfId="0" applyFont="1">
      <alignment vertical="top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/>
    <xf numFmtId="0" fontId="6" fillId="0" borderId="0" xfId="0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49" fontId="7" fillId="0" borderId="7" xfId="53" applyNumberFormat="1" applyFont="1" applyBorder="1">
      <alignment horizontal="left" vertical="center" wrapText="1"/>
    </xf>
    <xf numFmtId="179" fontId="8" fillId="0" borderId="7" xfId="0" applyNumberFormat="1" applyFont="1" applyBorder="1" applyAlignment="1">
      <alignment horizontal="right" vertical="center"/>
    </xf>
    <xf numFmtId="0" fontId="7" fillId="0" borderId="7" xfId="0" applyFont="1" applyBorder="1" applyAlignment="1" applyProtection="1">
      <alignment horizontal="left" vertical="center" wrapText="1" indent="2"/>
      <protection locked="0"/>
    </xf>
    <xf numFmtId="49" fontId="7" fillId="0" borderId="7" xfId="0" applyNumberFormat="1" applyFont="1" applyBorder="1" applyAlignment="1">
      <alignment horizontal="center" vertical="center" wrapText="1"/>
    </xf>
    <xf numFmtId="49" fontId="8" fillId="0" borderId="7" xfId="53" applyNumberFormat="1" applyFont="1" applyBorder="1">
      <alignment horizontal="left" vertical="center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>
      <alignment horizontal="right" vertical="center"/>
    </xf>
    <xf numFmtId="49" fontId="7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 applyProtection="1">
      <alignment horizontal="left" vertical="center" wrapText="1"/>
      <protection locked="0"/>
    </xf>
    <xf numFmtId="179" fontId="8" fillId="0" borderId="7" xfId="0" applyNumberFormat="1" applyFont="1" applyBorder="1" applyAlignment="1">
      <alignment horizontal="right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7" fillId="0" borderId="0" xfId="0" applyFont="1" applyBorder="1" applyAlignment="1" applyProtection="1">
      <alignment horizontal="right" vertical="center"/>
      <protection locked="0"/>
    </xf>
    <xf numFmtId="0" fontId="11" fillId="0" borderId="0" xfId="0" applyFont="1" applyBorder="1" applyAlignment="1" applyProtection="1">
      <alignment horizontal="right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7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49" fontId="13" fillId="0" borderId="0" xfId="53" applyNumberFormat="1" applyFont="1" applyBorder="1" applyAlignment="1">
      <alignment horizontal="right" vertical="center" wrapText="1"/>
    </xf>
    <xf numFmtId="49" fontId="14" fillId="0" borderId="0" xfId="53" applyNumberFormat="1" applyFont="1" applyBorder="1" applyAlignment="1">
      <alignment horizontal="center" vertical="center" wrapText="1"/>
    </xf>
    <xf numFmtId="49" fontId="13" fillId="0" borderId="0" xfId="53" applyNumberFormat="1" applyFont="1" applyBorder="1">
      <alignment horizontal="left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49" fontId="16" fillId="0" borderId="7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left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178" fontId="13" fillId="0" borderId="7" xfId="0" applyNumberFormat="1" applyFont="1" applyBorder="1" applyAlignment="1">
      <alignment horizontal="right" vertical="center" wrapText="1"/>
    </xf>
    <xf numFmtId="179" fontId="13" fillId="0" borderId="7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left" vertical="center" wrapText="1" indent="1"/>
    </xf>
    <xf numFmtId="0" fontId="1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11" fillId="0" borderId="0" xfId="0" applyFont="1" applyBorder="1" applyAlignment="1">
      <alignment horizontal="right" wrapText="1"/>
    </xf>
    <xf numFmtId="0" fontId="11" fillId="0" borderId="0" xfId="0" applyFont="1" applyBorder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right"/>
      <protection locked="0"/>
    </xf>
    <xf numFmtId="0" fontId="4" fillId="0" borderId="0" xfId="0" applyFont="1" applyBorder="1" applyAlignment="1">
      <alignment horizontal="right" vertical="center" wrapText="1"/>
    </xf>
    <xf numFmtId="0" fontId="20" fillId="0" borderId="0" xfId="0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vertical="top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 inden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20" fillId="0" borderId="0" xfId="0" applyFont="1" applyBorder="1" applyAlignment="1" applyProtection="1">
      <alignment horizontal="right" vertical="center"/>
      <protection locked="0"/>
    </xf>
    <xf numFmtId="0" fontId="20" fillId="0" borderId="0" xfId="0" applyFont="1" applyBorder="1" applyAlignment="1">
      <alignment horizontal="right" vertical="center" wrapText="1"/>
    </xf>
    <xf numFmtId="0" fontId="9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right" wrapText="1"/>
      <protection locked="0"/>
    </xf>
    <xf numFmtId="0" fontId="4" fillId="0" borderId="0" xfId="0" applyFont="1" applyBorder="1" applyAlignment="1">
      <alignment horizontal="right" wrapText="1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right" vertical="center"/>
    </xf>
    <xf numFmtId="179" fontId="4" fillId="0" borderId="7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 wrapText="1" indent="2"/>
    </xf>
    <xf numFmtId="0" fontId="4" fillId="0" borderId="11" xfId="0" applyFont="1" applyBorder="1" applyAlignment="1">
      <alignment horizontal="center" vertical="center" wrapText="1"/>
    </xf>
    <xf numFmtId="178" fontId="8" fillId="0" borderId="7" xfId="56" applyNumberFormat="1" applyFont="1" applyBorder="1" applyAlignment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right"/>
    </xf>
    <xf numFmtId="0" fontId="10" fillId="0" borderId="4" xfId="0" applyFont="1" applyBorder="1" applyAlignment="1">
      <alignment horizontal="center" vertical="center" wrapText="1"/>
    </xf>
    <xf numFmtId="0" fontId="1" fillId="0" borderId="0" xfId="0" applyFont="1" applyBorder="1" applyAlignment="1"/>
    <xf numFmtId="0" fontId="11" fillId="0" borderId="0" xfId="0" applyFont="1" applyBorder="1" applyAlignment="1">
      <alignment horizontal="right" vertical="center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right"/>
    </xf>
    <xf numFmtId="179" fontId="8" fillId="0" borderId="7" xfId="54" applyNumberFormat="1" applyFont="1" applyBorder="1">
      <alignment horizontal="right" vertical="center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right" vertical="center"/>
      <protection locked="0"/>
    </xf>
    <xf numFmtId="49" fontId="11" fillId="0" borderId="0" xfId="0" applyNumberFormat="1" applyFont="1" applyBorder="1" applyAlignment="1"/>
    <xf numFmtId="0" fontId="8" fillId="0" borderId="0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0" xfId="0" applyFont="1" applyBorder="1">
      <alignment vertical="top"/>
    </xf>
    <xf numFmtId="49" fontId="12" fillId="0" borderId="7" xfId="53" applyNumberFormat="1" applyFont="1" applyBorder="1" applyAlignment="1">
      <alignment horizontal="center" vertical="center" wrapText="1"/>
    </xf>
    <xf numFmtId="49" fontId="13" fillId="0" borderId="7" xfId="53" applyNumberFormat="1" applyFont="1" applyBorder="1" applyAlignment="1">
      <alignment horizontal="right" vertical="center" wrapText="1"/>
    </xf>
    <xf numFmtId="49" fontId="14" fillId="0" borderId="7" xfId="53" applyNumberFormat="1" applyFont="1" applyBorder="1" applyAlignment="1">
      <alignment horizontal="center" vertical="center" wrapText="1"/>
    </xf>
    <xf numFmtId="49" fontId="13" fillId="0" borderId="7" xfId="53" applyNumberFormat="1" applyFont="1" applyBorder="1">
      <alignment horizontal="left" vertical="center" wrapText="1"/>
    </xf>
    <xf numFmtId="49" fontId="15" fillId="0" borderId="7" xfId="53" applyNumberFormat="1" applyFont="1" applyBorder="1" applyAlignment="1">
      <alignment horizontal="center" vertical="center" wrapText="1"/>
    </xf>
    <xf numFmtId="49" fontId="13" fillId="0" borderId="7" xfId="53" applyNumberFormat="1" applyFont="1" applyBorder="1" applyAlignment="1">
      <alignment horizontal="center" vertical="center" wrapText="1"/>
    </xf>
    <xf numFmtId="179" fontId="13" fillId="0" borderId="7" xfId="53" applyNumberFormat="1" applyFont="1" applyBorder="1" applyAlignment="1">
      <alignment horizontal="right" vertical="center" wrapText="1"/>
    </xf>
    <xf numFmtId="178" fontId="13" fillId="0" borderId="7" xfId="56" applyNumberFormat="1" applyFont="1" applyBorder="1" applyAlignment="1">
      <alignment horizontal="center" vertical="center" wrapText="1"/>
    </xf>
    <xf numFmtId="49" fontId="21" fillId="0" borderId="7" xfId="53" applyNumberFormat="1" applyFont="1" applyBorder="1" applyAlignment="1">
      <alignment horizontal="right" vertical="center" wrapText="1"/>
    </xf>
    <xf numFmtId="49" fontId="13" fillId="0" borderId="10" xfId="53" applyNumberFormat="1" applyFont="1" applyBorder="1" applyAlignment="1">
      <alignment horizontal="right" vertical="center" wrapText="1"/>
    </xf>
    <xf numFmtId="49" fontId="13" fillId="0" borderId="7" xfId="53" applyNumberFormat="1" applyFont="1" applyBorder="1" applyAlignment="1">
      <alignment horizontal="left" vertical="center" wrapText="1" indent="2"/>
    </xf>
    <xf numFmtId="49" fontId="13" fillId="0" borderId="7" xfId="53" applyNumberFormat="1" applyFont="1" applyBorder="1" applyAlignment="1">
      <alignment horizontal="left" vertical="center" wrapText="1" indent="4"/>
    </xf>
    <xf numFmtId="49" fontId="22" fillId="0" borderId="7" xfId="0" applyNumberFormat="1" applyFont="1" applyBorder="1" applyAlignment="1">
      <alignment horizontal="right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49" fontId="22" fillId="0" borderId="7" xfId="53" applyNumberFormat="1" applyFont="1" applyBorder="1">
      <alignment horizontal="left" vertical="center" wrapText="1"/>
    </xf>
    <xf numFmtId="179" fontId="13" fillId="0" borderId="7" xfId="0" applyNumberFormat="1" applyFont="1" applyBorder="1" applyAlignment="1">
      <alignment horizontal="right" vertical="center"/>
    </xf>
    <xf numFmtId="179" fontId="22" fillId="0" borderId="7" xfId="0" applyNumberFormat="1" applyFont="1" applyBorder="1" applyAlignment="1">
      <alignment horizontal="left" vertical="center"/>
    </xf>
    <xf numFmtId="179" fontId="13" fillId="0" borderId="7" xfId="54" applyNumberFormat="1" applyFont="1" applyBorder="1">
      <alignment horizontal="right" vertical="center"/>
    </xf>
    <xf numFmtId="179" fontId="13" fillId="0" borderId="7" xfId="0" applyNumberFormat="1" applyFont="1" applyBorder="1" applyAlignment="1">
      <alignment horizontal="left" vertical="center"/>
    </xf>
    <xf numFmtId="49" fontId="22" fillId="0" borderId="7" xfId="0" applyNumberFormat="1" applyFont="1" applyBorder="1" applyAlignment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185185185185" defaultRowHeight="15" customHeight="1" outlineLevelCol="3"/>
  <cols>
    <col min="1" max="2" width="28.5740740740741" customWidth="1"/>
    <col min="3" max="3" width="35.7037037037037" customWidth="1"/>
    <col min="4" max="4" width="28.5740740740741" customWidth="1"/>
  </cols>
  <sheetData>
    <row r="1" customHeight="1" spans="1:4">
      <c r="A1" s="57"/>
      <c r="B1" s="57"/>
      <c r="C1" s="57"/>
      <c r="D1" s="57"/>
    </row>
    <row r="2" ht="18.75" customHeight="1" spans="1:4">
      <c r="A2" s="153" t="s">
        <v>0</v>
      </c>
      <c r="B2" s="164"/>
      <c r="C2" s="164"/>
      <c r="D2" s="164"/>
    </row>
    <row r="3" ht="28.5" customHeight="1" spans="1:4">
      <c r="A3" s="165" t="s">
        <v>1</v>
      </c>
      <c r="B3" s="165"/>
      <c r="C3" s="165"/>
      <c r="D3" s="165"/>
    </row>
    <row r="4" ht="18.75" customHeight="1" spans="1:4">
      <c r="A4" s="155" t="str">
        <f>"单位名称："&amp;""</f>
        <v>单位名称：</v>
      </c>
      <c r="B4" s="155"/>
      <c r="C4" s="155"/>
      <c r="D4" s="153" t="s">
        <v>2</v>
      </c>
    </row>
    <row r="5" ht="18.75" customHeight="1" spans="1:4">
      <c r="A5" s="156" t="s">
        <v>3</v>
      </c>
      <c r="B5" s="156"/>
      <c r="C5" s="156" t="s">
        <v>4</v>
      </c>
      <c r="D5" s="156"/>
    </row>
    <row r="6" ht="18.75" customHeight="1" spans="1:4">
      <c r="A6" s="156" t="s">
        <v>5</v>
      </c>
      <c r="B6" s="156" t="s">
        <v>6</v>
      </c>
      <c r="C6" s="156" t="s">
        <v>7</v>
      </c>
      <c r="D6" s="156" t="s">
        <v>6</v>
      </c>
    </row>
    <row r="7" ht="18.75" customHeight="1" spans="1:4">
      <c r="A7" s="155" t="s">
        <v>8</v>
      </c>
      <c r="B7" s="169">
        <v>18012677.14</v>
      </c>
      <c r="C7" s="170" t="str">
        <f>"一"&amp;"、"&amp;"一般公共服务支出"</f>
        <v>一、一般公共服务支出</v>
      </c>
      <c r="D7" s="169">
        <v>13747582.03</v>
      </c>
    </row>
    <row r="8" ht="18.75" customHeight="1" spans="1:4">
      <c r="A8" s="155" t="s">
        <v>9</v>
      </c>
      <c r="B8" s="169"/>
      <c r="C8" s="170" t="str">
        <f>"二"&amp;"、"&amp;"社会保障和就业支出"</f>
        <v>二、社会保障和就业支出</v>
      </c>
      <c r="D8" s="169">
        <v>2414544.48</v>
      </c>
    </row>
    <row r="9" ht="18.75" customHeight="1" spans="1:4">
      <c r="A9" s="155" t="s">
        <v>10</v>
      </c>
      <c r="B9" s="169"/>
      <c r="C9" s="170" t="str">
        <f>"三"&amp;"、"&amp;"卫生健康支出"</f>
        <v>三、卫生健康支出</v>
      </c>
      <c r="D9" s="169">
        <v>946326.63</v>
      </c>
    </row>
    <row r="10" ht="18.75" customHeight="1" spans="1:4">
      <c r="A10" s="155" t="s">
        <v>11</v>
      </c>
      <c r="B10" s="169"/>
      <c r="C10" s="170" t="str">
        <f>"四"&amp;"、"&amp;"住房保障支出"</f>
        <v>四、住房保障支出</v>
      </c>
      <c r="D10" s="169">
        <v>904224</v>
      </c>
    </row>
    <row r="11" ht="18.75" customHeight="1" spans="1:4">
      <c r="A11" s="155" t="s">
        <v>12</v>
      </c>
      <c r="B11" s="169"/>
      <c r="C11" s="155"/>
      <c r="D11" s="155"/>
    </row>
    <row r="12" ht="18.75" customHeight="1" spans="1:4">
      <c r="A12" s="155" t="s">
        <v>13</v>
      </c>
      <c r="B12" s="169"/>
      <c r="C12" s="155"/>
      <c r="D12" s="155"/>
    </row>
    <row r="13" ht="18.75" customHeight="1" spans="1:4">
      <c r="A13" s="155" t="s">
        <v>14</v>
      </c>
      <c r="B13" s="169"/>
      <c r="C13" s="155"/>
      <c r="D13" s="155"/>
    </row>
    <row r="14" ht="18.75" customHeight="1" spans="1:4">
      <c r="A14" s="155" t="s">
        <v>15</v>
      </c>
      <c r="B14" s="169"/>
      <c r="C14" s="155"/>
      <c r="D14" s="155"/>
    </row>
    <row r="15" ht="18.75" customHeight="1" spans="1:4">
      <c r="A15" s="155" t="s">
        <v>16</v>
      </c>
      <c r="B15" s="169"/>
      <c r="C15" s="155"/>
      <c r="D15" s="155"/>
    </row>
    <row r="16" ht="18.75" customHeight="1" spans="1:4">
      <c r="A16" s="155" t="s">
        <v>17</v>
      </c>
      <c r="B16" s="169"/>
      <c r="C16" s="155"/>
      <c r="D16" s="155"/>
    </row>
    <row r="17" ht="18.75" customHeight="1" spans="1:4">
      <c r="A17" s="171" t="s">
        <v>18</v>
      </c>
      <c r="B17" s="169">
        <v>18012677.14</v>
      </c>
      <c r="C17" s="171" t="s">
        <v>19</v>
      </c>
      <c r="D17" s="169">
        <v>18012677.14</v>
      </c>
    </row>
    <row r="18" ht="18.75" customHeight="1" spans="1:4">
      <c r="A18" s="166" t="s">
        <v>20</v>
      </c>
      <c r="B18" s="155"/>
      <c r="C18" s="166" t="s">
        <v>21</v>
      </c>
      <c r="D18" s="155"/>
    </row>
    <row r="19" ht="18.75" customHeight="1" spans="1:4">
      <c r="A19" s="63" t="s">
        <v>22</v>
      </c>
      <c r="B19" s="169"/>
      <c r="C19" s="63" t="s">
        <v>22</v>
      </c>
      <c r="D19" s="169"/>
    </row>
    <row r="20" ht="18.75" customHeight="1" spans="1:4">
      <c r="A20" s="63" t="s">
        <v>23</v>
      </c>
      <c r="B20" s="169"/>
      <c r="C20" s="63" t="s">
        <v>23</v>
      </c>
      <c r="D20" s="169"/>
    </row>
    <row r="21" ht="18.75" customHeight="1" spans="1:4">
      <c r="A21" s="171" t="s">
        <v>24</v>
      </c>
      <c r="B21" s="169">
        <v>18012677.14</v>
      </c>
      <c r="C21" s="171" t="s">
        <v>25</v>
      </c>
      <c r="D21" s="169">
        <v>18012677.14</v>
      </c>
    </row>
  </sheetData>
  <sheetProtection sheet="1"/>
  <mergeCells count="5">
    <mergeCell ref="A2:D2"/>
    <mergeCell ref="A3:D3"/>
    <mergeCell ref="A4:C4"/>
    <mergeCell ref="A5:B5"/>
    <mergeCell ref="C5:D5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topLeftCell="B1" workbookViewId="0">
      <pane ySplit="1" topLeftCell="A2" activePane="bottomLeft" state="frozen"/>
      <selection/>
      <selection pane="bottomLeft" activeCell="A1" sqref="A1"/>
    </sheetView>
  </sheetViews>
  <sheetFormatPr defaultColWidth="9.13888888888889" defaultRowHeight="14.25" customHeight="1" outlineLevelCol="5"/>
  <cols>
    <col min="1" max="1" width="29.0277777777778" customWidth="1"/>
    <col min="2" max="2" width="28.6018518518519" customWidth="1"/>
    <col min="3" max="3" width="31.6018518518519" customWidth="1"/>
    <col min="4" max="6" width="33.4537037037037" customWidth="1"/>
  </cols>
  <sheetData>
    <row r="1" customHeight="1" spans="1:6">
      <c r="A1" s="1"/>
      <c r="B1" s="1"/>
      <c r="C1" s="1"/>
      <c r="D1" s="1"/>
      <c r="E1" s="1"/>
      <c r="F1" s="1"/>
    </row>
    <row r="2" ht="15.75" customHeight="1" spans="2:6">
      <c r="B2" s="136"/>
      <c r="F2" s="137" t="s">
        <v>317</v>
      </c>
    </row>
    <row r="3" ht="28.5" customHeight="1" spans="1:6">
      <c r="A3" s="34" t="s">
        <v>318</v>
      </c>
      <c r="B3" s="34"/>
      <c r="C3" s="34"/>
      <c r="D3" s="34"/>
      <c r="E3" s="34"/>
      <c r="F3" s="34"/>
    </row>
    <row r="4" ht="15" customHeight="1" spans="1:6">
      <c r="A4" s="138" t="str">
        <f>"单位名称："&amp;"玉溪市统计局"</f>
        <v>单位名称：玉溪市统计局</v>
      </c>
      <c r="B4" s="139"/>
      <c r="C4" s="139"/>
      <c r="D4" s="77"/>
      <c r="E4" s="77"/>
      <c r="F4" s="140" t="s">
        <v>319</v>
      </c>
    </row>
    <row r="5" ht="18.75" customHeight="1" spans="1:6">
      <c r="A5" s="36" t="s">
        <v>127</v>
      </c>
      <c r="B5" s="36" t="s">
        <v>68</v>
      </c>
      <c r="C5" s="36" t="s">
        <v>69</v>
      </c>
      <c r="D5" s="37" t="s">
        <v>320</v>
      </c>
      <c r="E5" s="44"/>
      <c r="F5" s="44"/>
    </row>
    <row r="6" ht="30" customHeight="1" spans="1:6">
      <c r="A6" s="43"/>
      <c r="B6" s="43"/>
      <c r="C6" s="43"/>
      <c r="D6" s="37" t="s">
        <v>30</v>
      </c>
      <c r="E6" s="44" t="s">
        <v>72</v>
      </c>
      <c r="F6" s="44" t="s">
        <v>73</v>
      </c>
    </row>
    <row r="7" ht="16.5" customHeight="1" spans="1:6">
      <c r="A7" s="44">
        <v>1</v>
      </c>
      <c r="B7" s="44">
        <v>2</v>
      </c>
      <c r="C7" s="44">
        <v>3</v>
      </c>
      <c r="D7" s="44">
        <v>4</v>
      </c>
      <c r="E7" s="44">
        <v>5</v>
      </c>
      <c r="F7" s="44">
        <v>6</v>
      </c>
    </row>
    <row r="8" ht="20.25" customHeight="1" spans="1:6">
      <c r="A8" s="45"/>
      <c r="B8" s="45"/>
      <c r="C8" s="45"/>
      <c r="D8" s="25"/>
      <c r="E8" s="141"/>
      <c r="F8" s="141"/>
    </row>
    <row r="9" ht="17.25" customHeight="1" spans="1:6">
      <c r="A9" s="142" t="s">
        <v>268</v>
      </c>
      <c r="B9" s="143"/>
      <c r="C9" s="143" t="s">
        <v>268</v>
      </c>
      <c r="D9" s="141"/>
      <c r="E9" s="141"/>
      <c r="F9" s="141"/>
    </row>
  </sheetData>
  <mergeCells count="7">
    <mergeCell ref="A3:F3"/>
    <mergeCell ref="A4:E4"/>
    <mergeCell ref="D5:F5"/>
    <mergeCell ref="A9:C9"/>
    <mergeCell ref="A5:A6"/>
    <mergeCell ref="B5:B6"/>
    <mergeCell ref="C5:C6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6"/>
  <sheetViews>
    <sheetView showZeros="0" workbookViewId="0">
      <pane ySplit="1" topLeftCell="A2" activePane="bottomLeft" state="frozen"/>
      <selection/>
      <selection pane="bottomLeft" activeCell="F13" sqref="F11 F13:F15"/>
    </sheetView>
  </sheetViews>
  <sheetFormatPr defaultColWidth="9.13888888888889" defaultRowHeight="14.25" customHeight="1"/>
  <cols>
    <col min="1" max="1" width="29.5740740740741" customWidth="1"/>
    <col min="2" max="2" width="21.712962962963" customWidth="1"/>
    <col min="3" max="3" width="35.2777777777778" customWidth="1"/>
    <col min="4" max="4" width="7.71296296296296" customWidth="1"/>
    <col min="5" max="5" width="10.2777777777778" customWidth="1"/>
    <col min="6" max="6" width="14.8425925925926" customWidth="1"/>
    <col min="7" max="7" width="14.1296296296296" customWidth="1"/>
    <col min="8" max="11" width="14.7407407407407" customWidth="1"/>
    <col min="12" max="16" width="12.5740740740741" customWidth="1"/>
    <col min="17" max="17" width="10.4259259259259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3.5" customHeight="1" spans="1:17">
      <c r="A2" s="32" t="s">
        <v>321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51"/>
      <c r="P2" s="51"/>
      <c r="Q2" s="32"/>
    </row>
    <row r="3" ht="27.75" customHeight="1" spans="1:17">
      <c r="A3" s="75" t="s">
        <v>322</v>
      </c>
      <c r="B3" s="34"/>
      <c r="C3" s="34"/>
      <c r="D3" s="34"/>
      <c r="E3" s="34"/>
      <c r="F3" s="34"/>
      <c r="G3" s="34"/>
      <c r="H3" s="34"/>
      <c r="I3" s="34"/>
      <c r="J3" s="34"/>
      <c r="K3" s="105"/>
      <c r="L3" s="34"/>
      <c r="M3" s="34"/>
      <c r="N3" s="34"/>
      <c r="O3" s="105"/>
      <c r="P3" s="105"/>
      <c r="Q3" s="34"/>
    </row>
    <row r="4" ht="18.75" customHeight="1" spans="1:17">
      <c r="A4" s="114" t="str">
        <f>"单位名称："&amp;"玉溪市统计局"</f>
        <v>单位名称：玉溪市统计局</v>
      </c>
      <c r="B4" s="8"/>
      <c r="C4" s="8"/>
      <c r="D4" s="8"/>
      <c r="E4" s="8"/>
      <c r="F4" s="8"/>
      <c r="G4" s="8"/>
      <c r="H4" s="8"/>
      <c r="I4" s="8"/>
      <c r="J4" s="8"/>
      <c r="O4" s="81"/>
      <c r="P4" s="81"/>
      <c r="Q4" s="134" t="s">
        <v>2</v>
      </c>
    </row>
    <row r="5" ht="15.75" customHeight="1" spans="1:17">
      <c r="A5" s="36" t="s">
        <v>323</v>
      </c>
      <c r="B5" s="115" t="s">
        <v>324</v>
      </c>
      <c r="C5" s="115" t="s">
        <v>325</v>
      </c>
      <c r="D5" s="115" t="s">
        <v>326</v>
      </c>
      <c r="E5" s="115" t="s">
        <v>327</v>
      </c>
      <c r="F5" s="115" t="s">
        <v>328</v>
      </c>
      <c r="G5" s="116" t="s">
        <v>134</v>
      </c>
      <c r="H5" s="116"/>
      <c r="I5" s="116"/>
      <c r="J5" s="116"/>
      <c r="K5" s="126"/>
      <c r="L5" s="116"/>
      <c r="M5" s="116"/>
      <c r="N5" s="116"/>
      <c r="O5" s="127"/>
      <c r="P5" s="126"/>
      <c r="Q5" s="135"/>
    </row>
    <row r="6" ht="17.25" customHeight="1" spans="1:17">
      <c r="A6" s="39"/>
      <c r="B6" s="117"/>
      <c r="C6" s="117"/>
      <c r="D6" s="117"/>
      <c r="E6" s="117"/>
      <c r="F6" s="117"/>
      <c r="G6" s="117" t="s">
        <v>30</v>
      </c>
      <c r="H6" s="117" t="s">
        <v>33</v>
      </c>
      <c r="I6" s="117" t="s">
        <v>329</v>
      </c>
      <c r="J6" s="117" t="s">
        <v>330</v>
      </c>
      <c r="K6" s="128" t="s">
        <v>331</v>
      </c>
      <c r="L6" s="129" t="s">
        <v>332</v>
      </c>
      <c r="M6" s="129"/>
      <c r="N6" s="129"/>
      <c r="O6" s="130"/>
      <c r="P6" s="131"/>
      <c r="Q6" s="118"/>
    </row>
    <row r="7" ht="54" customHeight="1" spans="1:17">
      <c r="A7" s="42"/>
      <c r="B7" s="118"/>
      <c r="C7" s="118"/>
      <c r="D7" s="118"/>
      <c r="E7" s="118"/>
      <c r="F7" s="118"/>
      <c r="G7" s="118"/>
      <c r="H7" s="118" t="s">
        <v>32</v>
      </c>
      <c r="I7" s="118"/>
      <c r="J7" s="118"/>
      <c r="K7" s="132"/>
      <c r="L7" s="118" t="s">
        <v>32</v>
      </c>
      <c r="M7" s="118" t="s">
        <v>39</v>
      </c>
      <c r="N7" s="118" t="s">
        <v>141</v>
      </c>
      <c r="O7" s="133" t="s">
        <v>41</v>
      </c>
      <c r="P7" s="132" t="s">
        <v>42</v>
      </c>
      <c r="Q7" s="118" t="s">
        <v>43</v>
      </c>
    </row>
    <row r="8" ht="15" customHeight="1" spans="1:17">
      <c r="A8" s="43">
        <v>1</v>
      </c>
      <c r="B8" s="119">
        <v>2</v>
      </c>
      <c r="C8" s="119">
        <v>3</v>
      </c>
      <c r="D8" s="119">
        <v>4</v>
      </c>
      <c r="E8" s="119">
        <v>5</v>
      </c>
      <c r="F8" s="119">
        <v>6</v>
      </c>
      <c r="G8" s="120">
        <v>7</v>
      </c>
      <c r="H8" s="120">
        <v>8</v>
      </c>
      <c r="I8" s="120">
        <v>9</v>
      </c>
      <c r="J8" s="120">
        <v>10</v>
      </c>
      <c r="K8" s="120">
        <v>11</v>
      </c>
      <c r="L8" s="120">
        <v>12</v>
      </c>
      <c r="M8" s="120">
        <v>13</v>
      </c>
      <c r="N8" s="120">
        <v>14</v>
      </c>
      <c r="O8" s="120">
        <v>15</v>
      </c>
      <c r="P8" s="120">
        <v>16</v>
      </c>
      <c r="Q8" s="120">
        <v>17</v>
      </c>
    </row>
    <row r="9" ht="21" customHeight="1" spans="1:17">
      <c r="A9" s="97" t="s">
        <v>64</v>
      </c>
      <c r="B9" s="98"/>
      <c r="C9" s="98"/>
      <c r="D9" s="98"/>
      <c r="E9" s="121"/>
      <c r="F9" s="122">
        <v>115300</v>
      </c>
      <c r="G9" s="47">
        <v>115300</v>
      </c>
      <c r="H9" s="47">
        <v>115300</v>
      </c>
      <c r="I9" s="47"/>
      <c r="J9" s="47"/>
      <c r="K9" s="47"/>
      <c r="L9" s="47"/>
      <c r="M9" s="47"/>
      <c r="N9" s="47"/>
      <c r="O9" s="47"/>
      <c r="P9" s="47"/>
      <c r="Q9" s="47"/>
    </row>
    <row r="10" ht="21" customHeight="1" spans="1:17">
      <c r="A10" s="123" t="s">
        <v>64</v>
      </c>
      <c r="B10" s="98"/>
      <c r="C10" s="98"/>
      <c r="D10" s="124"/>
      <c r="E10" s="125"/>
      <c r="F10" s="122">
        <v>115300</v>
      </c>
      <c r="G10" s="47">
        <v>115300</v>
      </c>
      <c r="H10" s="47">
        <v>115300</v>
      </c>
      <c r="I10" s="47"/>
      <c r="J10" s="47"/>
      <c r="K10" s="47"/>
      <c r="L10" s="47"/>
      <c r="M10" s="47"/>
      <c r="N10" s="47"/>
      <c r="O10" s="47"/>
      <c r="P10" s="47"/>
      <c r="Q10" s="47"/>
    </row>
    <row r="11" ht="21" customHeight="1" spans="1:17">
      <c r="A11" s="97" t="str">
        <f>"      "&amp;"一般公用经费"</f>
        <v>      一般公用经费</v>
      </c>
      <c r="B11" s="98" t="s">
        <v>333</v>
      </c>
      <c r="C11" s="98" t="str">
        <f>"A05040101"&amp;"  "&amp;"复印纸"</f>
        <v>A05040101  复印纸</v>
      </c>
      <c r="D11" s="124" t="s">
        <v>334</v>
      </c>
      <c r="E11" s="125">
        <v>1</v>
      </c>
      <c r="F11" s="25">
        <v>6000</v>
      </c>
      <c r="G11" s="47">
        <v>6000</v>
      </c>
      <c r="H11" s="47">
        <v>6000</v>
      </c>
      <c r="I11" s="47"/>
      <c r="J11" s="47"/>
      <c r="K11" s="47"/>
      <c r="L11" s="47"/>
      <c r="M11" s="47"/>
      <c r="N11" s="47"/>
      <c r="O11" s="47"/>
      <c r="P11" s="47"/>
      <c r="Q11" s="47"/>
    </row>
    <row r="12" ht="21" customHeight="1" spans="1:17">
      <c r="A12" s="97" t="str">
        <f>"      "&amp;"物业管理费"</f>
        <v>      物业管理费</v>
      </c>
      <c r="B12" s="98" t="s">
        <v>335</v>
      </c>
      <c r="C12" s="98" t="str">
        <f>"C21040001"&amp;"  "&amp;"物业管理服务"</f>
        <v>C21040001  物业管理服务</v>
      </c>
      <c r="D12" s="124" t="s">
        <v>334</v>
      </c>
      <c r="E12" s="125">
        <v>1</v>
      </c>
      <c r="F12" s="25">
        <v>90000</v>
      </c>
      <c r="G12" s="47">
        <v>90000</v>
      </c>
      <c r="H12" s="47">
        <v>90000</v>
      </c>
      <c r="I12" s="47"/>
      <c r="J12" s="47"/>
      <c r="K12" s="47"/>
      <c r="L12" s="47"/>
      <c r="M12" s="47"/>
      <c r="N12" s="47"/>
      <c r="O12" s="47"/>
      <c r="P12" s="47"/>
      <c r="Q12" s="47"/>
    </row>
    <row r="13" ht="21" customHeight="1" spans="1:17">
      <c r="A13" s="97" t="str">
        <f t="shared" ref="A13:A15" si="0">"      "&amp;"公车购置及运维费"</f>
        <v>      公车购置及运维费</v>
      </c>
      <c r="B13" s="98" t="s">
        <v>336</v>
      </c>
      <c r="C13" s="98" t="str">
        <f>"C23120302"&amp;"  "&amp;"车辆加油、添加燃料服务"</f>
        <v>C23120302  车辆加油、添加燃料服务</v>
      </c>
      <c r="D13" s="124" t="s">
        <v>334</v>
      </c>
      <c r="E13" s="125">
        <v>1</v>
      </c>
      <c r="F13" s="25">
        <v>12900</v>
      </c>
      <c r="G13" s="47">
        <v>12900</v>
      </c>
      <c r="H13" s="47">
        <v>12900</v>
      </c>
      <c r="I13" s="47"/>
      <c r="J13" s="47"/>
      <c r="K13" s="47"/>
      <c r="L13" s="47"/>
      <c r="M13" s="47"/>
      <c r="N13" s="47"/>
      <c r="O13" s="47"/>
      <c r="P13" s="47"/>
      <c r="Q13" s="47"/>
    </row>
    <row r="14" ht="21" customHeight="1" spans="1:17">
      <c r="A14" s="97" t="str">
        <f t="shared" si="0"/>
        <v>      公车购置及运维费</v>
      </c>
      <c r="B14" s="98" t="s">
        <v>337</v>
      </c>
      <c r="C14" s="98" t="str">
        <f>"C1804010201"&amp;"  "&amp;"机动车保险服务"</f>
        <v>C1804010201  机动车保险服务</v>
      </c>
      <c r="D14" s="124" t="s">
        <v>334</v>
      </c>
      <c r="E14" s="125">
        <v>1</v>
      </c>
      <c r="F14" s="25">
        <v>4000</v>
      </c>
      <c r="G14" s="47">
        <v>4000</v>
      </c>
      <c r="H14" s="47">
        <v>4000</v>
      </c>
      <c r="I14" s="47"/>
      <c r="J14" s="47"/>
      <c r="K14" s="47"/>
      <c r="L14" s="47"/>
      <c r="M14" s="47"/>
      <c r="N14" s="47"/>
      <c r="O14" s="47"/>
      <c r="P14" s="47"/>
      <c r="Q14" s="47"/>
    </row>
    <row r="15" ht="21" customHeight="1" spans="1:17">
      <c r="A15" s="97" t="str">
        <f t="shared" si="0"/>
        <v>      公车购置及运维费</v>
      </c>
      <c r="B15" s="98" t="s">
        <v>338</v>
      </c>
      <c r="C15" s="98" t="str">
        <f>"C23120301"&amp;"  "&amp;"车辆维修和保养服务"</f>
        <v>C23120301  车辆维修和保养服务</v>
      </c>
      <c r="D15" s="124" t="s">
        <v>334</v>
      </c>
      <c r="E15" s="125">
        <v>1</v>
      </c>
      <c r="F15" s="25">
        <v>2400</v>
      </c>
      <c r="G15" s="47">
        <v>2400</v>
      </c>
      <c r="H15" s="47">
        <v>2400</v>
      </c>
      <c r="I15" s="47"/>
      <c r="J15" s="47"/>
      <c r="K15" s="47"/>
      <c r="L15" s="47"/>
      <c r="M15" s="47"/>
      <c r="N15" s="47"/>
      <c r="O15" s="47"/>
      <c r="P15" s="47"/>
      <c r="Q15" s="47"/>
    </row>
    <row r="16" ht="21" customHeight="1" spans="1:17">
      <c r="A16" s="100" t="s">
        <v>268</v>
      </c>
      <c r="B16" s="101"/>
      <c r="C16" s="101"/>
      <c r="D16" s="101"/>
      <c r="E16" s="121"/>
      <c r="F16" s="122">
        <v>115300</v>
      </c>
      <c r="G16" s="47">
        <v>115300</v>
      </c>
      <c r="H16" s="47">
        <v>115300</v>
      </c>
      <c r="I16" s="47"/>
      <c r="J16" s="47"/>
      <c r="K16" s="47"/>
      <c r="L16" s="47"/>
      <c r="M16" s="47"/>
      <c r="N16" s="47"/>
      <c r="O16" s="47"/>
      <c r="P16" s="47"/>
      <c r="Q16" s="47"/>
    </row>
  </sheetData>
  <mergeCells count="17">
    <mergeCell ref="A2:Q2"/>
    <mergeCell ref="A3:Q3"/>
    <mergeCell ref="A4:E4"/>
    <mergeCell ref="G5:Q5"/>
    <mergeCell ref="L6:Q6"/>
    <mergeCell ref="A16:E16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3888888888889" defaultRowHeight="14.25" customHeight="1"/>
  <cols>
    <col min="1" max="1" width="31.4259259259259" customWidth="1"/>
    <col min="2" max="2" width="21.712962962963" customWidth="1"/>
    <col min="3" max="3" width="26.712962962963" customWidth="1"/>
    <col min="4" max="14" width="16.60185185185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3.5" customHeight="1" spans="1:14">
      <c r="A2" s="82" t="s">
        <v>339</v>
      </c>
      <c r="B2" s="82"/>
      <c r="C2" s="82"/>
      <c r="D2" s="82"/>
      <c r="E2" s="82"/>
      <c r="F2" s="82"/>
      <c r="G2" s="82"/>
      <c r="H2" s="83"/>
      <c r="I2" s="82"/>
      <c r="J2" s="82"/>
      <c r="K2" s="82"/>
      <c r="L2" s="103"/>
      <c r="M2" s="83"/>
      <c r="N2" s="104"/>
    </row>
    <row r="3" ht="27.75" customHeight="1" spans="1:14">
      <c r="A3" s="75" t="s">
        <v>340</v>
      </c>
      <c r="B3" s="84"/>
      <c r="C3" s="84"/>
      <c r="D3" s="84"/>
      <c r="E3" s="84"/>
      <c r="F3" s="84"/>
      <c r="G3" s="84"/>
      <c r="H3" s="85"/>
      <c r="I3" s="84"/>
      <c r="J3" s="84"/>
      <c r="K3" s="84"/>
      <c r="L3" s="105"/>
      <c r="M3" s="85"/>
      <c r="N3" s="84"/>
    </row>
    <row r="4" ht="18.75" customHeight="1" spans="1:14">
      <c r="A4" s="76" t="str">
        <f>"单位名称："&amp;"玉溪市统计局"</f>
        <v>单位名称：玉溪市统计局</v>
      </c>
      <c r="B4" s="77"/>
      <c r="C4" s="77"/>
      <c r="D4" s="77"/>
      <c r="E4" s="77"/>
      <c r="F4" s="77"/>
      <c r="G4" s="77"/>
      <c r="H4" s="86"/>
      <c r="I4" s="79"/>
      <c r="J4" s="79"/>
      <c r="K4" s="79"/>
      <c r="L4" s="81"/>
      <c r="M4" s="106"/>
      <c r="N4" s="107" t="s">
        <v>2</v>
      </c>
    </row>
    <row r="5" ht="15.75" customHeight="1" spans="1:14">
      <c r="A5" s="87" t="s">
        <v>323</v>
      </c>
      <c r="B5" s="88" t="s">
        <v>341</v>
      </c>
      <c r="C5" s="88" t="s">
        <v>342</v>
      </c>
      <c r="D5" s="89" t="s">
        <v>134</v>
      </c>
      <c r="E5" s="89"/>
      <c r="F5" s="89"/>
      <c r="G5" s="89"/>
      <c r="H5" s="90"/>
      <c r="I5" s="89"/>
      <c r="J5" s="89"/>
      <c r="K5" s="89"/>
      <c r="L5" s="108"/>
      <c r="M5" s="90"/>
      <c r="N5" s="109"/>
    </row>
    <row r="6" ht="17.25" customHeight="1" spans="1:14">
      <c r="A6" s="91"/>
      <c r="B6" s="92"/>
      <c r="C6" s="92"/>
      <c r="D6" s="92" t="s">
        <v>30</v>
      </c>
      <c r="E6" s="92" t="s">
        <v>33</v>
      </c>
      <c r="F6" s="92" t="s">
        <v>329</v>
      </c>
      <c r="G6" s="92" t="s">
        <v>330</v>
      </c>
      <c r="H6" s="93" t="s">
        <v>331</v>
      </c>
      <c r="I6" s="110" t="s">
        <v>332</v>
      </c>
      <c r="J6" s="110"/>
      <c r="K6" s="110"/>
      <c r="L6" s="111"/>
      <c r="M6" s="112"/>
      <c r="N6" s="95"/>
    </row>
    <row r="7" ht="54" customHeight="1" spans="1:14">
      <c r="A7" s="94"/>
      <c r="B7" s="95"/>
      <c r="C7" s="95"/>
      <c r="D7" s="95"/>
      <c r="E7" s="95"/>
      <c r="F7" s="95"/>
      <c r="G7" s="95"/>
      <c r="H7" s="96"/>
      <c r="I7" s="95" t="s">
        <v>32</v>
      </c>
      <c r="J7" s="95" t="s">
        <v>39</v>
      </c>
      <c r="K7" s="95" t="s">
        <v>141</v>
      </c>
      <c r="L7" s="113" t="s">
        <v>41</v>
      </c>
      <c r="M7" s="96" t="s">
        <v>42</v>
      </c>
      <c r="N7" s="95" t="s">
        <v>43</v>
      </c>
    </row>
    <row r="8" ht="15" customHeight="1" spans="1:14">
      <c r="A8" s="94">
        <v>1</v>
      </c>
      <c r="B8" s="95">
        <v>2</v>
      </c>
      <c r="C8" s="95">
        <v>3</v>
      </c>
      <c r="D8" s="96">
        <v>4</v>
      </c>
      <c r="E8" s="96">
        <v>5</v>
      </c>
      <c r="F8" s="96">
        <v>6</v>
      </c>
      <c r="G8" s="96">
        <v>7</v>
      </c>
      <c r="H8" s="96">
        <v>8</v>
      </c>
      <c r="I8" s="96">
        <v>9</v>
      </c>
      <c r="J8" s="96">
        <v>10</v>
      </c>
      <c r="K8" s="96">
        <v>11</v>
      </c>
      <c r="L8" s="96">
        <v>12</v>
      </c>
      <c r="M8" s="96">
        <v>13</v>
      </c>
      <c r="N8" s="96">
        <v>14</v>
      </c>
    </row>
    <row r="9" ht="21" customHeight="1" spans="1:14">
      <c r="A9" s="97" t="s">
        <v>64</v>
      </c>
      <c r="B9" s="98"/>
      <c r="C9" s="98"/>
      <c r="D9" s="47">
        <v>90000</v>
      </c>
      <c r="E9" s="47">
        <v>90000</v>
      </c>
      <c r="F9" s="47"/>
      <c r="G9" s="47"/>
      <c r="H9" s="47"/>
      <c r="I9" s="47"/>
      <c r="J9" s="47"/>
      <c r="K9" s="47"/>
      <c r="L9" s="47"/>
      <c r="M9" s="47"/>
      <c r="N9" s="47"/>
    </row>
    <row r="10" ht="21" customHeight="1" spans="1:14">
      <c r="A10" s="99" t="s">
        <v>64</v>
      </c>
      <c r="B10" s="98"/>
      <c r="C10" s="98"/>
      <c r="D10" s="47">
        <v>90000</v>
      </c>
      <c r="E10" s="47">
        <v>90000</v>
      </c>
      <c r="F10" s="47"/>
      <c r="G10" s="47"/>
      <c r="H10" s="47"/>
      <c r="I10" s="47"/>
      <c r="J10" s="47"/>
      <c r="K10" s="47"/>
      <c r="L10" s="47"/>
      <c r="M10" s="47"/>
      <c r="N10" s="47"/>
    </row>
    <row r="11" ht="21" customHeight="1" spans="1:14">
      <c r="A11" s="97" t="str">
        <f>"    "&amp;"物业管理费"</f>
        <v>    物业管理费</v>
      </c>
      <c r="B11" s="98" t="s">
        <v>335</v>
      </c>
      <c r="C11" s="98" t="s">
        <v>343</v>
      </c>
      <c r="D11" s="47">
        <v>90000</v>
      </c>
      <c r="E11" s="47">
        <v>90000</v>
      </c>
      <c r="F11" s="47"/>
      <c r="G11" s="47"/>
      <c r="H11" s="47"/>
      <c r="I11" s="47"/>
      <c r="J11" s="47"/>
      <c r="K11" s="47"/>
      <c r="L11" s="47"/>
      <c r="M11" s="47"/>
      <c r="N11" s="47"/>
    </row>
    <row r="12" ht="21" customHeight="1" spans="1:14">
      <c r="A12" s="100" t="s">
        <v>268</v>
      </c>
      <c r="B12" s="101"/>
      <c r="C12" s="102"/>
      <c r="D12" s="47">
        <v>90000</v>
      </c>
      <c r="E12" s="47">
        <v>90000</v>
      </c>
      <c r="F12" s="47"/>
      <c r="G12" s="47"/>
      <c r="H12" s="47"/>
      <c r="I12" s="47"/>
      <c r="J12" s="47"/>
      <c r="K12" s="47"/>
      <c r="L12" s="47"/>
      <c r="M12" s="47"/>
      <c r="N12" s="47"/>
    </row>
  </sheetData>
  <mergeCells count="14">
    <mergeCell ref="A2:N2"/>
    <mergeCell ref="A3:N3"/>
    <mergeCell ref="A4:C4"/>
    <mergeCell ref="D5:N5"/>
    <mergeCell ref="I6:N6"/>
    <mergeCell ref="A12:C12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3888888888889" defaultRowHeight="14.25" customHeight="1"/>
  <cols>
    <col min="1" max="1" width="76.2777777777778" customWidth="1"/>
    <col min="2" max="13" width="17.1759259259259" customWidth="1"/>
    <col min="14" max="14" width="17.0277777777778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3.5" customHeight="1" spans="1:14">
      <c r="A2" s="32" t="s">
        <v>344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51"/>
    </row>
    <row r="3" ht="27.75" customHeight="1" spans="1:14">
      <c r="A3" s="75" t="s">
        <v>345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ht="18" customHeight="1" spans="1:14">
      <c r="A4" s="76" t="str">
        <f>"单位名称："&amp;"玉溪市统计局"</f>
        <v>单位名称：玉溪市统计局</v>
      </c>
      <c r="B4" s="77"/>
      <c r="C4" s="77"/>
      <c r="D4" s="78"/>
      <c r="E4" s="79"/>
      <c r="F4" s="79"/>
      <c r="G4" s="79"/>
      <c r="H4" s="79"/>
      <c r="I4" s="79"/>
      <c r="N4" s="81" t="s">
        <v>2</v>
      </c>
    </row>
    <row r="5" ht="19.5" customHeight="1" spans="1:14">
      <c r="A5" s="37" t="s">
        <v>346</v>
      </c>
      <c r="B5" s="53" t="s">
        <v>134</v>
      </c>
      <c r="C5" s="54"/>
      <c r="D5" s="54"/>
      <c r="E5" s="53" t="s">
        <v>347</v>
      </c>
      <c r="F5" s="54"/>
      <c r="G5" s="54"/>
      <c r="H5" s="54"/>
      <c r="I5" s="54"/>
      <c r="J5" s="54"/>
      <c r="K5" s="54"/>
      <c r="L5" s="54"/>
      <c r="M5" s="54"/>
      <c r="N5" s="54"/>
    </row>
    <row r="6" ht="40.5" customHeight="1" spans="1:14">
      <c r="A6" s="43"/>
      <c r="B6" s="40" t="s">
        <v>30</v>
      </c>
      <c r="C6" s="36" t="s">
        <v>33</v>
      </c>
      <c r="D6" s="80" t="s">
        <v>348</v>
      </c>
      <c r="E6" s="44" t="s">
        <v>349</v>
      </c>
      <c r="F6" s="44" t="s">
        <v>350</v>
      </c>
      <c r="G6" s="44" t="s">
        <v>351</v>
      </c>
      <c r="H6" s="44" t="s">
        <v>352</v>
      </c>
      <c r="I6" s="44" t="s">
        <v>353</v>
      </c>
      <c r="J6" s="44" t="s">
        <v>354</v>
      </c>
      <c r="K6" s="44" t="s">
        <v>355</v>
      </c>
      <c r="L6" s="44" t="s">
        <v>356</v>
      </c>
      <c r="M6" s="44" t="s">
        <v>357</v>
      </c>
      <c r="N6" s="44" t="s">
        <v>358</v>
      </c>
    </row>
    <row r="7" ht="19.5" customHeight="1" spans="1:14">
      <c r="A7" s="44">
        <v>1</v>
      </c>
      <c r="B7" s="44">
        <v>2</v>
      </c>
      <c r="C7" s="44">
        <v>3</v>
      </c>
      <c r="D7" s="53">
        <v>4</v>
      </c>
      <c r="E7" s="44">
        <v>5</v>
      </c>
      <c r="F7" s="44">
        <v>6</v>
      </c>
      <c r="G7" s="44">
        <v>7</v>
      </c>
      <c r="H7" s="53">
        <v>8</v>
      </c>
      <c r="I7" s="44">
        <v>9</v>
      </c>
      <c r="J7" s="44">
        <v>10</v>
      </c>
      <c r="K7" s="44">
        <v>11</v>
      </c>
      <c r="L7" s="53">
        <v>12</v>
      </c>
      <c r="M7" s="44">
        <v>13</v>
      </c>
      <c r="N7" s="44">
        <v>14</v>
      </c>
    </row>
    <row r="8" ht="20.25" customHeight="1" spans="1:14">
      <c r="A8" s="45" t="s">
        <v>64</v>
      </c>
      <c r="B8" s="47">
        <v>221000</v>
      </c>
      <c r="C8" s="47">
        <v>221000</v>
      </c>
      <c r="D8" s="47"/>
      <c r="E8" s="47">
        <v>58800</v>
      </c>
      <c r="F8" s="47">
        <v>25000</v>
      </c>
      <c r="G8" s="47">
        <v>17200</v>
      </c>
      <c r="H8" s="47">
        <v>28300</v>
      </c>
      <c r="I8" s="47">
        <v>18500</v>
      </c>
      <c r="J8" s="47">
        <v>14500</v>
      </c>
      <c r="K8" s="47">
        <v>14500</v>
      </c>
      <c r="L8" s="47">
        <v>25400</v>
      </c>
      <c r="M8" s="47">
        <v>18800</v>
      </c>
      <c r="N8" s="47"/>
    </row>
    <row r="9" ht="20.25" customHeight="1" spans="1:14">
      <c r="A9" s="45" t="s">
        <v>64</v>
      </c>
      <c r="B9" s="47">
        <v>221000</v>
      </c>
      <c r="C9" s="47">
        <v>221000</v>
      </c>
      <c r="D9" s="47"/>
      <c r="E9" s="47">
        <v>58800</v>
      </c>
      <c r="F9" s="47">
        <v>25000</v>
      </c>
      <c r="G9" s="47">
        <v>17200</v>
      </c>
      <c r="H9" s="47">
        <v>28300</v>
      </c>
      <c r="I9" s="47">
        <v>18500</v>
      </c>
      <c r="J9" s="47">
        <v>14500</v>
      </c>
      <c r="K9" s="47">
        <v>14500</v>
      </c>
      <c r="L9" s="47">
        <v>25400</v>
      </c>
      <c r="M9" s="47">
        <v>18800</v>
      </c>
      <c r="N9" s="47"/>
    </row>
    <row r="10" ht="20.25" customHeight="1" spans="1:14">
      <c r="A10" s="45" t="str">
        <f>"      "&amp;"（市对下）玉溪市2025年全国1%人口抽样调查工作经费"</f>
        <v>      （市对下）玉溪市2025年全国1%人口抽样调查工作经费</v>
      </c>
      <c r="B10" s="47">
        <v>221000</v>
      </c>
      <c r="C10" s="47">
        <v>221000</v>
      </c>
      <c r="D10" s="47"/>
      <c r="E10" s="47">
        <v>58800</v>
      </c>
      <c r="F10" s="47">
        <v>25000</v>
      </c>
      <c r="G10" s="47">
        <v>17200</v>
      </c>
      <c r="H10" s="47">
        <v>28300</v>
      </c>
      <c r="I10" s="47">
        <v>18500</v>
      </c>
      <c r="J10" s="47">
        <v>14500</v>
      </c>
      <c r="K10" s="47">
        <v>14500</v>
      </c>
      <c r="L10" s="47">
        <v>25400</v>
      </c>
      <c r="M10" s="47">
        <v>18800</v>
      </c>
      <c r="N10" s="47"/>
    </row>
    <row r="11" ht="20.25" customHeight="1" spans="1:14">
      <c r="A11" s="72" t="s">
        <v>30</v>
      </c>
      <c r="B11" s="47">
        <v>221000</v>
      </c>
      <c r="C11" s="47">
        <v>221000</v>
      </c>
      <c r="D11" s="47"/>
      <c r="E11" s="47">
        <v>58800</v>
      </c>
      <c r="F11" s="47">
        <v>25000</v>
      </c>
      <c r="G11" s="47">
        <v>17200</v>
      </c>
      <c r="H11" s="47">
        <v>28300</v>
      </c>
      <c r="I11" s="47">
        <v>18500</v>
      </c>
      <c r="J11" s="47">
        <v>14500</v>
      </c>
      <c r="K11" s="47">
        <v>14500</v>
      </c>
      <c r="L11" s="47">
        <v>25400</v>
      </c>
      <c r="M11" s="47">
        <v>18800</v>
      </c>
      <c r="N11" s="47"/>
    </row>
  </sheetData>
  <mergeCells count="6">
    <mergeCell ref="A2:N2"/>
    <mergeCell ref="A3:N3"/>
    <mergeCell ref="A4:I4"/>
    <mergeCell ref="B5:D5"/>
    <mergeCell ref="E5:N5"/>
    <mergeCell ref="A5:A6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3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3888888888889" defaultRowHeight="12" customHeight="1"/>
  <cols>
    <col min="1" max="1" width="34.2777777777778" customWidth="1"/>
    <col min="2" max="2" width="29" customWidth="1"/>
    <col min="3" max="3" width="17.1759259259259" customWidth="1"/>
    <col min="4" max="4" width="21.0277777777778" customWidth="1"/>
    <col min="5" max="5" width="23.5740740740741" customWidth="1"/>
    <col min="6" max="6" width="11.2777777777778" customWidth="1"/>
    <col min="7" max="7" width="10.3148148148148" customWidth="1"/>
    <col min="8" max="8" width="9.31481481481481" customWidth="1"/>
    <col min="9" max="9" width="13.4259259259259" customWidth="1"/>
    <col min="10" max="10" width="27.4537037037037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:10">
      <c r="A2" s="32" t="s">
        <v>359</v>
      </c>
      <c r="B2" s="32"/>
      <c r="C2" s="32"/>
      <c r="D2" s="32"/>
      <c r="E2" s="32"/>
      <c r="F2" s="32"/>
      <c r="G2" s="32"/>
      <c r="H2" s="32"/>
      <c r="I2" s="32"/>
      <c r="J2" s="51"/>
    </row>
    <row r="3" ht="28.5" customHeight="1" spans="1:10">
      <c r="A3" s="67" t="s">
        <v>360</v>
      </c>
      <c r="B3" s="68"/>
      <c r="C3" s="68"/>
      <c r="D3" s="68"/>
      <c r="E3" s="68"/>
      <c r="F3" s="69"/>
      <c r="G3" s="68"/>
      <c r="H3" s="69"/>
      <c r="I3" s="69"/>
      <c r="J3" s="68"/>
    </row>
    <row r="4" ht="15" customHeight="1" spans="1:1">
      <c r="A4" s="6" t="str">
        <f>"单位名称："&amp;"玉溪市统计局"</f>
        <v>单位名称：玉溪市统计局</v>
      </c>
    </row>
    <row r="5" ht="14.25" customHeight="1" spans="1:10">
      <c r="A5" s="70" t="s">
        <v>271</v>
      </c>
      <c r="B5" s="70" t="s">
        <v>272</v>
      </c>
      <c r="C5" s="70" t="s">
        <v>273</v>
      </c>
      <c r="D5" s="70" t="s">
        <v>274</v>
      </c>
      <c r="E5" s="70" t="s">
        <v>275</v>
      </c>
      <c r="F5" s="56" t="s">
        <v>276</v>
      </c>
      <c r="G5" s="70" t="s">
        <v>277</v>
      </c>
      <c r="H5" s="56" t="s">
        <v>278</v>
      </c>
      <c r="I5" s="56" t="s">
        <v>279</v>
      </c>
      <c r="J5" s="70" t="s">
        <v>280</v>
      </c>
    </row>
    <row r="6" ht="14.25" customHeight="1" spans="1:10">
      <c r="A6" s="70">
        <v>1</v>
      </c>
      <c r="B6" s="70">
        <v>2</v>
      </c>
      <c r="C6" s="70">
        <v>3</v>
      </c>
      <c r="D6" s="70">
        <v>4</v>
      </c>
      <c r="E6" s="70">
        <v>5</v>
      </c>
      <c r="F6" s="56">
        <v>6</v>
      </c>
      <c r="G6" s="70">
        <v>7</v>
      </c>
      <c r="H6" s="56">
        <v>8</v>
      </c>
      <c r="I6" s="56">
        <v>9</v>
      </c>
      <c r="J6" s="70">
        <v>10</v>
      </c>
    </row>
    <row r="7" ht="15" customHeight="1" spans="1:10">
      <c r="A7" s="45" t="s">
        <v>64</v>
      </c>
      <c r="B7" s="71"/>
      <c r="C7" s="71"/>
      <c r="D7" s="71"/>
      <c r="E7" s="72"/>
      <c r="F7" s="73"/>
      <c r="G7" s="72"/>
      <c r="H7" s="73"/>
      <c r="I7" s="73"/>
      <c r="J7" s="72"/>
    </row>
    <row r="8" ht="33.75" customHeight="1" spans="1:10">
      <c r="A8" s="74" t="s">
        <v>64</v>
      </c>
      <c r="B8" s="46"/>
      <c r="C8" s="46"/>
      <c r="D8" s="46"/>
      <c r="E8" s="45"/>
      <c r="F8" s="46"/>
      <c r="G8" s="45"/>
      <c r="H8" s="46"/>
      <c r="I8" s="46"/>
      <c r="J8" s="45"/>
    </row>
    <row r="9" ht="33.75" customHeight="1" spans="1:10">
      <c r="A9" s="45" t="s">
        <v>265</v>
      </c>
      <c r="B9" s="46" t="s">
        <v>281</v>
      </c>
      <c r="C9" s="46" t="s">
        <v>282</v>
      </c>
      <c r="D9" s="46" t="s">
        <v>283</v>
      </c>
      <c r="E9" s="45" t="s">
        <v>284</v>
      </c>
      <c r="F9" s="46" t="s">
        <v>285</v>
      </c>
      <c r="G9" s="45" t="s">
        <v>286</v>
      </c>
      <c r="H9" s="46" t="s">
        <v>287</v>
      </c>
      <c r="I9" s="46" t="s">
        <v>288</v>
      </c>
      <c r="J9" s="45" t="s">
        <v>284</v>
      </c>
    </row>
    <row r="10" ht="33.75" customHeight="1" spans="1:10">
      <c r="A10" s="45" t="s">
        <v>265</v>
      </c>
      <c r="B10" s="46" t="s">
        <v>281</v>
      </c>
      <c r="C10" s="46" t="s">
        <v>282</v>
      </c>
      <c r="D10" s="46" t="s">
        <v>283</v>
      </c>
      <c r="E10" s="45" t="s">
        <v>289</v>
      </c>
      <c r="F10" s="46" t="s">
        <v>285</v>
      </c>
      <c r="G10" s="45" t="s">
        <v>290</v>
      </c>
      <c r="H10" s="46" t="s">
        <v>291</v>
      </c>
      <c r="I10" s="46" t="s">
        <v>288</v>
      </c>
      <c r="J10" s="45" t="s">
        <v>289</v>
      </c>
    </row>
    <row r="11" ht="33.75" customHeight="1" spans="1:10">
      <c r="A11" s="45" t="s">
        <v>265</v>
      </c>
      <c r="B11" s="46" t="s">
        <v>281</v>
      </c>
      <c r="C11" s="46" t="s">
        <v>282</v>
      </c>
      <c r="D11" s="46" t="s">
        <v>292</v>
      </c>
      <c r="E11" s="45" t="s">
        <v>293</v>
      </c>
      <c r="F11" s="46" t="s">
        <v>285</v>
      </c>
      <c r="G11" s="45" t="s">
        <v>294</v>
      </c>
      <c r="H11" s="46" t="s">
        <v>295</v>
      </c>
      <c r="I11" s="46" t="s">
        <v>288</v>
      </c>
      <c r="J11" s="45" t="s">
        <v>293</v>
      </c>
    </row>
    <row r="12" ht="33.75" customHeight="1" spans="1:10">
      <c r="A12" s="45" t="s">
        <v>265</v>
      </c>
      <c r="B12" s="46" t="s">
        <v>281</v>
      </c>
      <c r="C12" s="46" t="s">
        <v>296</v>
      </c>
      <c r="D12" s="46" t="s">
        <v>297</v>
      </c>
      <c r="E12" s="45" t="s">
        <v>298</v>
      </c>
      <c r="F12" s="46" t="s">
        <v>285</v>
      </c>
      <c r="G12" s="45" t="s">
        <v>142</v>
      </c>
      <c r="H12" s="46" t="s">
        <v>295</v>
      </c>
      <c r="I12" s="46" t="s">
        <v>288</v>
      </c>
      <c r="J12" s="45" t="s">
        <v>298</v>
      </c>
    </row>
    <row r="13" ht="33.75" customHeight="1" spans="1:10">
      <c r="A13" s="45" t="s">
        <v>265</v>
      </c>
      <c r="B13" s="46" t="s">
        <v>281</v>
      </c>
      <c r="C13" s="46" t="s">
        <v>299</v>
      </c>
      <c r="D13" s="46" t="s">
        <v>300</v>
      </c>
      <c r="E13" s="45" t="s">
        <v>301</v>
      </c>
      <c r="F13" s="46" t="s">
        <v>285</v>
      </c>
      <c r="G13" s="45" t="s">
        <v>302</v>
      </c>
      <c r="H13" s="46" t="s">
        <v>295</v>
      </c>
      <c r="I13" s="46" t="s">
        <v>288</v>
      </c>
      <c r="J13" s="45" t="s">
        <v>301</v>
      </c>
    </row>
  </sheetData>
  <mergeCells count="5">
    <mergeCell ref="A2:J2"/>
    <mergeCell ref="A3:J3"/>
    <mergeCell ref="A4:H4"/>
    <mergeCell ref="A9:A13"/>
    <mergeCell ref="B9:B13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185185185185" defaultRowHeight="15" customHeight="1" outlineLevelCol="7"/>
  <cols>
    <col min="1" max="1" width="36.0277777777778" customWidth="1"/>
    <col min="2" max="2" width="19.7407407407407" customWidth="1"/>
    <col min="3" max="3" width="33.3148148148148" customWidth="1"/>
    <col min="4" max="4" width="34.7407407407407" customWidth="1"/>
    <col min="5" max="6" width="8.98148148148148" customWidth="1"/>
    <col min="7" max="8" width="15.1296296296296" customWidth="1"/>
  </cols>
  <sheetData>
    <row r="1" customHeight="1" spans="1:8">
      <c r="A1" s="57"/>
      <c r="B1" s="57"/>
      <c r="C1" s="57"/>
      <c r="D1" s="57"/>
      <c r="E1" s="57"/>
      <c r="F1" s="57"/>
      <c r="G1" s="57"/>
      <c r="H1" s="57"/>
    </row>
    <row r="2" ht="18.75" customHeight="1" spans="1:8">
      <c r="A2" s="58" t="s">
        <v>361</v>
      </c>
      <c r="B2" s="58"/>
      <c r="C2" s="58"/>
      <c r="D2" s="58"/>
      <c r="E2" s="58"/>
      <c r="F2" s="58"/>
      <c r="G2" s="58"/>
      <c r="H2" s="58" t="s">
        <v>361</v>
      </c>
    </row>
    <row r="3" ht="28.5" customHeight="1" spans="1:8">
      <c r="A3" s="59" t="s">
        <v>362</v>
      </c>
      <c r="B3" s="59"/>
      <c r="C3" s="59"/>
      <c r="D3" s="59"/>
      <c r="E3" s="59"/>
      <c r="F3" s="59"/>
      <c r="G3" s="59"/>
      <c r="H3" s="59"/>
    </row>
    <row r="4" ht="18.75" customHeight="1" spans="1:8">
      <c r="A4" s="60" t="str">
        <f>"单位名称："&amp;"玉溪市统计局"</f>
        <v>单位名称：玉溪市统计局</v>
      </c>
      <c r="B4" s="60"/>
      <c r="C4" s="60"/>
      <c r="D4" s="60"/>
      <c r="E4" s="60"/>
      <c r="F4" s="60"/>
      <c r="G4" s="60"/>
      <c r="H4" s="60"/>
    </row>
    <row r="5" ht="18.75" customHeight="1" spans="1:8">
      <c r="A5" s="61" t="s">
        <v>127</v>
      </c>
      <c r="B5" s="61" t="s">
        <v>363</v>
      </c>
      <c r="C5" s="61" t="s">
        <v>364</v>
      </c>
      <c r="D5" s="61" t="s">
        <v>365</v>
      </c>
      <c r="E5" s="61" t="s">
        <v>366</v>
      </c>
      <c r="F5" s="61" t="s">
        <v>367</v>
      </c>
      <c r="G5" s="61"/>
      <c r="H5" s="61"/>
    </row>
    <row r="6" ht="18.75" customHeight="1" spans="1:8">
      <c r="A6" s="61"/>
      <c r="B6" s="61"/>
      <c r="C6" s="61"/>
      <c r="D6" s="61"/>
      <c r="E6" s="61"/>
      <c r="F6" s="61" t="s">
        <v>327</v>
      </c>
      <c r="G6" s="61" t="s">
        <v>368</v>
      </c>
      <c r="H6" s="61" t="s">
        <v>369</v>
      </c>
    </row>
    <row r="7" ht="18.75" customHeight="1" spans="1:8">
      <c r="A7" s="62" t="s">
        <v>44</v>
      </c>
      <c r="B7" s="62" t="s">
        <v>45</v>
      </c>
      <c r="C7" s="62" t="s">
        <v>46</v>
      </c>
      <c r="D7" s="62" t="s">
        <v>47</v>
      </c>
      <c r="E7" s="62" t="s">
        <v>48</v>
      </c>
      <c r="F7" s="62" t="s">
        <v>49</v>
      </c>
      <c r="G7" s="62" t="s">
        <v>50</v>
      </c>
      <c r="H7" s="62" t="s">
        <v>51</v>
      </c>
    </row>
    <row r="8" ht="18" customHeight="1" spans="1:8">
      <c r="A8" s="63"/>
      <c r="B8" s="63"/>
      <c r="C8" s="63"/>
      <c r="D8" s="63"/>
      <c r="E8" s="64"/>
      <c r="F8" s="65"/>
      <c r="G8" s="66"/>
      <c r="H8" s="66"/>
    </row>
    <row r="9" ht="18" customHeight="1" spans="1:8">
      <c r="A9" s="64" t="s">
        <v>30</v>
      </c>
      <c r="B9" s="64"/>
      <c r="C9" s="64"/>
      <c r="D9" s="64"/>
      <c r="E9" s="64"/>
      <c r="F9" s="65"/>
      <c r="G9" s="66"/>
      <c r="H9" s="66"/>
    </row>
  </sheetData>
  <mergeCells count="10">
    <mergeCell ref="A2:H2"/>
    <mergeCell ref="A3:H3"/>
    <mergeCell ref="A4:H4"/>
    <mergeCell ref="F5:H5"/>
    <mergeCell ref="A9:E9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1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3888888888889" defaultRowHeight="14.25" customHeight="1"/>
  <cols>
    <col min="1" max="1" width="16.3148148148148" customWidth="1"/>
    <col min="2" max="2" width="29.0277777777778" customWidth="1"/>
    <col min="3" max="3" width="23.8518518518519" customWidth="1"/>
    <col min="4" max="7" width="19.6018518518519" customWidth="1"/>
    <col min="8" max="8" width="15.4259259259259" customWidth="1"/>
    <col min="9" max="11" width="19.6018518518519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3.5" customHeight="1" spans="1:11">
      <c r="A2" s="32" t="s">
        <v>370</v>
      </c>
      <c r="B2" s="32"/>
      <c r="C2" s="32"/>
      <c r="D2" s="33"/>
      <c r="E2" s="33"/>
      <c r="F2" s="33"/>
      <c r="G2" s="33"/>
      <c r="H2" s="32"/>
      <c r="I2" s="32"/>
      <c r="J2" s="32"/>
      <c r="K2" s="51"/>
    </row>
    <row r="3" ht="28.5" customHeight="1" spans="1:11">
      <c r="A3" s="34" t="s">
        <v>371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ht="13.5" customHeight="1" spans="1:11">
      <c r="A4" s="6" t="str">
        <f>"单位名称："&amp;"玉溪市统计局"</f>
        <v>单位名称：玉溪市统计局</v>
      </c>
      <c r="B4" s="7"/>
      <c r="C4" s="7"/>
      <c r="D4" s="7"/>
      <c r="E4" s="7"/>
      <c r="F4" s="7"/>
      <c r="G4" s="7"/>
      <c r="H4" s="8"/>
      <c r="I4" s="8"/>
      <c r="J4" s="8"/>
      <c r="K4" s="52" t="s">
        <v>2</v>
      </c>
    </row>
    <row r="5" ht="21.75" customHeight="1" spans="1:11">
      <c r="A5" s="35" t="s">
        <v>253</v>
      </c>
      <c r="B5" s="35" t="s">
        <v>129</v>
      </c>
      <c r="C5" s="35" t="s">
        <v>254</v>
      </c>
      <c r="D5" s="36" t="s">
        <v>130</v>
      </c>
      <c r="E5" s="36" t="s">
        <v>131</v>
      </c>
      <c r="F5" s="36" t="s">
        <v>132</v>
      </c>
      <c r="G5" s="36" t="s">
        <v>133</v>
      </c>
      <c r="H5" s="37" t="s">
        <v>30</v>
      </c>
      <c r="I5" s="53" t="s">
        <v>372</v>
      </c>
      <c r="J5" s="54"/>
      <c r="K5" s="55"/>
    </row>
    <row r="6" ht="21.75" customHeight="1" spans="1:11">
      <c r="A6" s="38"/>
      <c r="B6" s="38"/>
      <c r="C6" s="38"/>
      <c r="D6" s="39"/>
      <c r="E6" s="39"/>
      <c r="F6" s="39"/>
      <c r="G6" s="39"/>
      <c r="H6" s="40"/>
      <c r="I6" s="36" t="s">
        <v>33</v>
      </c>
      <c r="J6" s="36" t="s">
        <v>34</v>
      </c>
      <c r="K6" s="36" t="s">
        <v>35</v>
      </c>
    </row>
    <row r="7" ht="40.5" customHeight="1" spans="1:11">
      <c r="A7" s="41"/>
      <c r="B7" s="41"/>
      <c r="C7" s="41"/>
      <c r="D7" s="42"/>
      <c r="E7" s="42"/>
      <c r="F7" s="42"/>
      <c r="G7" s="42"/>
      <c r="H7" s="43"/>
      <c r="I7" s="42" t="s">
        <v>32</v>
      </c>
      <c r="J7" s="42"/>
      <c r="K7" s="42"/>
    </row>
    <row r="8" ht="15" customHeight="1" spans="1:11">
      <c r="A8" s="44">
        <v>1</v>
      </c>
      <c r="B8" s="44">
        <v>2</v>
      </c>
      <c r="C8" s="44">
        <v>3</v>
      </c>
      <c r="D8" s="44">
        <v>4</v>
      </c>
      <c r="E8" s="44">
        <v>5</v>
      </c>
      <c r="F8" s="44">
        <v>6</v>
      </c>
      <c r="G8" s="44">
        <v>7</v>
      </c>
      <c r="H8" s="44">
        <v>8</v>
      </c>
      <c r="I8" s="44">
        <v>9</v>
      </c>
      <c r="J8" s="56">
        <v>10</v>
      </c>
      <c r="K8" s="56">
        <v>11</v>
      </c>
    </row>
    <row r="9" ht="30.65" customHeight="1" spans="1:11">
      <c r="A9" s="45"/>
      <c r="B9" s="46"/>
      <c r="C9" s="45"/>
      <c r="D9" s="45"/>
      <c r="E9" s="45"/>
      <c r="F9" s="45"/>
      <c r="G9" s="45"/>
      <c r="H9" s="47"/>
      <c r="I9" s="47"/>
      <c r="J9" s="47"/>
      <c r="K9" s="47"/>
    </row>
    <row r="10" ht="30.65" customHeight="1" spans="1:11">
      <c r="A10" s="46"/>
      <c r="B10" s="46"/>
      <c r="C10" s="46"/>
      <c r="D10" s="46"/>
      <c r="E10" s="46"/>
      <c r="F10" s="46"/>
      <c r="G10" s="46"/>
      <c r="H10" s="47"/>
      <c r="I10" s="47"/>
      <c r="J10" s="47"/>
      <c r="K10" s="47"/>
    </row>
    <row r="11" ht="18.75" customHeight="1" spans="1:11">
      <c r="A11" s="48" t="s">
        <v>268</v>
      </c>
      <c r="B11" s="49"/>
      <c r="C11" s="49"/>
      <c r="D11" s="49"/>
      <c r="E11" s="49"/>
      <c r="F11" s="49"/>
      <c r="G11" s="50"/>
      <c r="H11" s="47"/>
      <c r="I11" s="47"/>
      <c r="J11" s="47"/>
      <c r="K11" s="47"/>
    </row>
  </sheetData>
  <mergeCells count="16">
    <mergeCell ref="A2:K2"/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4"/>
  <sheetViews>
    <sheetView showZeros="0" tabSelected="1" workbookViewId="0">
      <pane ySplit="1" topLeftCell="A2" activePane="bottomLeft" state="frozen"/>
      <selection/>
      <selection pane="bottomLeft" activeCell="A1" sqref="A1"/>
    </sheetView>
  </sheetViews>
  <sheetFormatPr defaultColWidth="9.13888888888889" defaultRowHeight="14.25" customHeight="1" outlineLevelCol="6"/>
  <cols>
    <col min="1" max="1" width="37.7407407407407" customWidth="1"/>
    <col min="2" max="2" width="15.5648148148148" customWidth="1"/>
    <col min="3" max="3" width="57.4166666666667" customWidth="1"/>
    <col min="4" max="4" width="9.7037037037037" customWidth="1"/>
    <col min="5" max="7" width="19.8425925925926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1:7">
      <c r="A2" s="2" t="s">
        <v>373</v>
      </c>
      <c r="B2" s="2"/>
      <c r="C2" s="2"/>
      <c r="D2" s="3"/>
      <c r="E2" s="2"/>
      <c r="F2" s="2"/>
      <c r="G2" s="4"/>
    </row>
    <row r="3" ht="27.75" customHeight="1" spans="1:7">
      <c r="A3" s="5" t="s">
        <v>374</v>
      </c>
      <c r="B3" s="5"/>
      <c r="C3" s="5"/>
      <c r="D3" s="5"/>
      <c r="E3" s="5"/>
      <c r="F3" s="5"/>
      <c r="G3" s="5"/>
    </row>
    <row r="4" ht="13.5" customHeight="1" spans="1:7">
      <c r="A4" s="6" t="str">
        <f>"单位名称："&amp;"玉溪市统计局"</f>
        <v>单位名称：玉溪市统计局</v>
      </c>
      <c r="B4" s="7"/>
      <c r="C4" s="7"/>
      <c r="D4" s="7"/>
      <c r="E4" s="8"/>
      <c r="F4" s="8"/>
      <c r="G4" s="9" t="s">
        <v>2</v>
      </c>
    </row>
    <row r="5" ht="21.75" customHeight="1" spans="1:7">
      <c r="A5" s="10" t="s">
        <v>254</v>
      </c>
      <c r="B5" s="10" t="s">
        <v>253</v>
      </c>
      <c r="C5" s="10" t="s">
        <v>129</v>
      </c>
      <c r="D5" s="11" t="s">
        <v>375</v>
      </c>
      <c r="E5" s="12" t="s">
        <v>33</v>
      </c>
      <c r="F5" s="13"/>
      <c r="G5" s="14"/>
    </row>
    <row r="6" ht="21.75" customHeight="1" spans="1:7">
      <c r="A6" s="15"/>
      <c r="B6" s="15"/>
      <c r="C6" s="15"/>
      <c r="D6" s="16"/>
      <c r="E6" s="17" t="s">
        <v>376</v>
      </c>
      <c r="F6" s="11" t="s">
        <v>377</v>
      </c>
      <c r="G6" s="11" t="s">
        <v>378</v>
      </c>
    </row>
    <row r="7" ht="40.5" customHeight="1" spans="1:7">
      <c r="A7" s="18"/>
      <c r="B7" s="18"/>
      <c r="C7" s="18"/>
      <c r="D7" s="19"/>
      <c r="E7" s="20"/>
      <c r="F7" s="19" t="s">
        <v>32</v>
      </c>
      <c r="G7" s="19"/>
    </row>
    <row r="8" ht="15" customHeight="1" spans="1:7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</row>
    <row r="9" ht="21" customHeight="1" spans="1:7">
      <c r="A9" s="22" t="s">
        <v>64</v>
      </c>
      <c r="B9" s="23"/>
      <c r="C9" s="23"/>
      <c r="D9" s="24"/>
      <c r="E9" s="25">
        <v>500000</v>
      </c>
      <c r="F9" s="25">
        <v>62000</v>
      </c>
      <c r="G9" s="25"/>
    </row>
    <row r="10" ht="21" customHeight="1" spans="1:7">
      <c r="A10" s="26" t="s">
        <v>64</v>
      </c>
      <c r="B10" s="22"/>
      <c r="C10" s="22"/>
      <c r="D10" s="27"/>
      <c r="E10" s="25">
        <v>500000</v>
      </c>
      <c r="F10" s="25">
        <v>62000</v>
      </c>
      <c r="G10" s="25"/>
    </row>
    <row r="11" ht="21" customHeight="1" spans="1:7">
      <c r="A11" s="28"/>
      <c r="B11" s="22" t="s">
        <v>379</v>
      </c>
      <c r="C11" s="22" t="s">
        <v>262</v>
      </c>
      <c r="D11" s="27" t="s">
        <v>380</v>
      </c>
      <c r="E11" s="25">
        <v>222000</v>
      </c>
      <c r="F11" s="25">
        <v>62000</v>
      </c>
      <c r="G11" s="25"/>
    </row>
    <row r="12" ht="21" customHeight="1" spans="1:7">
      <c r="A12" s="28"/>
      <c r="B12" s="22" t="s">
        <v>379</v>
      </c>
      <c r="C12" s="22" t="s">
        <v>258</v>
      </c>
      <c r="D12" s="27" t="s">
        <v>380</v>
      </c>
      <c r="E12" s="25">
        <v>57000</v>
      </c>
      <c r="F12" s="25"/>
      <c r="G12" s="25"/>
    </row>
    <row r="13" ht="21" customHeight="1" spans="1:7">
      <c r="A13" s="28"/>
      <c r="B13" s="22" t="s">
        <v>381</v>
      </c>
      <c r="C13" s="22" t="s">
        <v>265</v>
      </c>
      <c r="D13" s="27" t="s">
        <v>382</v>
      </c>
      <c r="E13" s="25">
        <v>221000</v>
      </c>
      <c r="F13" s="25"/>
      <c r="G13" s="25"/>
    </row>
    <row r="14" ht="21" customHeight="1" spans="1:7">
      <c r="A14" s="29" t="s">
        <v>30</v>
      </c>
      <c r="B14" s="30" t="s">
        <v>383</v>
      </c>
      <c r="C14" s="30"/>
      <c r="D14" s="31"/>
      <c r="E14" s="25">
        <v>500000</v>
      </c>
      <c r="F14" s="25">
        <v>62000</v>
      </c>
      <c r="G14" s="25"/>
    </row>
  </sheetData>
  <mergeCells count="12">
    <mergeCell ref="A2:G2"/>
    <mergeCell ref="A3:G3"/>
    <mergeCell ref="A4:D4"/>
    <mergeCell ref="E5:G5"/>
    <mergeCell ref="A14:D14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1"/>
  <sheetViews>
    <sheetView showZeros="0" workbookViewId="0">
      <pane ySplit="1" topLeftCell="A2" activePane="bottomLeft" state="frozen"/>
      <selection/>
      <selection pane="bottomLeft" activeCell="B18" sqref="B18"/>
    </sheetView>
  </sheetViews>
  <sheetFormatPr defaultColWidth="8.85185185185185" defaultRowHeight="15" customHeight="1"/>
  <cols>
    <col min="1" max="1" width="17.8425925925926" customWidth="1"/>
    <col min="2" max="2" width="53.1296296296296" customWidth="1"/>
    <col min="3" max="3" width="16.2777777777778" customWidth="1"/>
    <col min="4" max="4" width="16.4166666666667" customWidth="1"/>
    <col min="5" max="6" width="16.2777777777778" customWidth="1"/>
    <col min="7" max="11" width="16.4166666666667" customWidth="1"/>
    <col min="12" max="18" width="16.2777777777778" customWidth="1"/>
    <col min="19" max="19" width="16.4166666666667" customWidth="1"/>
  </cols>
  <sheetData>
    <row r="1" customHeight="1" spans="1:19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</row>
    <row r="2" customHeight="1" spans="1:19">
      <c r="A2" s="160" t="s">
        <v>26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</row>
    <row r="3" ht="28.5" customHeight="1" spans="1:19">
      <c r="A3" s="154" t="s">
        <v>27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</row>
    <row r="4" ht="20.25" customHeight="1" spans="1:19">
      <c r="A4" s="155" t="str">
        <f>"单位名称："&amp;"玉溪市统计局"</f>
        <v>单位名称：玉溪市统计局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61"/>
      <c r="M4" s="161"/>
      <c r="N4" s="161"/>
      <c r="O4" s="161"/>
      <c r="P4" s="161"/>
      <c r="Q4" s="161"/>
      <c r="R4" s="161"/>
      <c r="S4" s="161" t="s">
        <v>2</v>
      </c>
    </row>
    <row r="5" ht="27" customHeight="1" spans="1:19">
      <c r="A5" s="156" t="s">
        <v>28</v>
      </c>
      <c r="B5" s="156" t="s">
        <v>29</v>
      </c>
      <c r="C5" s="156" t="s">
        <v>30</v>
      </c>
      <c r="D5" s="156" t="s">
        <v>31</v>
      </c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 t="s">
        <v>20</v>
      </c>
      <c r="P5" s="156"/>
      <c r="Q5" s="156"/>
      <c r="R5" s="156"/>
      <c r="S5" s="156"/>
    </row>
    <row r="6" ht="27" customHeight="1" spans="1:19">
      <c r="A6" s="156"/>
      <c r="B6" s="156"/>
      <c r="C6" s="156"/>
      <c r="D6" s="156" t="s">
        <v>32</v>
      </c>
      <c r="E6" s="156" t="s">
        <v>33</v>
      </c>
      <c r="F6" s="156" t="s">
        <v>34</v>
      </c>
      <c r="G6" s="156" t="s">
        <v>35</v>
      </c>
      <c r="H6" s="156" t="s">
        <v>36</v>
      </c>
      <c r="I6" s="156" t="s">
        <v>37</v>
      </c>
      <c r="J6" s="156"/>
      <c r="K6" s="156"/>
      <c r="L6" s="156"/>
      <c r="M6" s="156"/>
      <c r="N6" s="156"/>
      <c r="O6" s="156" t="s">
        <v>32</v>
      </c>
      <c r="P6" s="156" t="s">
        <v>33</v>
      </c>
      <c r="Q6" s="156" t="s">
        <v>34</v>
      </c>
      <c r="R6" s="156" t="s">
        <v>35</v>
      </c>
      <c r="S6" s="156" t="s">
        <v>38</v>
      </c>
    </row>
    <row r="7" ht="27" customHeight="1" spans="1:19">
      <c r="A7" s="156"/>
      <c r="B7" s="156"/>
      <c r="C7" s="156"/>
      <c r="D7" s="156"/>
      <c r="E7" s="156"/>
      <c r="F7" s="156"/>
      <c r="G7" s="156"/>
      <c r="H7" s="156"/>
      <c r="I7" s="156" t="s">
        <v>32</v>
      </c>
      <c r="J7" s="156" t="s">
        <v>39</v>
      </c>
      <c r="K7" s="156" t="s">
        <v>40</v>
      </c>
      <c r="L7" s="156" t="s">
        <v>41</v>
      </c>
      <c r="M7" s="156" t="s">
        <v>42</v>
      </c>
      <c r="N7" s="156" t="s">
        <v>43</v>
      </c>
      <c r="O7" s="156"/>
      <c r="P7" s="156"/>
      <c r="Q7" s="156"/>
      <c r="R7" s="156"/>
      <c r="S7" s="156"/>
    </row>
    <row r="8" ht="20.25" customHeight="1" spans="1:19">
      <c r="A8" s="159" t="s">
        <v>44</v>
      </c>
      <c r="B8" s="159" t="s">
        <v>45</v>
      </c>
      <c r="C8" s="159" t="s">
        <v>46</v>
      </c>
      <c r="D8" s="159" t="s">
        <v>47</v>
      </c>
      <c r="E8" s="159" t="s">
        <v>48</v>
      </c>
      <c r="F8" s="159" t="s">
        <v>49</v>
      </c>
      <c r="G8" s="159" t="s">
        <v>50</v>
      </c>
      <c r="H8" s="159" t="s">
        <v>51</v>
      </c>
      <c r="I8" s="159" t="s">
        <v>52</v>
      </c>
      <c r="J8" s="159" t="s">
        <v>53</v>
      </c>
      <c r="K8" s="159" t="s">
        <v>54</v>
      </c>
      <c r="L8" s="159" t="s">
        <v>55</v>
      </c>
      <c r="M8" s="159" t="s">
        <v>56</v>
      </c>
      <c r="N8" s="159" t="s">
        <v>57</v>
      </c>
      <c r="O8" s="159" t="s">
        <v>58</v>
      </c>
      <c r="P8" s="159" t="s">
        <v>59</v>
      </c>
      <c r="Q8" s="159" t="s">
        <v>60</v>
      </c>
      <c r="R8" s="159" t="s">
        <v>61</v>
      </c>
      <c r="S8" s="159" t="s">
        <v>62</v>
      </c>
    </row>
    <row r="9" ht="20.25" customHeight="1" spans="1:19">
      <c r="A9" s="155" t="s">
        <v>63</v>
      </c>
      <c r="B9" s="155" t="s">
        <v>64</v>
      </c>
      <c r="C9" s="158">
        <v>18012677.14</v>
      </c>
      <c r="D9" s="158">
        <v>18012677.14</v>
      </c>
      <c r="E9" s="66">
        <v>18012677.14</v>
      </c>
      <c r="F9" s="66"/>
      <c r="G9" s="66"/>
      <c r="H9" s="66"/>
      <c r="I9" s="66"/>
      <c r="J9" s="66"/>
      <c r="K9" s="66"/>
      <c r="L9" s="66"/>
      <c r="M9" s="66"/>
      <c r="N9" s="66"/>
      <c r="O9" s="158"/>
      <c r="P9" s="158"/>
      <c r="Q9" s="158"/>
      <c r="R9" s="158"/>
      <c r="S9" s="158"/>
    </row>
    <row r="10" ht="20.25" customHeight="1" spans="1:19">
      <c r="A10" s="162" t="s">
        <v>65</v>
      </c>
      <c r="B10" s="162" t="s">
        <v>64</v>
      </c>
      <c r="C10" s="158">
        <v>18012677.14</v>
      </c>
      <c r="D10" s="158">
        <v>18012677.14</v>
      </c>
      <c r="E10" s="66">
        <v>18012677.14</v>
      </c>
      <c r="F10" s="66"/>
      <c r="G10" s="66"/>
      <c r="H10" s="66"/>
      <c r="I10" s="66"/>
      <c r="J10" s="66"/>
      <c r="K10" s="66"/>
      <c r="L10" s="66"/>
      <c r="M10" s="66"/>
      <c r="N10" s="66"/>
      <c r="O10" s="158"/>
      <c r="P10" s="158"/>
      <c r="Q10" s="158"/>
      <c r="R10" s="155"/>
      <c r="S10" s="158"/>
    </row>
    <row r="11" ht="20.25" customHeight="1" spans="1:19">
      <c r="A11" s="157" t="s">
        <v>30</v>
      </c>
      <c r="B11" s="155"/>
      <c r="C11" s="158">
        <v>18012677.14</v>
      </c>
      <c r="D11" s="158">
        <v>18012677.14</v>
      </c>
      <c r="E11" s="158">
        <v>18012677.14</v>
      </c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</row>
  </sheetData>
  <mergeCells count="20">
    <mergeCell ref="A2:S2"/>
    <mergeCell ref="A3:S3"/>
    <mergeCell ref="A4:R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0"/>
  <sheetViews>
    <sheetView showZeros="0" workbookViewId="0">
      <pane ySplit="1" topLeftCell="A2" activePane="bottomLeft" state="frozen"/>
      <selection/>
      <selection pane="bottomLeft" activeCell="D17" sqref="D17"/>
    </sheetView>
  </sheetViews>
  <sheetFormatPr defaultColWidth="8.85185185185185" defaultRowHeight="15" customHeight="1"/>
  <cols>
    <col min="1" max="1" width="17.8425925925926" customWidth="1"/>
    <col min="2" max="2" width="53.1296296296296" customWidth="1"/>
    <col min="3" max="15" width="15.1296296296296" customWidth="1"/>
  </cols>
  <sheetData>
    <row r="1" customHeight="1" spans="1:15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</row>
    <row r="2" customHeight="1" spans="1:15">
      <c r="A2" s="160" t="s">
        <v>66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</row>
    <row r="3" ht="28.5" customHeight="1" spans="1:15">
      <c r="A3" s="154" t="s">
        <v>67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ht="20.25" customHeight="1" spans="1:15">
      <c r="A4" s="155" t="str">
        <f>"单位名称："&amp;"玉溪市统计局"</f>
        <v>单位名称：玉溪市统计局</v>
      </c>
      <c r="B4" s="155"/>
      <c r="C4" s="155"/>
      <c r="D4" s="155"/>
      <c r="E4" s="155"/>
      <c r="F4" s="155"/>
      <c r="G4" s="155"/>
      <c r="H4" s="155"/>
      <c r="I4" s="155"/>
      <c r="J4" s="161"/>
      <c r="K4" s="161"/>
      <c r="L4" s="161"/>
      <c r="M4" s="161"/>
      <c r="N4" s="161"/>
      <c r="O4" s="161" t="s">
        <v>2</v>
      </c>
    </row>
    <row r="5" ht="27" customHeight="1" spans="1:15">
      <c r="A5" s="156" t="s">
        <v>68</v>
      </c>
      <c r="B5" s="156" t="s">
        <v>69</v>
      </c>
      <c r="C5" s="156" t="s">
        <v>30</v>
      </c>
      <c r="D5" s="156" t="s">
        <v>33</v>
      </c>
      <c r="E5" s="156"/>
      <c r="F5" s="156"/>
      <c r="G5" s="156" t="s">
        <v>34</v>
      </c>
      <c r="H5" s="156" t="s">
        <v>35</v>
      </c>
      <c r="I5" s="156" t="s">
        <v>70</v>
      </c>
      <c r="J5" s="156" t="s">
        <v>71</v>
      </c>
      <c r="K5" s="156"/>
      <c r="L5" s="156"/>
      <c r="M5" s="156"/>
      <c r="N5" s="156"/>
      <c r="O5" s="156"/>
    </row>
    <row r="6" ht="27" customHeight="1" spans="1:15">
      <c r="A6" s="156"/>
      <c r="B6" s="156"/>
      <c r="C6" s="156"/>
      <c r="D6" s="156" t="s">
        <v>32</v>
      </c>
      <c r="E6" s="156" t="s">
        <v>72</v>
      </c>
      <c r="F6" s="156" t="s">
        <v>73</v>
      </c>
      <c r="G6" s="156"/>
      <c r="H6" s="156"/>
      <c r="I6" s="156"/>
      <c r="J6" s="156" t="s">
        <v>32</v>
      </c>
      <c r="K6" s="156" t="s">
        <v>74</v>
      </c>
      <c r="L6" s="156" t="s">
        <v>75</v>
      </c>
      <c r="M6" s="156" t="s">
        <v>76</v>
      </c>
      <c r="N6" s="156" t="s">
        <v>77</v>
      </c>
      <c r="O6" s="156" t="s">
        <v>78</v>
      </c>
    </row>
    <row r="7" ht="20.25" customHeight="1" spans="1:15">
      <c r="A7" s="159" t="s">
        <v>44</v>
      </c>
      <c r="B7" s="159" t="s">
        <v>45</v>
      </c>
      <c r="C7" s="159" t="s">
        <v>46</v>
      </c>
      <c r="D7" s="159" t="s">
        <v>47</v>
      </c>
      <c r="E7" s="159" t="s">
        <v>48</v>
      </c>
      <c r="F7" s="159" t="s">
        <v>49</v>
      </c>
      <c r="G7" s="159" t="s">
        <v>50</v>
      </c>
      <c r="H7" s="159" t="s">
        <v>51</v>
      </c>
      <c r="I7" s="159" t="s">
        <v>52</v>
      </c>
      <c r="J7" s="159" t="s">
        <v>53</v>
      </c>
      <c r="K7" s="159" t="s">
        <v>54</v>
      </c>
      <c r="L7" s="159" t="s">
        <v>55</v>
      </c>
      <c r="M7" s="159" t="s">
        <v>56</v>
      </c>
      <c r="N7" s="159" t="s">
        <v>57</v>
      </c>
      <c r="O7" s="159" t="s">
        <v>58</v>
      </c>
    </row>
    <row r="8" ht="20.25" customHeight="1" spans="1:15">
      <c r="A8" s="155" t="s">
        <v>79</v>
      </c>
      <c r="B8" s="155" t="str">
        <f>"        "&amp;"一般公共服务支出"</f>
        <v>        一般公共服务支出</v>
      </c>
      <c r="C8" s="66">
        <v>13747582.03</v>
      </c>
      <c r="D8" s="66">
        <v>13747582.03</v>
      </c>
      <c r="E8" s="66">
        <v>13247582.03</v>
      </c>
      <c r="F8" s="66">
        <v>500000</v>
      </c>
      <c r="G8" s="66"/>
      <c r="H8" s="66"/>
      <c r="I8" s="66"/>
      <c r="J8" s="66"/>
      <c r="K8" s="66"/>
      <c r="L8" s="66"/>
      <c r="M8" s="66"/>
      <c r="N8" s="66"/>
      <c r="O8" s="66"/>
    </row>
    <row r="9" ht="20.25" customHeight="1" spans="1:15">
      <c r="A9" s="162" t="s">
        <v>80</v>
      </c>
      <c r="B9" s="162" t="str">
        <f>"        "&amp;"统计信息事务"</f>
        <v>        统计信息事务</v>
      </c>
      <c r="C9" s="66">
        <v>13747582.03</v>
      </c>
      <c r="D9" s="66">
        <v>13747582.03</v>
      </c>
      <c r="E9" s="66">
        <v>13247582.03</v>
      </c>
      <c r="F9" s="66">
        <v>500000</v>
      </c>
      <c r="G9" s="66"/>
      <c r="H9" s="66"/>
      <c r="I9" s="66"/>
      <c r="J9" s="66"/>
      <c r="K9" s="66"/>
      <c r="L9" s="66"/>
      <c r="M9" s="66"/>
      <c r="N9" s="66"/>
      <c r="O9" s="66"/>
    </row>
    <row r="10" ht="20.25" customHeight="1" spans="1:15">
      <c r="A10" s="163" t="s">
        <v>81</v>
      </c>
      <c r="B10" s="163" t="str">
        <f>"        "&amp;"行政运行"</f>
        <v>        行政运行</v>
      </c>
      <c r="C10" s="66">
        <v>12206773.95</v>
      </c>
      <c r="D10" s="66">
        <v>12206773.95</v>
      </c>
      <c r="E10" s="66">
        <v>12206773.95</v>
      </c>
      <c r="F10" s="66"/>
      <c r="G10" s="66"/>
      <c r="H10" s="66"/>
      <c r="I10" s="66"/>
      <c r="J10" s="66"/>
      <c r="K10" s="66"/>
      <c r="L10" s="66"/>
      <c r="M10" s="66"/>
      <c r="N10" s="66"/>
      <c r="O10" s="66"/>
    </row>
    <row r="11" ht="20.25" customHeight="1" spans="1:15">
      <c r="A11" s="163" t="s">
        <v>82</v>
      </c>
      <c r="B11" s="163" t="str">
        <f>"        "&amp;"专项统计业务"</f>
        <v>        专项统计业务</v>
      </c>
      <c r="C11" s="66">
        <v>145260</v>
      </c>
      <c r="D11" s="66">
        <v>145260</v>
      </c>
      <c r="E11" s="66">
        <v>145260</v>
      </c>
      <c r="F11" s="66"/>
      <c r="G11" s="66"/>
      <c r="H11" s="66"/>
      <c r="I11" s="66"/>
      <c r="J11" s="66"/>
      <c r="K11" s="66"/>
      <c r="L11" s="66"/>
      <c r="M11" s="66"/>
      <c r="N11" s="66"/>
      <c r="O11" s="66"/>
    </row>
    <row r="12" ht="20.25" customHeight="1" spans="1:15">
      <c r="A12" s="163" t="s">
        <v>83</v>
      </c>
      <c r="B12" s="163" t="str">
        <f>"        "&amp;"专项普查活动"</f>
        <v>        专项普查活动</v>
      </c>
      <c r="C12" s="66">
        <v>57000</v>
      </c>
      <c r="D12" s="66">
        <v>57000</v>
      </c>
      <c r="E12" s="66"/>
      <c r="F12" s="66">
        <v>57000</v>
      </c>
      <c r="G12" s="66"/>
      <c r="H12" s="66"/>
      <c r="I12" s="66"/>
      <c r="J12" s="66"/>
      <c r="K12" s="66"/>
      <c r="L12" s="66"/>
      <c r="M12" s="66"/>
      <c r="N12" s="66"/>
      <c r="O12" s="66"/>
    </row>
    <row r="13" ht="20.25" customHeight="1" spans="1:15">
      <c r="A13" s="163" t="s">
        <v>84</v>
      </c>
      <c r="B13" s="163" t="str">
        <f>"        "&amp;"统计抽样调查"</f>
        <v>        统计抽样调查</v>
      </c>
      <c r="C13" s="66">
        <v>443000</v>
      </c>
      <c r="D13" s="66">
        <v>443000</v>
      </c>
      <c r="E13" s="66"/>
      <c r="F13" s="66">
        <v>443000</v>
      </c>
      <c r="G13" s="66"/>
      <c r="H13" s="66"/>
      <c r="I13" s="66"/>
      <c r="J13" s="66"/>
      <c r="K13" s="66"/>
      <c r="L13" s="66"/>
      <c r="M13" s="66"/>
      <c r="N13" s="66"/>
      <c r="O13" s="66"/>
    </row>
    <row r="14" ht="20.25" customHeight="1" spans="1:15">
      <c r="A14" s="163" t="s">
        <v>85</v>
      </c>
      <c r="B14" s="163" t="str">
        <f>"        "&amp;"事业运行"</f>
        <v>        事业运行</v>
      </c>
      <c r="C14" s="66">
        <v>895548.08</v>
      </c>
      <c r="D14" s="66">
        <v>895548.08</v>
      </c>
      <c r="E14" s="66">
        <v>895548.08</v>
      </c>
      <c r="F14" s="66"/>
      <c r="G14" s="66"/>
      <c r="H14" s="66"/>
      <c r="I14" s="66"/>
      <c r="J14" s="66"/>
      <c r="K14" s="66"/>
      <c r="L14" s="66"/>
      <c r="M14" s="66"/>
      <c r="N14" s="66"/>
      <c r="O14" s="66"/>
    </row>
    <row r="15" ht="20.25" customHeight="1" spans="1:15">
      <c r="A15" s="155" t="s">
        <v>86</v>
      </c>
      <c r="B15" s="155" t="str">
        <f>"        "&amp;"社会保障和就业支出"</f>
        <v>        社会保障和就业支出</v>
      </c>
      <c r="C15" s="66">
        <v>2414544.48</v>
      </c>
      <c r="D15" s="66">
        <v>2414544.48</v>
      </c>
      <c r="E15" s="66">
        <v>2414544.48</v>
      </c>
      <c r="F15" s="66"/>
      <c r="G15" s="66"/>
      <c r="H15" s="66"/>
      <c r="I15" s="66"/>
      <c r="J15" s="66"/>
      <c r="K15" s="66"/>
      <c r="L15" s="66"/>
      <c r="M15" s="66"/>
      <c r="N15" s="66"/>
      <c r="O15" s="66"/>
    </row>
    <row r="16" ht="20.25" customHeight="1" spans="1:15">
      <c r="A16" s="162" t="s">
        <v>87</v>
      </c>
      <c r="B16" s="162" t="str">
        <f>"        "&amp;"行政事业单位养老支出"</f>
        <v>        行政事业单位养老支出</v>
      </c>
      <c r="C16" s="66">
        <v>2414544.48</v>
      </c>
      <c r="D16" s="66">
        <v>2414544.48</v>
      </c>
      <c r="E16" s="66">
        <v>2414544.48</v>
      </c>
      <c r="F16" s="66"/>
      <c r="G16" s="66"/>
      <c r="H16" s="66"/>
      <c r="I16" s="66"/>
      <c r="J16" s="66"/>
      <c r="K16" s="66"/>
      <c r="L16" s="66"/>
      <c r="M16" s="66"/>
      <c r="N16" s="66"/>
      <c r="O16" s="66"/>
    </row>
    <row r="17" ht="20.25" customHeight="1" spans="1:15">
      <c r="A17" s="163" t="s">
        <v>88</v>
      </c>
      <c r="B17" s="163" t="str">
        <f>"        "&amp;"行政单位离退休"</f>
        <v>        行政单位离退休</v>
      </c>
      <c r="C17" s="66">
        <v>1176600</v>
      </c>
      <c r="D17" s="66">
        <v>1176600</v>
      </c>
      <c r="E17" s="66">
        <v>1176600</v>
      </c>
      <c r="F17" s="66"/>
      <c r="G17" s="66"/>
      <c r="H17" s="66"/>
      <c r="I17" s="66"/>
      <c r="J17" s="66"/>
      <c r="K17" s="66"/>
      <c r="L17" s="66"/>
      <c r="M17" s="66"/>
      <c r="N17" s="66"/>
      <c r="O17" s="66"/>
    </row>
    <row r="18" ht="20.25" customHeight="1" spans="1:15">
      <c r="A18" s="163" t="s">
        <v>89</v>
      </c>
      <c r="B18" s="163" t="str">
        <f>"        "&amp;"机关事业单位基本养老保险缴费支出"</f>
        <v>        机关事业单位基本养老保险缴费支出</v>
      </c>
      <c r="C18" s="66">
        <v>967944.48</v>
      </c>
      <c r="D18" s="66">
        <v>967944.48</v>
      </c>
      <c r="E18" s="66">
        <v>967944.48</v>
      </c>
      <c r="F18" s="66"/>
      <c r="G18" s="66"/>
      <c r="H18" s="66"/>
      <c r="I18" s="66"/>
      <c r="J18" s="66"/>
      <c r="K18" s="66"/>
      <c r="L18" s="66"/>
      <c r="M18" s="66"/>
      <c r="N18" s="66"/>
      <c r="O18" s="66"/>
    </row>
    <row r="19" ht="20.25" customHeight="1" spans="1:15">
      <c r="A19" s="163" t="s">
        <v>90</v>
      </c>
      <c r="B19" s="163" t="str">
        <f>"        "&amp;"机关事业单位职业年金缴费支出"</f>
        <v>        机关事业单位职业年金缴费支出</v>
      </c>
      <c r="C19" s="66">
        <v>270000</v>
      </c>
      <c r="D19" s="66">
        <v>270000</v>
      </c>
      <c r="E19" s="66">
        <v>270000</v>
      </c>
      <c r="F19" s="66"/>
      <c r="G19" s="66"/>
      <c r="H19" s="66"/>
      <c r="I19" s="66"/>
      <c r="J19" s="66"/>
      <c r="K19" s="66"/>
      <c r="L19" s="66"/>
      <c r="M19" s="66"/>
      <c r="N19" s="66"/>
      <c r="O19" s="66"/>
    </row>
    <row r="20" ht="20.25" customHeight="1" spans="1:15">
      <c r="A20" s="155" t="s">
        <v>91</v>
      </c>
      <c r="B20" s="155" t="str">
        <f>"        "&amp;"卫生健康支出"</f>
        <v>        卫生健康支出</v>
      </c>
      <c r="C20" s="66">
        <v>946326.63</v>
      </c>
      <c r="D20" s="66">
        <v>946326.63</v>
      </c>
      <c r="E20" s="66">
        <v>946326.63</v>
      </c>
      <c r="F20" s="66"/>
      <c r="G20" s="66"/>
      <c r="H20" s="66"/>
      <c r="I20" s="66"/>
      <c r="J20" s="66"/>
      <c r="K20" s="66"/>
      <c r="L20" s="66"/>
      <c r="M20" s="66"/>
      <c r="N20" s="66"/>
      <c r="O20" s="66"/>
    </row>
    <row r="21" ht="20.25" customHeight="1" spans="1:15">
      <c r="A21" s="162" t="s">
        <v>92</v>
      </c>
      <c r="B21" s="162" t="str">
        <f>"        "&amp;"行政事业单位医疗"</f>
        <v>        行政事业单位医疗</v>
      </c>
      <c r="C21" s="66">
        <v>946326.63</v>
      </c>
      <c r="D21" s="66">
        <v>946326.63</v>
      </c>
      <c r="E21" s="66">
        <v>946326.63</v>
      </c>
      <c r="F21" s="66"/>
      <c r="G21" s="66"/>
      <c r="H21" s="66"/>
      <c r="I21" s="66"/>
      <c r="J21" s="66"/>
      <c r="K21" s="66"/>
      <c r="L21" s="66"/>
      <c r="M21" s="66"/>
      <c r="N21" s="66"/>
      <c r="O21" s="66"/>
    </row>
    <row r="22" ht="20.25" customHeight="1" spans="1:15">
      <c r="A22" s="163" t="s">
        <v>93</v>
      </c>
      <c r="B22" s="163" t="str">
        <f>"        "&amp;"行政单位医疗"</f>
        <v>        行政单位医疗</v>
      </c>
      <c r="C22" s="66">
        <v>456718.54</v>
      </c>
      <c r="D22" s="66">
        <v>456718.54</v>
      </c>
      <c r="E22" s="66">
        <v>456718.54</v>
      </c>
      <c r="F22" s="66"/>
      <c r="G22" s="66"/>
      <c r="H22" s="66"/>
      <c r="I22" s="66"/>
      <c r="J22" s="66"/>
      <c r="K22" s="66"/>
      <c r="L22" s="66"/>
      <c r="M22" s="66"/>
      <c r="N22" s="66"/>
      <c r="O22" s="66"/>
    </row>
    <row r="23" ht="20.25" customHeight="1" spans="1:15">
      <c r="A23" s="163" t="s">
        <v>94</v>
      </c>
      <c r="B23" s="163" t="str">
        <f>"        "&amp;"事业单位医疗"</f>
        <v>        事业单位医疗</v>
      </c>
      <c r="C23" s="66">
        <v>45402.66</v>
      </c>
      <c r="D23" s="66">
        <v>45402.66</v>
      </c>
      <c r="E23" s="66">
        <v>45402.66</v>
      </c>
      <c r="F23" s="66"/>
      <c r="G23" s="66"/>
      <c r="H23" s="66"/>
      <c r="I23" s="66"/>
      <c r="J23" s="66"/>
      <c r="K23" s="66"/>
      <c r="L23" s="66"/>
      <c r="M23" s="66"/>
      <c r="N23" s="66"/>
      <c r="O23" s="66"/>
    </row>
    <row r="24" ht="20.25" customHeight="1" spans="1:15">
      <c r="A24" s="163" t="s">
        <v>95</v>
      </c>
      <c r="B24" s="163" t="str">
        <f>"        "&amp;"公务员医疗补助"</f>
        <v>        公务员医疗补助</v>
      </c>
      <c r="C24" s="66">
        <v>390161.85</v>
      </c>
      <c r="D24" s="66">
        <v>390161.85</v>
      </c>
      <c r="E24" s="66">
        <v>390161.85</v>
      </c>
      <c r="F24" s="66"/>
      <c r="G24" s="66"/>
      <c r="H24" s="66"/>
      <c r="I24" s="66"/>
      <c r="J24" s="66"/>
      <c r="K24" s="66"/>
      <c r="L24" s="66"/>
      <c r="M24" s="66"/>
      <c r="N24" s="66"/>
      <c r="O24" s="66"/>
    </row>
    <row r="25" ht="20.25" customHeight="1" spans="1:15">
      <c r="A25" s="163" t="s">
        <v>96</v>
      </c>
      <c r="B25" s="163" t="str">
        <f>"        "&amp;"其他行政事业单位医疗支出"</f>
        <v>        其他行政事业单位医疗支出</v>
      </c>
      <c r="C25" s="66">
        <v>54043.58</v>
      </c>
      <c r="D25" s="66">
        <v>54043.58</v>
      </c>
      <c r="E25" s="66">
        <v>54043.58</v>
      </c>
      <c r="F25" s="66"/>
      <c r="G25" s="66"/>
      <c r="H25" s="66"/>
      <c r="I25" s="66"/>
      <c r="J25" s="66"/>
      <c r="K25" s="66"/>
      <c r="L25" s="66"/>
      <c r="M25" s="66"/>
      <c r="N25" s="66"/>
      <c r="O25" s="66"/>
    </row>
    <row r="26" ht="20.25" customHeight="1" spans="1:15">
      <c r="A26" s="155" t="s">
        <v>97</v>
      </c>
      <c r="B26" s="155" t="str">
        <f>"        "&amp;"住房保障支出"</f>
        <v>        住房保障支出</v>
      </c>
      <c r="C26" s="66">
        <v>904224</v>
      </c>
      <c r="D26" s="66">
        <v>904224</v>
      </c>
      <c r="E26" s="66">
        <v>904224</v>
      </c>
      <c r="F26" s="66"/>
      <c r="G26" s="66"/>
      <c r="H26" s="66"/>
      <c r="I26" s="66"/>
      <c r="J26" s="66"/>
      <c r="K26" s="66"/>
      <c r="L26" s="66"/>
      <c r="M26" s="66"/>
      <c r="N26" s="66"/>
      <c r="O26" s="66"/>
    </row>
    <row r="27" ht="20.25" customHeight="1" spans="1:15">
      <c r="A27" s="162" t="s">
        <v>98</v>
      </c>
      <c r="B27" s="162" t="str">
        <f>"        "&amp;"住房改革支出"</f>
        <v>        住房改革支出</v>
      </c>
      <c r="C27" s="66">
        <v>904224</v>
      </c>
      <c r="D27" s="66">
        <v>904224</v>
      </c>
      <c r="E27" s="66">
        <v>904224</v>
      </c>
      <c r="F27" s="66"/>
      <c r="G27" s="66"/>
      <c r="H27" s="66"/>
      <c r="I27" s="66"/>
      <c r="J27" s="66"/>
      <c r="K27" s="66"/>
      <c r="L27" s="66"/>
      <c r="M27" s="66"/>
      <c r="N27" s="66"/>
      <c r="O27" s="66"/>
    </row>
    <row r="28" ht="20.25" customHeight="1" spans="1:15">
      <c r="A28" s="163" t="s">
        <v>99</v>
      </c>
      <c r="B28" s="163" t="str">
        <f>"        "&amp;"住房公积金"</f>
        <v>        住房公积金</v>
      </c>
      <c r="C28" s="66">
        <v>856128</v>
      </c>
      <c r="D28" s="66">
        <v>856128</v>
      </c>
      <c r="E28" s="66">
        <v>856128</v>
      </c>
      <c r="F28" s="66"/>
      <c r="G28" s="66"/>
      <c r="H28" s="66"/>
      <c r="I28" s="66"/>
      <c r="J28" s="66"/>
      <c r="K28" s="66"/>
      <c r="L28" s="66"/>
      <c r="M28" s="66"/>
      <c r="N28" s="66"/>
      <c r="O28" s="66"/>
    </row>
    <row r="29" ht="20.25" customHeight="1" spans="1:15">
      <c r="A29" s="163" t="s">
        <v>100</v>
      </c>
      <c r="B29" s="163" t="str">
        <f>"        "&amp;"购房补贴"</f>
        <v>        购房补贴</v>
      </c>
      <c r="C29" s="66">
        <v>48096</v>
      </c>
      <c r="D29" s="66">
        <v>48096</v>
      </c>
      <c r="E29" s="66">
        <v>48096</v>
      </c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ht="20.25" customHeight="1" spans="1:15">
      <c r="A30" s="157" t="s">
        <v>30</v>
      </c>
      <c r="B30" s="155"/>
      <c r="C30" s="158">
        <v>18012677.14</v>
      </c>
      <c r="D30" s="158">
        <v>18012677.14</v>
      </c>
      <c r="E30" s="158">
        <v>17512677.14</v>
      </c>
      <c r="F30" s="158">
        <v>500000</v>
      </c>
      <c r="G30" s="158"/>
      <c r="H30" s="158"/>
      <c r="I30" s="158"/>
      <c r="J30" s="158"/>
      <c r="K30" s="158"/>
      <c r="L30" s="158"/>
      <c r="M30" s="158"/>
      <c r="N30" s="158"/>
      <c r="O30" s="158"/>
    </row>
  </sheetData>
  <mergeCells count="12">
    <mergeCell ref="A2:O2"/>
    <mergeCell ref="A3:O3"/>
    <mergeCell ref="A4:N4"/>
    <mergeCell ref="D5:F5"/>
    <mergeCell ref="J5:O5"/>
    <mergeCell ref="A30:B30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9" scale="77" fitToWidth="0" pageOrder="overThenDown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6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185185185185" defaultRowHeight="15" customHeight="1" outlineLevelCol="3"/>
  <cols>
    <col min="1" max="2" width="28.5740740740741" customWidth="1"/>
    <col min="3" max="3" width="35.7037037037037" customWidth="1"/>
    <col min="4" max="4" width="28.5740740740741" customWidth="1"/>
  </cols>
  <sheetData>
    <row r="1" customHeight="1" spans="1:4">
      <c r="A1" s="57"/>
      <c r="B1" s="57"/>
      <c r="C1" s="57"/>
      <c r="D1" s="57"/>
    </row>
    <row r="2" ht="18.75" customHeight="1" spans="1:4">
      <c r="A2" s="153" t="s">
        <v>101</v>
      </c>
      <c r="B2" s="164"/>
      <c r="C2" s="164"/>
      <c r="D2" s="164"/>
    </row>
    <row r="3" ht="28.5" customHeight="1" spans="1:4">
      <c r="A3" s="165" t="s">
        <v>102</v>
      </c>
      <c r="B3" s="165"/>
      <c r="C3" s="165"/>
      <c r="D3" s="165"/>
    </row>
    <row r="4" ht="18.75" customHeight="1" spans="1:4">
      <c r="A4" s="155" t="str">
        <f>"单位名称："&amp;""</f>
        <v>单位名称：</v>
      </c>
      <c r="B4" s="155"/>
      <c r="C4" s="155"/>
      <c r="D4" s="153" t="s">
        <v>2</v>
      </c>
    </row>
    <row r="5" ht="18.75" customHeight="1" spans="1:4">
      <c r="A5" s="61" t="s">
        <v>3</v>
      </c>
      <c r="B5" s="61"/>
      <c r="C5" s="61" t="s">
        <v>4</v>
      </c>
      <c r="D5" s="61"/>
    </row>
    <row r="6" ht="18.75" customHeight="1" spans="1:4">
      <c r="A6" s="61" t="s">
        <v>5</v>
      </c>
      <c r="B6" s="61" t="s">
        <v>6</v>
      </c>
      <c r="C6" s="61" t="s">
        <v>103</v>
      </c>
      <c r="D6" s="61" t="s">
        <v>6</v>
      </c>
    </row>
    <row r="7" ht="18.75" customHeight="1" spans="1:4">
      <c r="A7" s="166" t="s">
        <v>104</v>
      </c>
      <c r="B7" s="167"/>
      <c r="C7" s="168" t="s">
        <v>105</v>
      </c>
      <c r="D7" s="167"/>
    </row>
    <row r="8" ht="18.75" customHeight="1" spans="1:4">
      <c r="A8" s="155" t="s">
        <v>106</v>
      </c>
      <c r="B8" s="169">
        <v>18012677.14</v>
      </c>
      <c r="C8" s="170" t="str">
        <f>"（一）"&amp;"一般公共服务支出"</f>
        <v>（一）一般公共服务支出</v>
      </c>
      <c r="D8" s="169">
        <v>13747582.03</v>
      </c>
    </row>
    <row r="9" ht="18.75" customHeight="1" spans="1:4">
      <c r="A9" s="155" t="s">
        <v>107</v>
      </c>
      <c r="B9" s="169"/>
      <c r="C9" s="170" t="str">
        <f>"（二）"&amp;"社会保障和就业支出"</f>
        <v>（二）社会保障和就业支出</v>
      </c>
      <c r="D9" s="169">
        <v>2414544.48</v>
      </c>
    </row>
    <row r="10" ht="18.75" customHeight="1" spans="1:4">
      <c r="A10" s="155" t="s">
        <v>108</v>
      </c>
      <c r="B10" s="169"/>
      <c r="C10" s="170" t="str">
        <f>"（三）"&amp;"卫生健康支出"</f>
        <v>（三）卫生健康支出</v>
      </c>
      <c r="D10" s="169">
        <v>946326.63</v>
      </c>
    </row>
    <row r="11" ht="18.75" customHeight="1" spans="1:4">
      <c r="A11" s="155" t="s">
        <v>109</v>
      </c>
      <c r="B11" s="169"/>
      <c r="C11" s="170" t="str">
        <f>"（四）"&amp;"住房保障支出"</f>
        <v>（四）住房保障支出</v>
      </c>
      <c r="D11" s="169">
        <v>904224</v>
      </c>
    </row>
    <row r="12" ht="18.75" customHeight="1" spans="1:4">
      <c r="A12" s="63" t="s">
        <v>106</v>
      </c>
      <c r="B12" s="169"/>
      <c r="C12" s="155"/>
      <c r="D12" s="155"/>
    </row>
    <row r="13" ht="18.75" customHeight="1" spans="1:4">
      <c r="A13" s="63" t="s">
        <v>107</v>
      </c>
      <c r="B13" s="169"/>
      <c r="C13" s="155"/>
      <c r="D13" s="155"/>
    </row>
    <row r="14" ht="18.75" customHeight="1" spans="1:4">
      <c r="A14" s="63" t="s">
        <v>108</v>
      </c>
      <c r="B14" s="169"/>
      <c r="C14" s="155"/>
      <c r="D14" s="155"/>
    </row>
    <row r="15" ht="18.75" customHeight="1" spans="1:4">
      <c r="A15" s="155"/>
      <c r="B15" s="155"/>
      <c r="C15" s="155" t="s">
        <v>110</v>
      </c>
      <c r="D15" s="155"/>
    </row>
    <row r="16" ht="18.75" customHeight="1" spans="1:4">
      <c r="A16" s="171" t="s">
        <v>24</v>
      </c>
      <c r="B16" s="169">
        <v>18012677.14</v>
      </c>
      <c r="C16" s="171" t="s">
        <v>25</v>
      </c>
      <c r="D16" s="169">
        <v>18012677.14</v>
      </c>
    </row>
  </sheetData>
  <mergeCells count="5">
    <mergeCell ref="A2:D2"/>
    <mergeCell ref="A3:D3"/>
    <mergeCell ref="A4:C4"/>
    <mergeCell ref="A5:B5"/>
    <mergeCell ref="C5:D5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30"/>
  <sheetViews>
    <sheetView showZeros="0" workbookViewId="0">
      <pane ySplit="1" topLeftCell="A2" activePane="bottomLeft" state="frozen"/>
      <selection/>
      <selection pane="bottomLeft" activeCell="D10" sqref="D10"/>
    </sheetView>
  </sheetViews>
  <sheetFormatPr defaultColWidth="8.85185185185185" defaultRowHeight="15" customHeight="1" outlineLevelCol="6"/>
  <cols>
    <col min="1" max="1" width="17.8425925925926" customWidth="1"/>
    <col min="2" max="2" width="53.1296296296296" customWidth="1"/>
    <col min="3" max="7" width="15.1296296296296" customWidth="1"/>
  </cols>
  <sheetData>
    <row r="1" customHeight="1" spans="1:7">
      <c r="A1" s="152"/>
      <c r="B1" s="152"/>
      <c r="C1" s="152"/>
      <c r="D1" s="152"/>
      <c r="E1" s="152"/>
      <c r="F1" s="152"/>
      <c r="G1" s="152"/>
    </row>
    <row r="2" customHeight="1" spans="1:7">
      <c r="A2" s="160" t="s">
        <v>111</v>
      </c>
      <c r="B2" s="160"/>
      <c r="C2" s="160"/>
      <c r="D2" s="160"/>
      <c r="E2" s="160"/>
      <c r="F2" s="160"/>
      <c r="G2" s="160"/>
    </row>
    <row r="3" ht="28.5" customHeight="1" spans="1:7">
      <c r="A3" s="154" t="s">
        <v>112</v>
      </c>
      <c r="B3" s="154"/>
      <c r="C3" s="154"/>
      <c r="D3" s="154"/>
      <c r="E3" s="154"/>
      <c r="F3" s="154"/>
      <c r="G3" s="154"/>
    </row>
    <row r="4" ht="20.25" customHeight="1" spans="1:7">
      <c r="A4" s="155" t="str">
        <f>"单位名称："&amp;"玉溪市统计局"</f>
        <v>单位名称：玉溪市统计局</v>
      </c>
      <c r="B4" s="155"/>
      <c r="C4" s="155"/>
      <c r="D4" s="155"/>
      <c r="E4" s="155"/>
      <c r="F4" s="155"/>
      <c r="G4" s="161" t="s">
        <v>2</v>
      </c>
    </row>
    <row r="5" ht="27" customHeight="1" spans="1:7">
      <c r="A5" s="156" t="s">
        <v>113</v>
      </c>
      <c r="B5" s="156"/>
      <c r="C5" s="156" t="s">
        <v>30</v>
      </c>
      <c r="D5" s="156" t="s">
        <v>33</v>
      </c>
      <c r="E5" s="156"/>
      <c r="F5" s="156"/>
      <c r="G5" s="156" t="s">
        <v>73</v>
      </c>
    </row>
    <row r="6" ht="27" customHeight="1" spans="1:7">
      <c r="A6" s="156" t="s">
        <v>68</v>
      </c>
      <c r="B6" s="156" t="s">
        <v>69</v>
      </c>
      <c r="C6" s="156"/>
      <c r="D6" s="156" t="s">
        <v>32</v>
      </c>
      <c r="E6" s="156" t="s">
        <v>114</v>
      </c>
      <c r="F6" s="156" t="s">
        <v>115</v>
      </c>
      <c r="G6" s="156"/>
    </row>
    <row r="7" ht="20.25" customHeight="1" spans="1:7">
      <c r="A7" s="159" t="s">
        <v>44</v>
      </c>
      <c r="B7" s="159" t="s">
        <v>45</v>
      </c>
      <c r="C7" s="159" t="s">
        <v>46</v>
      </c>
      <c r="D7" s="159" t="s">
        <v>47</v>
      </c>
      <c r="E7" s="159" t="s">
        <v>48</v>
      </c>
      <c r="F7" s="159" t="s">
        <v>49</v>
      </c>
      <c r="G7" s="159">
        <v>7</v>
      </c>
    </row>
    <row r="8" ht="20.25" customHeight="1" spans="1:7">
      <c r="A8" s="155" t="s">
        <v>79</v>
      </c>
      <c r="B8" s="155" t="str">
        <f>"        "&amp;"一般公共服务支出"</f>
        <v>        一般公共服务支出</v>
      </c>
      <c r="C8" s="66">
        <v>13747582.03</v>
      </c>
      <c r="D8" s="66">
        <v>13747582.03</v>
      </c>
      <c r="E8" s="66">
        <v>11582123.87</v>
      </c>
      <c r="F8" s="66">
        <v>1665458.16</v>
      </c>
      <c r="G8" s="66">
        <v>500000</v>
      </c>
    </row>
    <row r="9" ht="20.25" customHeight="1" spans="1:7">
      <c r="A9" s="162" t="s">
        <v>80</v>
      </c>
      <c r="B9" s="162" t="str">
        <f>"        "&amp;"统计信息事务"</f>
        <v>        统计信息事务</v>
      </c>
      <c r="C9" s="66">
        <v>13747582.03</v>
      </c>
      <c r="D9" s="66">
        <v>13747582.03</v>
      </c>
      <c r="E9" s="66">
        <v>11582123.87</v>
      </c>
      <c r="F9" s="66">
        <v>1665458.16</v>
      </c>
      <c r="G9" s="66">
        <v>500000</v>
      </c>
    </row>
    <row r="10" ht="20.25" customHeight="1" spans="1:7">
      <c r="A10" s="163" t="s">
        <v>81</v>
      </c>
      <c r="B10" s="163" t="str">
        <f>"        "&amp;"行政运行"</f>
        <v>        行政运行</v>
      </c>
      <c r="C10" s="66">
        <v>12206773.95</v>
      </c>
      <c r="D10" s="66">
        <v>12206773.95</v>
      </c>
      <c r="E10" s="66">
        <v>10774034.67</v>
      </c>
      <c r="F10" s="66">
        <v>1432739.28</v>
      </c>
      <c r="G10" s="66"/>
    </row>
    <row r="11" ht="20.25" customHeight="1" spans="1:7">
      <c r="A11" s="163" t="s">
        <v>82</v>
      </c>
      <c r="B11" s="163" t="str">
        <f>"        "&amp;"专项统计业务"</f>
        <v>        专项统计业务</v>
      </c>
      <c r="C11" s="66">
        <v>145260</v>
      </c>
      <c r="D11" s="66">
        <v>145260</v>
      </c>
      <c r="E11" s="66"/>
      <c r="F11" s="66">
        <v>145260</v>
      </c>
      <c r="G11" s="66"/>
    </row>
    <row r="12" ht="20.25" customHeight="1" spans="1:7">
      <c r="A12" s="163" t="s">
        <v>83</v>
      </c>
      <c r="B12" s="163" t="str">
        <f>"        "&amp;"专项普查活动"</f>
        <v>        专项普查活动</v>
      </c>
      <c r="C12" s="66">
        <v>57000</v>
      </c>
      <c r="D12" s="66">
        <v>57000</v>
      </c>
      <c r="E12" s="66"/>
      <c r="F12" s="66"/>
      <c r="G12" s="66">
        <v>57000</v>
      </c>
    </row>
    <row r="13" ht="20.25" customHeight="1" spans="1:7">
      <c r="A13" s="163" t="s">
        <v>84</v>
      </c>
      <c r="B13" s="163" t="str">
        <f>"        "&amp;"统计抽样调查"</f>
        <v>        统计抽样调查</v>
      </c>
      <c r="C13" s="66">
        <v>443000</v>
      </c>
      <c r="D13" s="66">
        <v>443000</v>
      </c>
      <c r="E13" s="66"/>
      <c r="F13" s="66"/>
      <c r="G13" s="66">
        <v>443000</v>
      </c>
    </row>
    <row r="14" ht="20.25" customHeight="1" spans="1:7">
      <c r="A14" s="163" t="s">
        <v>85</v>
      </c>
      <c r="B14" s="163" t="str">
        <f>"        "&amp;"事业运行"</f>
        <v>        事业运行</v>
      </c>
      <c r="C14" s="66">
        <v>895548.08</v>
      </c>
      <c r="D14" s="66">
        <v>895548.08</v>
      </c>
      <c r="E14" s="66">
        <v>808089.2</v>
      </c>
      <c r="F14" s="66">
        <v>87458.88</v>
      </c>
      <c r="G14" s="66"/>
    </row>
    <row r="15" ht="20.25" customHeight="1" spans="1:7">
      <c r="A15" s="155" t="s">
        <v>86</v>
      </c>
      <c r="B15" s="155" t="str">
        <f>"        "&amp;"社会保障和就业支出"</f>
        <v>        社会保障和就业支出</v>
      </c>
      <c r="C15" s="66">
        <v>2414544.48</v>
      </c>
      <c r="D15" s="66">
        <v>2414544.48</v>
      </c>
      <c r="E15" s="66">
        <v>2392344.48</v>
      </c>
      <c r="F15" s="66">
        <v>22200</v>
      </c>
      <c r="G15" s="66"/>
    </row>
    <row r="16" ht="20.25" customHeight="1" spans="1:7">
      <c r="A16" s="162" t="s">
        <v>87</v>
      </c>
      <c r="B16" s="162" t="str">
        <f>"        "&amp;"行政事业单位养老支出"</f>
        <v>        行政事业单位养老支出</v>
      </c>
      <c r="C16" s="66">
        <v>2414544.48</v>
      </c>
      <c r="D16" s="66">
        <v>2414544.48</v>
      </c>
      <c r="E16" s="66">
        <v>2392344.48</v>
      </c>
      <c r="F16" s="66">
        <v>22200</v>
      </c>
      <c r="G16" s="66"/>
    </row>
    <row r="17" ht="20.25" customHeight="1" spans="1:7">
      <c r="A17" s="163" t="s">
        <v>88</v>
      </c>
      <c r="B17" s="163" t="str">
        <f>"        "&amp;"行政单位离退休"</f>
        <v>        行政单位离退休</v>
      </c>
      <c r="C17" s="66">
        <v>1176600</v>
      </c>
      <c r="D17" s="66">
        <v>1176600</v>
      </c>
      <c r="E17" s="66">
        <v>1154400</v>
      </c>
      <c r="F17" s="66">
        <v>22200</v>
      </c>
      <c r="G17" s="66"/>
    </row>
    <row r="18" ht="20.25" customHeight="1" spans="1:7">
      <c r="A18" s="163" t="s">
        <v>89</v>
      </c>
      <c r="B18" s="163" t="str">
        <f>"        "&amp;"机关事业单位基本养老保险缴费支出"</f>
        <v>        机关事业单位基本养老保险缴费支出</v>
      </c>
      <c r="C18" s="66">
        <v>967944.48</v>
      </c>
      <c r="D18" s="66">
        <v>967944.48</v>
      </c>
      <c r="E18" s="66">
        <v>967944.48</v>
      </c>
      <c r="F18" s="66"/>
      <c r="G18" s="66"/>
    </row>
    <row r="19" ht="20.25" customHeight="1" spans="1:7">
      <c r="A19" s="163" t="s">
        <v>90</v>
      </c>
      <c r="B19" s="163" t="str">
        <f>"        "&amp;"机关事业单位职业年金缴费支出"</f>
        <v>        机关事业单位职业年金缴费支出</v>
      </c>
      <c r="C19" s="66">
        <v>270000</v>
      </c>
      <c r="D19" s="66">
        <v>270000</v>
      </c>
      <c r="E19" s="66">
        <v>270000</v>
      </c>
      <c r="F19" s="66"/>
      <c r="G19" s="66"/>
    </row>
    <row r="20" ht="20.25" customHeight="1" spans="1:7">
      <c r="A20" s="155" t="s">
        <v>91</v>
      </c>
      <c r="B20" s="155" t="str">
        <f>"        "&amp;"卫生健康支出"</f>
        <v>        卫生健康支出</v>
      </c>
      <c r="C20" s="66">
        <v>946326.63</v>
      </c>
      <c r="D20" s="66">
        <v>946326.63</v>
      </c>
      <c r="E20" s="66">
        <v>946326.63</v>
      </c>
      <c r="F20" s="66"/>
      <c r="G20" s="66"/>
    </row>
    <row r="21" ht="20.25" customHeight="1" spans="1:7">
      <c r="A21" s="162" t="s">
        <v>92</v>
      </c>
      <c r="B21" s="162" t="str">
        <f>"        "&amp;"行政事业单位医疗"</f>
        <v>        行政事业单位医疗</v>
      </c>
      <c r="C21" s="66">
        <v>946326.63</v>
      </c>
      <c r="D21" s="66">
        <v>946326.63</v>
      </c>
      <c r="E21" s="66">
        <v>946326.63</v>
      </c>
      <c r="F21" s="66"/>
      <c r="G21" s="66"/>
    </row>
    <row r="22" ht="20.25" customHeight="1" spans="1:7">
      <c r="A22" s="163" t="s">
        <v>93</v>
      </c>
      <c r="B22" s="163" t="str">
        <f>"        "&amp;"行政单位医疗"</f>
        <v>        行政单位医疗</v>
      </c>
      <c r="C22" s="66">
        <v>456718.54</v>
      </c>
      <c r="D22" s="66">
        <v>456718.54</v>
      </c>
      <c r="E22" s="66">
        <v>456718.54</v>
      </c>
      <c r="F22" s="66"/>
      <c r="G22" s="66"/>
    </row>
    <row r="23" ht="20.25" customHeight="1" spans="1:7">
      <c r="A23" s="163" t="s">
        <v>94</v>
      </c>
      <c r="B23" s="163" t="str">
        <f>"        "&amp;"事业单位医疗"</f>
        <v>        事业单位医疗</v>
      </c>
      <c r="C23" s="66">
        <v>45402.66</v>
      </c>
      <c r="D23" s="66">
        <v>45402.66</v>
      </c>
      <c r="E23" s="66">
        <v>45402.66</v>
      </c>
      <c r="F23" s="66"/>
      <c r="G23" s="66"/>
    </row>
    <row r="24" ht="20.25" customHeight="1" spans="1:7">
      <c r="A24" s="163" t="s">
        <v>95</v>
      </c>
      <c r="B24" s="163" t="str">
        <f>"        "&amp;"公务员医疗补助"</f>
        <v>        公务员医疗补助</v>
      </c>
      <c r="C24" s="66">
        <v>390161.85</v>
      </c>
      <c r="D24" s="66">
        <v>390161.85</v>
      </c>
      <c r="E24" s="66">
        <v>390161.85</v>
      </c>
      <c r="F24" s="66"/>
      <c r="G24" s="66"/>
    </row>
    <row r="25" ht="20.25" customHeight="1" spans="1:7">
      <c r="A25" s="163" t="s">
        <v>96</v>
      </c>
      <c r="B25" s="163" t="str">
        <f>"        "&amp;"其他行政事业单位医疗支出"</f>
        <v>        其他行政事业单位医疗支出</v>
      </c>
      <c r="C25" s="66">
        <v>54043.58</v>
      </c>
      <c r="D25" s="66">
        <v>54043.58</v>
      </c>
      <c r="E25" s="66">
        <v>54043.58</v>
      </c>
      <c r="F25" s="66"/>
      <c r="G25" s="66"/>
    </row>
    <row r="26" ht="20.25" customHeight="1" spans="1:7">
      <c r="A26" s="155" t="s">
        <v>97</v>
      </c>
      <c r="B26" s="155" t="str">
        <f>"        "&amp;"住房保障支出"</f>
        <v>        住房保障支出</v>
      </c>
      <c r="C26" s="66">
        <v>904224</v>
      </c>
      <c r="D26" s="66">
        <v>904224</v>
      </c>
      <c r="E26" s="66">
        <v>904224</v>
      </c>
      <c r="F26" s="66"/>
      <c r="G26" s="66"/>
    </row>
    <row r="27" ht="20.25" customHeight="1" spans="1:7">
      <c r="A27" s="162" t="s">
        <v>98</v>
      </c>
      <c r="B27" s="162" t="str">
        <f>"        "&amp;"住房改革支出"</f>
        <v>        住房改革支出</v>
      </c>
      <c r="C27" s="66">
        <v>904224</v>
      </c>
      <c r="D27" s="66">
        <v>904224</v>
      </c>
      <c r="E27" s="66">
        <v>904224</v>
      </c>
      <c r="F27" s="66"/>
      <c r="G27" s="66"/>
    </row>
    <row r="28" ht="20.25" customHeight="1" spans="1:7">
      <c r="A28" s="163" t="s">
        <v>99</v>
      </c>
      <c r="B28" s="163" t="str">
        <f>"        "&amp;"住房公积金"</f>
        <v>        住房公积金</v>
      </c>
      <c r="C28" s="66">
        <v>856128</v>
      </c>
      <c r="D28" s="66">
        <v>856128</v>
      </c>
      <c r="E28" s="66">
        <v>856128</v>
      </c>
      <c r="F28" s="66"/>
      <c r="G28" s="66"/>
    </row>
    <row r="29" ht="20.25" customHeight="1" spans="1:7">
      <c r="A29" s="163" t="s">
        <v>100</v>
      </c>
      <c r="B29" s="163" t="str">
        <f>"        "&amp;"购房补贴"</f>
        <v>        购房补贴</v>
      </c>
      <c r="C29" s="66">
        <v>48096</v>
      </c>
      <c r="D29" s="66">
        <v>48096</v>
      </c>
      <c r="E29" s="66">
        <v>48096</v>
      </c>
      <c r="F29" s="66"/>
      <c r="G29" s="66"/>
    </row>
    <row r="30" ht="20.25" customHeight="1" spans="1:7">
      <c r="A30" s="157" t="s">
        <v>30</v>
      </c>
      <c r="B30" s="155"/>
      <c r="C30" s="158">
        <v>18012677.14</v>
      </c>
      <c r="D30" s="158">
        <v>18012677.14</v>
      </c>
      <c r="E30" s="158">
        <v>15825018.98</v>
      </c>
      <c r="F30" s="158">
        <v>1687658.16</v>
      </c>
      <c r="G30" s="158">
        <v>500000</v>
      </c>
    </row>
  </sheetData>
  <mergeCells count="8">
    <mergeCell ref="A2:G2"/>
    <mergeCell ref="A3:G3"/>
    <mergeCell ref="A4:F4"/>
    <mergeCell ref="A5:B5"/>
    <mergeCell ref="D5:F5"/>
    <mergeCell ref="A30:B30"/>
    <mergeCell ref="C5:C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185185185185" defaultRowHeight="15" customHeight="1" outlineLevelRow="7" outlineLevelCol="5"/>
  <cols>
    <col min="1" max="6" width="25.1296296296296" customWidth="1"/>
  </cols>
  <sheetData>
    <row r="1" customHeight="1" spans="1:6">
      <c r="A1" s="152"/>
      <c r="B1" s="152"/>
      <c r="C1" s="152"/>
      <c r="D1" s="152"/>
      <c r="E1" s="152"/>
      <c r="F1" s="152"/>
    </row>
    <row r="2" customHeight="1" spans="1:6">
      <c r="A2" s="153" t="s">
        <v>116</v>
      </c>
      <c r="B2" s="153"/>
      <c r="C2" s="153"/>
      <c r="D2" s="153"/>
      <c r="E2" s="153"/>
      <c r="F2" s="153"/>
    </row>
    <row r="3" ht="28.5" customHeight="1" spans="1:6">
      <c r="A3" s="154" t="s">
        <v>117</v>
      </c>
      <c r="B3" s="154"/>
      <c r="C3" s="154"/>
      <c r="D3" s="154"/>
      <c r="E3" s="154"/>
      <c r="F3" s="154"/>
    </row>
    <row r="4" ht="20.25" customHeight="1" spans="1:6">
      <c r="A4" s="155" t="str">
        <f>"单位名称："&amp;"玉溪市统计局"</f>
        <v>单位名称：玉溪市统计局</v>
      </c>
      <c r="B4" s="155"/>
      <c r="C4" s="155"/>
      <c r="D4" s="155"/>
      <c r="E4" s="155"/>
      <c r="F4" s="153" t="s">
        <v>2</v>
      </c>
    </row>
    <row r="5" ht="20.25" customHeight="1" spans="1:6">
      <c r="A5" s="156" t="s">
        <v>118</v>
      </c>
      <c r="B5" s="156" t="s">
        <v>119</v>
      </c>
      <c r="C5" s="156" t="s">
        <v>120</v>
      </c>
      <c r="D5" s="156"/>
      <c r="E5" s="156"/>
      <c r="F5" s="156"/>
    </row>
    <row r="6" ht="35.25" customHeight="1" spans="1:6">
      <c r="A6" s="156"/>
      <c r="B6" s="156"/>
      <c r="C6" s="156" t="s">
        <v>32</v>
      </c>
      <c r="D6" s="156" t="s">
        <v>121</v>
      </c>
      <c r="E6" s="156" t="s">
        <v>122</v>
      </c>
      <c r="F6" s="156" t="s">
        <v>123</v>
      </c>
    </row>
    <row r="7" ht="20.25" customHeight="1" spans="1:6">
      <c r="A7" s="159" t="s">
        <v>44</v>
      </c>
      <c r="B7" s="159">
        <v>2</v>
      </c>
      <c r="C7" s="159">
        <v>3</v>
      </c>
      <c r="D7" s="159">
        <v>4</v>
      </c>
      <c r="E7" s="159">
        <v>5</v>
      </c>
      <c r="F7" s="159">
        <v>6</v>
      </c>
    </row>
    <row r="8" ht="20.25" customHeight="1" spans="1:6">
      <c r="A8" s="66">
        <v>46000</v>
      </c>
      <c r="B8" s="66"/>
      <c r="C8" s="66">
        <v>26000</v>
      </c>
      <c r="D8" s="66"/>
      <c r="E8" s="158">
        <v>26000</v>
      </c>
      <c r="F8" s="66">
        <v>20000</v>
      </c>
    </row>
  </sheetData>
  <mergeCells count="6">
    <mergeCell ref="A2:F2"/>
    <mergeCell ref="A3:F3"/>
    <mergeCell ref="A4:E4"/>
    <mergeCell ref="C5:E5"/>
    <mergeCell ref="A5:A6"/>
    <mergeCell ref="B5:B6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6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8.85185185185185" defaultRowHeight="15" customHeight="1"/>
  <cols>
    <col min="1" max="1" width="27.2777777777778" customWidth="1"/>
    <col min="2" max="2" width="20.8425925925926" customWidth="1"/>
    <col min="3" max="3" width="22.7037037037037" customWidth="1"/>
    <col min="4" max="4" width="11.1296296296296" customWidth="1"/>
    <col min="5" max="5" width="22.7037037037037" customWidth="1"/>
    <col min="6" max="6" width="11.1296296296296" customWidth="1"/>
    <col min="7" max="7" width="22.7037037037037" customWidth="1"/>
    <col min="8" max="8" width="16.2777777777778" customWidth="1"/>
    <col min="9" max="9" width="16.4166666666667" customWidth="1"/>
    <col min="10" max="13" width="16.2777777777778" customWidth="1"/>
    <col min="14" max="16" width="16.4166666666667" customWidth="1"/>
    <col min="17" max="22" width="16.2777777777778" customWidth="1"/>
    <col min="23" max="23" width="16.4166666666667" customWidth="1"/>
  </cols>
  <sheetData>
    <row r="1" customHeight="1" spans="1:23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</row>
    <row r="2" customHeight="1" spans="1:23">
      <c r="A2" s="153" t="s">
        <v>124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</row>
    <row r="3" ht="28.5" customHeight="1" spans="1:23">
      <c r="A3" s="154" t="s">
        <v>125</v>
      </c>
      <c r="B3" s="154"/>
      <c r="C3" s="154" t="s">
        <v>126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</row>
    <row r="4" ht="19.5" customHeight="1" spans="1:23">
      <c r="A4" s="155" t="str">
        <f>"单位名称："&amp;"玉溪市统计局"</f>
        <v>单位名称：玉溪市统计局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3"/>
      <c r="S4" s="153"/>
      <c r="T4" s="153"/>
      <c r="U4" s="153"/>
      <c r="V4" s="153"/>
      <c r="W4" s="153" t="s">
        <v>2</v>
      </c>
    </row>
    <row r="5" ht="19.5" customHeight="1" spans="1:23">
      <c r="A5" s="156" t="s">
        <v>127</v>
      </c>
      <c r="B5" s="156" t="s">
        <v>128</v>
      </c>
      <c r="C5" s="156" t="s">
        <v>129</v>
      </c>
      <c r="D5" s="156" t="s">
        <v>130</v>
      </c>
      <c r="E5" s="156" t="s">
        <v>131</v>
      </c>
      <c r="F5" s="156" t="s">
        <v>132</v>
      </c>
      <c r="G5" s="156" t="s">
        <v>133</v>
      </c>
      <c r="H5" s="156" t="s">
        <v>134</v>
      </c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</row>
    <row r="6" ht="19.5" customHeight="1" spans="1:23">
      <c r="A6" s="156"/>
      <c r="B6" s="156"/>
      <c r="C6" s="156"/>
      <c r="D6" s="156"/>
      <c r="E6" s="156"/>
      <c r="F6" s="156"/>
      <c r="G6" s="156"/>
      <c r="H6" s="156" t="s">
        <v>30</v>
      </c>
      <c r="I6" s="156" t="s">
        <v>33</v>
      </c>
      <c r="J6" s="156"/>
      <c r="K6" s="156"/>
      <c r="L6" s="156"/>
      <c r="M6" s="156"/>
      <c r="N6" s="156" t="s">
        <v>135</v>
      </c>
      <c r="O6" s="156"/>
      <c r="P6" s="156"/>
      <c r="Q6" s="156" t="s">
        <v>36</v>
      </c>
      <c r="R6" s="156" t="s">
        <v>71</v>
      </c>
      <c r="S6" s="156"/>
      <c r="T6" s="156"/>
      <c r="U6" s="156"/>
      <c r="V6" s="156"/>
      <c r="W6" s="156"/>
    </row>
    <row r="7" ht="41.25" customHeight="1" spans="1:23">
      <c r="A7" s="156"/>
      <c r="B7" s="156"/>
      <c r="C7" s="156"/>
      <c r="D7" s="156"/>
      <c r="E7" s="156"/>
      <c r="F7" s="156"/>
      <c r="G7" s="156"/>
      <c r="H7" s="156"/>
      <c r="I7" s="156" t="s">
        <v>136</v>
      </c>
      <c r="J7" s="156" t="s">
        <v>137</v>
      </c>
      <c r="K7" s="156" t="s">
        <v>138</v>
      </c>
      <c r="L7" s="156" t="s">
        <v>139</v>
      </c>
      <c r="M7" s="156" t="s">
        <v>140</v>
      </c>
      <c r="N7" s="156" t="s">
        <v>33</v>
      </c>
      <c r="O7" s="156" t="s">
        <v>34</v>
      </c>
      <c r="P7" s="156" t="s">
        <v>35</v>
      </c>
      <c r="Q7" s="156"/>
      <c r="R7" s="156" t="s">
        <v>32</v>
      </c>
      <c r="S7" s="156" t="s">
        <v>39</v>
      </c>
      <c r="T7" s="156" t="s">
        <v>141</v>
      </c>
      <c r="U7" s="156" t="s">
        <v>41</v>
      </c>
      <c r="V7" s="156" t="s">
        <v>42</v>
      </c>
      <c r="W7" s="156" t="s">
        <v>43</v>
      </c>
    </row>
    <row r="8" ht="20.25" customHeight="1" spans="1:23">
      <c r="A8" s="157" t="s">
        <v>44</v>
      </c>
      <c r="B8" s="157" t="s">
        <v>45</v>
      </c>
      <c r="C8" s="157" t="s">
        <v>46</v>
      </c>
      <c r="D8" s="157" t="s">
        <v>47</v>
      </c>
      <c r="E8" s="157" t="s">
        <v>48</v>
      </c>
      <c r="F8" s="157" t="s">
        <v>49</v>
      </c>
      <c r="G8" s="157" t="s">
        <v>50</v>
      </c>
      <c r="H8" s="157" t="s">
        <v>51</v>
      </c>
      <c r="I8" s="157" t="s">
        <v>52</v>
      </c>
      <c r="J8" s="157" t="s">
        <v>53</v>
      </c>
      <c r="K8" s="157" t="s">
        <v>54</v>
      </c>
      <c r="L8" s="157" t="s">
        <v>55</v>
      </c>
      <c r="M8" s="157" t="s">
        <v>56</v>
      </c>
      <c r="N8" s="157" t="s">
        <v>57</v>
      </c>
      <c r="O8" s="157" t="s">
        <v>58</v>
      </c>
      <c r="P8" s="157" t="s">
        <v>59</v>
      </c>
      <c r="Q8" s="157" t="s">
        <v>60</v>
      </c>
      <c r="R8" s="157" t="s">
        <v>61</v>
      </c>
      <c r="S8" s="157" t="s">
        <v>62</v>
      </c>
      <c r="T8" s="157" t="s">
        <v>142</v>
      </c>
      <c r="U8" s="157" t="s">
        <v>143</v>
      </c>
      <c r="V8" s="157" t="s">
        <v>144</v>
      </c>
      <c r="W8" s="157" t="s">
        <v>145</v>
      </c>
    </row>
    <row r="9" ht="20.25" customHeight="1" spans="1:23">
      <c r="A9" t="s">
        <v>64</v>
      </c>
      <c r="C9" s="155"/>
      <c r="D9" s="155"/>
      <c r="E9" s="155"/>
      <c r="G9" s="155"/>
      <c r="H9" s="158">
        <v>17512677.14</v>
      </c>
      <c r="I9" s="66">
        <v>17512677.14</v>
      </c>
      <c r="J9" s="66">
        <v>7046330.51</v>
      </c>
      <c r="K9" s="66"/>
      <c r="L9" s="66">
        <v>10466346.63</v>
      </c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</row>
    <row r="10" ht="20.25" customHeight="1" spans="1:23">
      <c r="A10" t="s">
        <v>64</v>
      </c>
      <c r="B10" s="155"/>
      <c r="C10" s="155"/>
      <c r="D10" s="155"/>
      <c r="E10" s="155"/>
      <c r="F10" s="155"/>
      <c r="G10" s="155"/>
      <c r="H10" s="158">
        <v>17512677.14</v>
      </c>
      <c r="I10" s="66">
        <v>17512677.14</v>
      </c>
      <c r="J10" s="66">
        <v>7046330.51</v>
      </c>
      <c r="K10" s="66"/>
      <c r="L10" s="66">
        <v>10466346.63</v>
      </c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</row>
    <row r="11" ht="20.25" customHeight="1" spans="1:23">
      <c r="A11" s="155" t="str">
        <f t="shared" ref="A11:A61" si="0">"    "&amp;"玉溪市统计局"</f>
        <v>    玉溪市统计局</v>
      </c>
      <c r="B11" s="155" t="s">
        <v>146</v>
      </c>
      <c r="C11" s="155" t="s">
        <v>147</v>
      </c>
      <c r="D11" s="155" t="s">
        <v>81</v>
      </c>
      <c r="E11" s="155" t="s">
        <v>148</v>
      </c>
      <c r="F11" s="155" t="s">
        <v>149</v>
      </c>
      <c r="G11" s="155" t="s">
        <v>150</v>
      </c>
      <c r="H11" s="158">
        <v>1949820</v>
      </c>
      <c r="I11" s="66">
        <v>1949820</v>
      </c>
      <c r="J11" s="66">
        <v>853046.25</v>
      </c>
      <c r="K11" s="155"/>
      <c r="L11" s="66">
        <v>1096773.75</v>
      </c>
      <c r="M11" s="155"/>
      <c r="N11" s="66"/>
      <c r="O11" s="66"/>
      <c r="P11" s="155"/>
      <c r="Q11" s="66"/>
      <c r="R11" s="66"/>
      <c r="S11" s="66"/>
      <c r="T11" s="66"/>
      <c r="U11" s="66"/>
      <c r="V11" s="66"/>
      <c r="W11" s="66"/>
    </row>
    <row r="12" ht="20.25" customHeight="1" spans="1:23">
      <c r="A12" s="155" t="str">
        <f t="shared" si="0"/>
        <v>    玉溪市统计局</v>
      </c>
      <c r="B12" s="155" t="s">
        <v>146</v>
      </c>
      <c r="C12" s="155" t="s">
        <v>147</v>
      </c>
      <c r="D12" s="155" t="s">
        <v>81</v>
      </c>
      <c r="E12" s="155" t="s">
        <v>148</v>
      </c>
      <c r="F12" s="155" t="s">
        <v>151</v>
      </c>
      <c r="G12" s="155" t="s">
        <v>152</v>
      </c>
      <c r="H12" s="158">
        <v>2510892</v>
      </c>
      <c r="I12" s="66">
        <v>2510892</v>
      </c>
      <c r="J12" s="66">
        <v>1098515.25</v>
      </c>
      <c r="K12" s="155"/>
      <c r="L12" s="66">
        <v>1412376.75</v>
      </c>
      <c r="M12" s="155"/>
      <c r="N12" s="66"/>
      <c r="O12" s="66"/>
      <c r="P12" s="155"/>
      <c r="Q12" s="66"/>
      <c r="R12" s="66"/>
      <c r="S12" s="66"/>
      <c r="T12" s="66"/>
      <c r="U12" s="66"/>
      <c r="V12" s="66"/>
      <c r="W12" s="66"/>
    </row>
    <row r="13" ht="20.25" customHeight="1" spans="1:23">
      <c r="A13" s="155" t="str">
        <f t="shared" si="0"/>
        <v>    玉溪市统计局</v>
      </c>
      <c r="B13" s="155" t="s">
        <v>146</v>
      </c>
      <c r="C13" s="155" t="s">
        <v>147</v>
      </c>
      <c r="D13" s="155" t="s">
        <v>100</v>
      </c>
      <c r="E13" s="155" t="s">
        <v>153</v>
      </c>
      <c r="F13" s="155" t="s">
        <v>151</v>
      </c>
      <c r="G13" s="155" t="s">
        <v>152</v>
      </c>
      <c r="H13" s="158">
        <v>43848</v>
      </c>
      <c r="I13" s="66">
        <v>43848</v>
      </c>
      <c r="J13" s="66">
        <v>10962</v>
      </c>
      <c r="K13" s="155"/>
      <c r="L13" s="66">
        <v>32886</v>
      </c>
      <c r="M13" s="155"/>
      <c r="N13" s="66"/>
      <c r="O13" s="66"/>
      <c r="P13" s="155"/>
      <c r="Q13" s="66"/>
      <c r="R13" s="66"/>
      <c r="S13" s="66"/>
      <c r="T13" s="66"/>
      <c r="U13" s="66"/>
      <c r="V13" s="66"/>
      <c r="W13" s="66"/>
    </row>
    <row r="14" ht="20.25" customHeight="1" spans="1:23">
      <c r="A14" s="155" t="str">
        <f t="shared" si="0"/>
        <v>    玉溪市统计局</v>
      </c>
      <c r="B14" s="155" t="s">
        <v>154</v>
      </c>
      <c r="C14" s="155" t="s">
        <v>155</v>
      </c>
      <c r="D14" s="155" t="s">
        <v>81</v>
      </c>
      <c r="E14" s="155" t="s">
        <v>148</v>
      </c>
      <c r="F14" s="155" t="s">
        <v>149</v>
      </c>
      <c r="G14" s="155" t="s">
        <v>150</v>
      </c>
      <c r="H14" s="158">
        <v>1949820</v>
      </c>
      <c r="I14" s="66">
        <v>1949820</v>
      </c>
      <c r="J14" s="66">
        <v>853046.25</v>
      </c>
      <c r="K14" s="155"/>
      <c r="L14" s="66">
        <v>1096773.75</v>
      </c>
      <c r="M14" s="155"/>
      <c r="N14" s="66"/>
      <c r="O14" s="66"/>
      <c r="P14" s="155"/>
      <c r="Q14" s="66"/>
      <c r="R14" s="66"/>
      <c r="S14" s="66"/>
      <c r="T14" s="66"/>
      <c r="U14" s="66"/>
      <c r="V14" s="66"/>
      <c r="W14" s="66"/>
    </row>
    <row r="15" ht="20.25" customHeight="1" spans="1:23">
      <c r="A15" s="155" t="str">
        <f t="shared" si="0"/>
        <v>    玉溪市统计局</v>
      </c>
      <c r="B15" s="155" t="s">
        <v>154</v>
      </c>
      <c r="C15" s="155" t="s">
        <v>155</v>
      </c>
      <c r="D15" s="155" t="s">
        <v>81</v>
      </c>
      <c r="E15" s="155" t="s">
        <v>148</v>
      </c>
      <c r="F15" s="155" t="s">
        <v>151</v>
      </c>
      <c r="G15" s="155" t="s">
        <v>152</v>
      </c>
      <c r="H15" s="158">
        <v>2510892</v>
      </c>
      <c r="I15" s="66">
        <v>2510892</v>
      </c>
      <c r="J15" s="66">
        <v>1098515.25</v>
      </c>
      <c r="K15" s="155"/>
      <c r="L15" s="66">
        <v>1412376.75</v>
      </c>
      <c r="M15" s="155"/>
      <c r="N15" s="66"/>
      <c r="O15" s="66"/>
      <c r="P15" s="155"/>
      <c r="Q15" s="66"/>
      <c r="R15" s="66"/>
      <c r="S15" s="66"/>
      <c r="T15" s="66"/>
      <c r="U15" s="66"/>
      <c r="V15" s="66"/>
      <c r="W15" s="66"/>
    </row>
    <row r="16" ht="20.25" customHeight="1" spans="1:23">
      <c r="A16" s="155" t="str">
        <f t="shared" si="0"/>
        <v>    玉溪市统计局</v>
      </c>
      <c r="B16" s="155" t="s">
        <v>154</v>
      </c>
      <c r="C16" s="155" t="s">
        <v>155</v>
      </c>
      <c r="D16" s="155" t="s">
        <v>81</v>
      </c>
      <c r="E16" s="155" t="s">
        <v>148</v>
      </c>
      <c r="F16" s="155" t="s">
        <v>156</v>
      </c>
      <c r="G16" s="155" t="s">
        <v>157</v>
      </c>
      <c r="H16" s="158">
        <v>15000</v>
      </c>
      <c r="I16" s="66">
        <v>15000</v>
      </c>
      <c r="J16" s="66">
        <v>6562.5</v>
      </c>
      <c r="K16" s="155"/>
      <c r="L16" s="66">
        <v>8437.5</v>
      </c>
      <c r="M16" s="155"/>
      <c r="N16" s="66"/>
      <c r="O16" s="66"/>
      <c r="P16" s="155"/>
      <c r="Q16" s="66"/>
      <c r="R16" s="66"/>
      <c r="S16" s="66"/>
      <c r="T16" s="66"/>
      <c r="U16" s="66"/>
      <c r="V16" s="66"/>
      <c r="W16" s="66"/>
    </row>
    <row r="17" ht="20.25" customHeight="1" spans="1:23">
      <c r="A17" s="155" t="str">
        <f t="shared" si="0"/>
        <v>    玉溪市统计局</v>
      </c>
      <c r="B17" s="155" t="s">
        <v>154</v>
      </c>
      <c r="C17" s="155" t="s">
        <v>155</v>
      </c>
      <c r="D17" s="155" t="s">
        <v>85</v>
      </c>
      <c r="E17" s="155" t="s">
        <v>158</v>
      </c>
      <c r="F17" s="155" t="s">
        <v>149</v>
      </c>
      <c r="G17" s="155" t="s">
        <v>150</v>
      </c>
      <c r="H17" s="158">
        <v>190512</v>
      </c>
      <c r="I17" s="66">
        <v>190512</v>
      </c>
      <c r="J17" s="66">
        <v>83349</v>
      </c>
      <c r="K17" s="155"/>
      <c r="L17" s="66">
        <v>107163</v>
      </c>
      <c r="M17" s="155"/>
      <c r="N17" s="66"/>
      <c r="O17" s="66"/>
      <c r="P17" s="155"/>
      <c r="Q17" s="66"/>
      <c r="R17" s="66"/>
      <c r="S17" s="66"/>
      <c r="T17" s="66"/>
      <c r="U17" s="66"/>
      <c r="V17" s="66"/>
      <c r="W17" s="66"/>
    </row>
    <row r="18" ht="20.25" customHeight="1" spans="1:23">
      <c r="A18" s="155" t="str">
        <f t="shared" si="0"/>
        <v>    玉溪市统计局</v>
      </c>
      <c r="B18" s="155" t="s">
        <v>154</v>
      </c>
      <c r="C18" s="155" t="s">
        <v>155</v>
      </c>
      <c r="D18" s="155" t="s">
        <v>85</v>
      </c>
      <c r="E18" s="155" t="s">
        <v>158</v>
      </c>
      <c r="F18" s="155" t="s">
        <v>156</v>
      </c>
      <c r="G18" s="155" t="s">
        <v>157</v>
      </c>
      <c r="H18" s="158">
        <v>93360</v>
      </c>
      <c r="I18" s="66">
        <v>93360</v>
      </c>
      <c r="J18" s="66">
        <v>40845</v>
      </c>
      <c r="K18" s="155"/>
      <c r="L18" s="66">
        <v>52515</v>
      </c>
      <c r="M18" s="155"/>
      <c r="N18" s="66"/>
      <c r="O18" s="66"/>
      <c r="P18" s="155"/>
      <c r="Q18" s="66"/>
      <c r="R18" s="66"/>
      <c r="S18" s="66"/>
      <c r="T18" s="66"/>
      <c r="U18" s="66"/>
      <c r="V18" s="66"/>
      <c r="W18" s="66"/>
    </row>
    <row r="19" ht="20.25" customHeight="1" spans="1:23">
      <c r="A19" s="155" t="str">
        <f t="shared" si="0"/>
        <v>    玉溪市统计局</v>
      </c>
      <c r="B19" s="155" t="s">
        <v>154</v>
      </c>
      <c r="C19" s="155" t="s">
        <v>155</v>
      </c>
      <c r="D19" s="155" t="s">
        <v>100</v>
      </c>
      <c r="E19" s="155" t="s">
        <v>153</v>
      </c>
      <c r="F19" s="155" t="s">
        <v>151</v>
      </c>
      <c r="G19" s="155" t="s">
        <v>152</v>
      </c>
      <c r="H19" s="158">
        <v>4248</v>
      </c>
      <c r="I19" s="66">
        <v>4248</v>
      </c>
      <c r="J19" s="66"/>
      <c r="K19" s="155"/>
      <c r="L19" s="66">
        <v>4248</v>
      </c>
      <c r="M19" s="155"/>
      <c r="N19" s="66"/>
      <c r="O19" s="66"/>
      <c r="P19" s="155"/>
      <c r="Q19" s="66"/>
      <c r="R19" s="66"/>
      <c r="S19" s="66"/>
      <c r="T19" s="66"/>
      <c r="U19" s="66"/>
      <c r="V19" s="66"/>
      <c r="W19" s="66"/>
    </row>
    <row r="20" ht="20.25" customHeight="1" spans="1:23">
      <c r="A20" s="155" t="str">
        <f t="shared" si="0"/>
        <v>    玉溪市统计局</v>
      </c>
      <c r="B20" s="155" t="s">
        <v>159</v>
      </c>
      <c r="C20" s="155" t="s">
        <v>160</v>
      </c>
      <c r="D20" s="155" t="s">
        <v>81</v>
      </c>
      <c r="E20" s="155" t="s">
        <v>148</v>
      </c>
      <c r="F20" s="155" t="s">
        <v>161</v>
      </c>
      <c r="G20" s="155" t="s">
        <v>162</v>
      </c>
      <c r="H20" s="158">
        <v>2089.67</v>
      </c>
      <c r="I20" s="66">
        <v>2089.67</v>
      </c>
      <c r="J20" s="66">
        <v>522.42</v>
      </c>
      <c r="K20" s="155"/>
      <c r="L20" s="66">
        <v>1567.25</v>
      </c>
      <c r="M20" s="155"/>
      <c r="N20" s="66"/>
      <c r="O20" s="66"/>
      <c r="P20" s="155"/>
      <c r="Q20" s="66"/>
      <c r="R20" s="66"/>
      <c r="S20" s="66"/>
      <c r="T20" s="66"/>
      <c r="U20" s="66"/>
      <c r="V20" s="66"/>
      <c r="W20" s="66"/>
    </row>
    <row r="21" ht="20.25" customHeight="1" spans="1:23">
      <c r="A21" s="155" t="str">
        <f t="shared" si="0"/>
        <v>    玉溪市统计局</v>
      </c>
      <c r="B21" s="155" t="s">
        <v>159</v>
      </c>
      <c r="C21" s="155" t="s">
        <v>160</v>
      </c>
      <c r="D21" s="155" t="s">
        <v>85</v>
      </c>
      <c r="E21" s="155" t="s">
        <v>158</v>
      </c>
      <c r="F21" s="155" t="s">
        <v>161</v>
      </c>
      <c r="G21" s="155" t="s">
        <v>162</v>
      </c>
      <c r="H21" s="158">
        <v>3417.2</v>
      </c>
      <c r="I21" s="66">
        <v>3417.2</v>
      </c>
      <c r="J21" s="66">
        <v>854.3</v>
      </c>
      <c r="K21" s="155"/>
      <c r="L21" s="66">
        <v>2562.9</v>
      </c>
      <c r="M21" s="155"/>
      <c r="N21" s="66"/>
      <c r="O21" s="66"/>
      <c r="P21" s="155"/>
      <c r="Q21" s="66"/>
      <c r="R21" s="66"/>
      <c r="S21" s="66"/>
      <c r="T21" s="66"/>
      <c r="U21" s="66"/>
      <c r="V21" s="66"/>
      <c r="W21" s="66"/>
    </row>
    <row r="22" ht="20.25" customHeight="1" spans="1:23">
      <c r="A22" s="155" t="str">
        <f t="shared" si="0"/>
        <v>    玉溪市统计局</v>
      </c>
      <c r="B22" s="155" t="s">
        <v>159</v>
      </c>
      <c r="C22" s="155" t="s">
        <v>160</v>
      </c>
      <c r="D22" s="155" t="s">
        <v>89</v>
      </c>
      <c r="E22" s="155" t="s">
        <v>163</v>
      </c>
      <c r="F22" s="155" t="s">
        <v>164</v>
      </c>
      <c r="G22" s="155" t="s">
        <v>165</v>
      </c>
      <c r="H22" s="158">
        <v>967944.48</v>
      </c>
      <c r="I22" s="66">
        <v>967944.48</v>
      </c>
      <c r="J22" s="66">
        <v>241986.12</v>
      </c>
      <c r="K22" s="155"/>
      <c r="L22" s="66">
        <v>725958.36</v>
      </c>
      <c r="M22" s="155"/>
      <c r="N22" s="66"/>
      <c r="O22" s="66"/>
      <c r="P22" s="155"/>
      <c r="Q22" s="66"/>
      <c r="R22" s="66"/>
      <c r="S22" s="66"/>
      <c r="T22" s="66"/>
      <c r="U22" s="66"/>
      <c r="V22" s="66"/>
      <c r="W22" s="66"/>
    </row>
    <row r="23" ht="20.25" customHeight="1" spans="1:23">
      <c r="A23" s="155" t="str">
        <f t="shared" si="0"/>
        <v>    玉溪市统计局</v>
      </c>
      <c r="B23" s="155" t="s">
        <v>159</v>
      </c>
      <c r="C23" s="155" t="s">
        <v>160</v>
      </c>
      <c r="D23" s="155" t="s">
        <v>93</v>
      </c>
      <c r="E23" s="155" t="s">
        <v>166</v>
      </c>
      <c r="F23" s="155" t="s">
        <v>167</v>
      </c>
      <c r="G23" s="155" t="s">
        <v>168</v>
      </c>
      <c r="H23" s="158">
        <v>456718.54</v>
      </c>
      <c r="I23" s="66">
        <v>456718.54</v>
      </c>
      <c r="J23" s="66">
        <v>114179.64</v>
      </c>
      <c r="K23" s="155"/>
      <c r="L23" s="66">
        <v>342538.9</v>
      </c>
      <c r="M23" s="155"/>
      <c r="N23" s="66"/>
      <c r="O23" s="66"/>
      <c r="P23" s="155"/>
      <c r="Q23" s="66"/>
      <c r="R23" s="66"/>
      <c r="S23" s="66"/>
      <c r="T23" s="66"/>
      <c r="U23" s="66"/>
      <c r="V23" s="66"/>
      <c r="W23" s="66"/>
    </row>
    <row r="24" ht="20.25" customHeight="1" spans="1:23">
      <c r="A24" s="155" t="str">
        <f t="shared" si="0"/>
        <v>    玉溪市统计局</v>
      </c>
      <c r="B24" s="155" t="s">
        <v>159</v>
      </c>
      <c r="C24" s="155" t="s">
        <v>160</v>
      </c>
      <c r="D24" s="155" t="s">
        <v>94</v>
      </c>
      <c r="E24" s="155" t="s">
        <v>169</v>
      </c>
      <c r="F24" s="155" t="s">
        <v>167</v>
      </c>
      <c r="G24" s="155" t="s">
        <v>168</v>
      </c>
      <c r="H24" s="158">
        <v>45402.66</v>
      </c>
      <c r="I24" s="66">
        <v>45402.66</v>
      </c>
      <c r="J24" s="66">
        <v>11350.67</v>
      </c>
      <c r="K24" s="155"/>
      <c r="L24" s="66">
        <v>34051.99</v>
      </c>
      <c r="M24" s="155"/>
      <c r="N24" s="66"/>
      <c r="O24" s="66"/>
      <c r="P24" s="155"/>
      <c r="Q24" s="66"/>
      <c r="R24" s="66"/>
      <c r="S24" s="66"/>
      <c r="T24" s="66"/>
      <c r="U24" s="66"/>
      <c r="V24" s="66"/>
      <c r="W24" s="66"/>
    </row>
    <row r="25" ht="20.25" customHeight="1" spans="1:23">
      <c r="A25" s="155" t="str">
        <f t="shared" si="0"/>
        <v>    玉溪市统计局</v>
      </c>
      <c r="B25" s="155" t="s">
        <v>159</v>
      </c>
      <c r="C25" s="155" t="s">
        <v>160</v>
      </c>
      <c r="D25" s="155" t="s">
        <v>95</v>
      </c>
      <c r="E25" s="155" t="s">
        <v>170</v>
      </c>
      <c r="F25" s="155" t="s">
        <v>171</v>
      </c>
      <c r="G25" s="155" t="s">
        <v>172</v>
      </c>
      <c r="H25" s="158">
        <v>390161.85</v>
      </c>
      <c r="I25" s="66">
        <v>390161.85</v>
      </c>
      <c r="J25" s="66">
        <v>97540.46</v>
      </c>
      <c r="K25" s="155"/>
      <c r="L25" s="66">
        <v>292621.39</v>
      </c>
      <c r="M25" s="155"/>
      <c r="N25" s="66"/>
      <c r="O25" s="66"/>
      <c r="P25" s="155"/>
      <c r="Q25" s="66"/>
      <c r="R25" s="66"/>
      <c r="S25" s="66"/>
      <c r="T25" s="66"/>
      <c r="U25" s="66"/>
      <c r="V25" s="66"/>
      <c r="W25" s="66"/>
    </row>
    <row r="26" ht="20.25" customHeight="1" spans="1:23">
      <c r="A26" s="155" t="str">
        <f t="shared" si="0"/>
        <v>    玉溪市统计局</v>
      </c>
      <c r="B26" s="155" t="s">
        <v>159</v>
      </c>
      <c r="C26" s="155" t="s">
        <v>160</v>
      </c>
      <c r="D26" s="155" t="s">
        <v>96</v>
      </c>
      <c r="E26" s="155" t="s">
        <v>173</v>
      </c>
      <c r="F26" s="155" t="s">
        <v>161</v>
      </c>
      <c r="G26" s="155" t="s">
        <v>162</v>
      </c>
      <c r="H26" s="158">
        <v>54043.58</v>
      </c>
      <c r="I26" s="66">
        <v>54043.58</v>
      </c>
      <c r="J26" s="66">
        <v>35440.9</v>
      </c>
      <c r="K26" s="155"/>
      <c r="L26" s="66">
        <v>18602.68</v>
      </c>
      <c r="M26" s="155"/>
      <c r="N26" s="66"/>
      <c r="O26" s="66"/>
      <c r="P26" s="155"/>
      <c r="Q26" s="66"/>
      <c r="R26" s="66"/>
      <c r="S26" s="66"/>
      <c r="T26" s="66"/>
      <c r="U26" s="66"/>
      <c r="V26" s="66"/>
      <c r="W26" s="66"/>
    </row>
    <row r="27" ht="20.25" customHeight="1" spans="1:23">
      <c r="A27" s="155" t="str">
        <f t="shared" si="0"/>
        <v>    玉溪市统计局</v>
      </c>
      <c r="B27" s="155" t="s">
        <v>174</v>
      </c>
      <c r="C27" s="155" t="s">
        <v>175</v>
      </c>
      <c r="D27" s="155" t="s">
        <v>99</v>
      </c>
      <c r="E27" s="155" t="s">
        <v>175</v>
      </c>
      <c r="F27" s="155" t="s">
        <v>176</v>
      </c>
      <c r="G27" s="155" t="s">
        <v>175</v>
      </c>
      <c r="H27" s="158">
        <v>856128</v>
      </c>
      <c r="I27" s="66">
        <v>856128</v>
      </c>
      <c r="J27" s="66">
        <v>214032</v>
      </c>
      <c r="K27" s="155"/>
      <c r="L27" s="66">
        <v>642096</v>
      </c>
      <c r="M27" s="155"/>
      <c r="N27" s="66"/>
      <c r="O27" s="66"/>
      <c r="P27" s="155"/>
      <c r="Q27" s="66"/>
      <c r="R27" s="66"/>
      <c r="S27" s="66"/>
      <c r="T27" s="66"/>
      <c r="U27" s="66"/>
      <c r="V27" s="66"/>
      <c r="W27" s="66"/>
    </row>
    <row r="28" ht="20.25" customHeight="1" spans="1:23">
      <c r="A28" s="155" t="str">
        <f t="shared" si="0"/>
        <v>    玉溪市统计局</v>
      </c>
      <c r="B28" s="155" t="s">
        <v>177</v>
      </c>
      <c r="C28" s="155" t="s">
        <v>178</v>
      </c>
      <c r="D28" s="155" t="s">
        <v>88</v>
      </c>
      <c r="E28" s="155" t="s">
        <v>179</v>
      </c>
      <c r="F28" s="155" t="s">
        <v>180</v>
      </c>
      <c r="G28" s="155" t="s">
        <v>181</v>
      </c>
      <c r="H28" s="158">
        <v>1154400</v>
      </c>
      <c r="I28" s="66">
        <v>1154400</v>
      </c>
      <c r="J28" s="66">
        <v>1154400</v>
      </c>
      <c r="K28" s="155"/>
      <c r="L28" s="66"/>
      <c r="M28" s="155"/>
      <c r="N28" s="66"/>
      <c r="O28" s="66"/>
      <c r="P28" s="155"/>
      <c r="Q28" s="66"/>
      <c r="R28" s="66"/>
      <c r="S28" s="66"/>
      <c r="T28" s="66"/>
      <c r="U28" s="66"/>
      <c r="V28" s="66"/>
      <c r="W28" s="66"/>
    </row>
    <row r="29" ht="20.25" customHeight="1" spans="1:23">
      <c r="A29" s="155" t="str">
        <f t="shared" si="0"/>
        <v>    玉溪市统计局</v>
      </c>
      <c r="B29" s="155" t="s">
        <v>182</v>
      </c>
      <c r="C29" s="155" t="s">
        <v>183</v>
      </c>
      <c r="D29" s="155" t="s">
        <v>81</v>
      </c>
      <c r="E29" s="155" t="s">
        <v>148</v>
      </c>
      <c r="F29" s="155" t="s">
        <v>184</v>
      </c>
      <c r="G29" s="155" t="s">
        <v>185</v>
      </c>
      <c r="H29" s="158">
        <v>1393396</v>
      </c>
      <c r="I29" s="66">
        <v>1393396</v>
      </c>
      <c r="J29" s="66">
        <v>398307</v>
      </c>
      <c r="K29" s="155"/>
      <c r="L29" s="66">
        <v>995089</v>
      </c>
      <c r="M29" s="155"/>
      <c r="N29" s="66"/>
      <c r="O29" s="66"/>
      <c r="P29" s="155"/>
      <c r="Q29" s="66"/>
      <c r="R29" s="66"/>
      <c r="S29" s="66"/>
      <c r="T29" s="66"/>
      <c r="U29" s="66"/>
      <c r="V29" s="66"/>
      <c r="W29" s="66"/>
    </row>
    <row r="30" ht="20.25" customHeight="1" spans="1:23">
      <c r="A30" s="155" t="str">
        <f t="shared" si="0"/>
        <v>    玉溪市统计局</v>
      </c>
      <c r="B30" s="155" t="s">
        <v>186</v>
      </c>
      <c r="C30" s="155" t="s">
        <v>187</v>
      </c>
      <c r="D30" s="155" t="s">
        <v>81</v>
      </c>
      <c r="E30" s="155" t="s">
        <v>148</v>
      </c>
      <c r="F30" s="155" t="s">
        <v>188</v>
      </c>
      <c r="G30" s="155" t="s">
        <v>189</v>
      </c>
      <c r="H30" s="158">
        <v>26000</v>
      </c>
      <c r="I30" s="66">
        <v>26000</v>
      </c>
      <c r="J30" s="66"/>
      <c r="K30" s="155"/>
      <c r="L30" s="66">
        <v>26000</v>
      </c>
      <c r="M30" s="155"/>
      <c r="N30" s="66"/>
      <c r="O30" s="66"/>
      <c r="P30" s="155"/>
      <c r="Q30" s="66"/>
      <c r="R30" s="66"/>
      <c r="S30" s="66"/>
      <c r="T30" s="66"/>
      <c r="U30" s="66"/>
      <c r="V30" s="66"/>
      <c r="W30" s="66"/>
    </row>
    <row r="31" ht="20.25" customHeight="1" spans="1:23">
      <c r="A31" s="155" t="str">
        <f t="shared" si="0"/>
        <v>    玉溪市统计局</v>
      </c>
      <c r="B31" s="155" t="s">
        <v>190</v>
      </c>
      <c r="C31" s="155" t="s">
        <v>191</v>
      </c>
      <c r="D31" s="155" t="s">
        <v>81</v>
      </c>
      <c r="E31" s="155" t="s">
        <v>148</v>
      </c>
      <c r="F31" s="155" t="s">
        <v>192</v>
      </c>
      <c r="G31" s="155" t="s">
        <v>193</v>
      </c>
      <c r="H31" s="158">
        <v>415200</v>
      </c>
      <c r="I31" s="66">
        <v>415200</v>
      </c>
      <c r="J31" s="66">
        <v>181650</v>
      </c>
      <c r="K31" s="155"/>
      <c r="L31" s="66">
        <v>233550</v>
      </c>
      <c r="M31" s="155"/>
      <c r="N31" s="66"/>
      <c r="O31" s="66"/>
      <c r="P31" s="155"/>
      <c r="Q31" s="66"/>
      <c r="R31" s="66"/>
      <c r="S31" s="66"/>
      <c r="T31" s="66"/>
      <c r="U31" s="66"/>
      <c r="V31" s="66"/>
      <c r="W31" s="66"/>
    </row>
    <row r="32" ht="20.25" customHeight="1" spans="1:23">
      <c r="A32" s="155" t="str">
        <f t="shared" si="0"/>
        <v>    玉溪市统计局</v>
      </c>
      <c r="B32" s="155" t="s">
        <v>194</v>
      </c>
      <c r="C32" s="155" t="s">
        <v>195</v>
      </c>
      <c r="D32" s="155" t="s">
        <v>81</v>
      </c>
      <c r="E32" s="155" t="s">
        <v>148</v>
      </c>
      <c r="F32" s="155" t="s">
        <v>196</v>
      </c>
      <c r="G32" s="155" t="s">
        <v>195</v>
      </c>
      <c r="H32" s="158">
        <v>91019.28</v>
      </c>
      <c r="I32" s="66">
        <v>91019.28</v>
      </c>
      <c r="J32" s="66"/>
      <c r="K32" s="155"/>
      <c r="L32" s="66">
        <v>91019.28</v>
      </c>
      <c r="M32" s="155"/>
      <c r="N32" s="66"/>
      <c r="O32" s="66"/>
      <c r="P32" s="155"/>
      <c r="Q32" s="66"/>
      <c r="R32" s="66"/>
      <c r="S32" s="66"/>
      <c r="T32" s="66"/>
      <c r="U32" s="66"/>
      <c r="V32" s="66"/>
      <c r="W32" s="66"/>
    </row>
    <row r="33" ht="20.25" customHeight="1" spans="1:23">
      <c r="A33" s="155" t="str">
        <f t="shared" si="0"/>
        <v>    玉溪市统计局</v>
      </c>
      <c r="B33" s="155" t="s">
        <v>194</v>
      </c>
      <c r="C33" s="155" t="s">
        <v>195</v>
      </c>
      <c r="D33" s="155" t="s">
        <v>85</v>
      </c>
      <c r="E33" s="155" t="s">
        <v>158</v>
      </c>
      <c r="F33" s="155" t="s">
        <v>196</v>
      </c>
      <c r="G33" s="155" t="s">
        <v>195</v>
      </c>
      <c r="H33" s="158">
        <v>18458.88</v>
      </c>
      <c r="I33" s="66">
        <v>18458.88</v>
      </c>
      <c r="J33" s="66"/>
      <c r="K33" s="155"/>
      <c r="L33" s="66">
        <v>18458.88</v>
      </c>
      <c r="M33" s="155"/>
      <c r="N33" s="66"/>
      <c r="O33" s="66"/>
      <c r="P33" s="155"/>
      <c r="Q33" s="66"/>
      <c r="R33" s="66"/>
      <c r="S33" s="66"/>
      <c r="T33" s="66"/>
      <c r="U33" s="66"/>
      <c r="V33" s="66"/>
      <c r="W33" s="66"/>
    </row>
    <row r="34" ht="20.25" customHeight="1" spans="1:23">
      <c r="A34" s="155" t="str">
        <f t="shared" si="0"/>
        <v>    玉溪市统计局</v>
      </c>
      <c r="B34" s="155" t="s">
        <v>197</v>
      </c>
      <c r="C34" s="155" t="s">
        <v>198</v>
      </c>
      <c r="D34" s="155" t="s">
        <v>81</v>
      </c>
      <c r="E34" s="155" t="s">
        <v>148</v>
      </c>
      <c r="F34" s="155" t="s">
        <v>199</v>
      </c>
      <c r="G34" s="155" t="s">
        <v>200</v>
      </c>
      <c r="H34" s="158">
        <v>102618</v>
      </c>
      <c r="I34" s="66">
        <v>102618</v>
      </c>
      <c r="J34" s="66">
        <v>15000</v>
      </c>
      <c r="K34" s="155"/>
      <c r="L34" s="66">
        <v>87618</v>
      </c>
      <c r="M34" s="155"/>
      <c r="N34" s="66"/>
      <c r="O34" s="66"/>
      <c r="P34" s="155"/>
      <c r="Q34" s="66"/>
      <c r="R34" s="66"/>
      <c r="S34" s="66"/>
      <c r="T34" s="66"/>
      <c r="U34" s="66"/>
      <c r="V34" s="66"/>
      <c r="W34" s="66"/>
    </row>
    <row r="35" ht="20.25" customHeight="1" spans="1:23">
      <c r="A35" s="155" t="str">
        <f t="shared" si="0"/>
        <v>    玉溪市统计局</v>
      </c>
      <c r="B35" s="155" t="s">
        <v>197</v>
      </c>
      <c r="C35" s="155" t="s">
        <v>198</v>
      </c>
      <c r="D35" s="155" t="s">
        <v>81</v>
      </c>
      <c r="E35" s="155" t="s">
        <v>148</v>
      </c>
      <c r="F35" s="155" t="s">
        <v>201</v>
      </c>
      <c r="G35" s="155" t="s">
        <v>202</v>
      </c>
      <c r="H35" s="158">
        <v>30000</v>
      </c>
      <c r="I35" s="66">
        <v>30000</v>
      </c>
      <c r="J35" s="66">
        <v>7500</v>
      </c>
      <c r="K35" s="155"/>
      <c r="L35" s="66">
        <v>22500</v>
      </c>
      <c r="M35" s="155"/>
      <c r="N35" s="66"/>
      <c r="O35" s="66"/>
      <c r="P35" s="155"/>
      <c r="Q35" s="66"/>
      <c r="R35" s="66"/>
      <c r="S35" s="66"/>
      <c r="T35" s="66"/>
      <c r="U35" s="66"/>
      <c r="V35" s="66"/>
      <c r="W35" s="66"/>
    </row>
    <row r="36" ht="20.25" customHeight="1" spans="1:23">
      <c r="A36" s="155" t="str">
        <f t="shared" si="0"/>
        <v>    玉溪市统计局</v>
      </c>
      <c r="B36" s="155" t="s">
        <v>197</v>
      </c>
      <c r="C36" s="155" t="s">
        <v>198</v>
      </c>
      <c r="D36" s="155" t="s">
        <v>81</v>
      </c>
      <c r="E36" s="155" t="s">
        <v>148</v>
      </c>
      <c r="F36" s="155" t="s">
        <v>203</v>
      </c>
      <c r="G36" s="155" t="s">
        <v>204</v>
      </c>
      <c r="H36" s="158">
        <v>30000</v>
      </c>
      <c r="I36" s="66">
        <v>30000</v>
      </c>
      <c r="J36" s="66">
        <v>7500</v>
      </c>
      <c r="K36" s="155"/>
      <c r="L36" s="66">
        <v>22500</v>
      </c>
      <c r="M36" s="155"/>
      <c r="N36" s="66"/>
      <c r="O36" s="66"/>
      <c r="P36" s="155"/>
      <c r="Q36" s="66"/>
      <c r="R36" s="66"/>
      <c r="S36" s="66"/>
      <c r="T36" s="66"/>
      <c r="U36" s="66"/>
      <c r="V36" s="66"/>
      <c r="W36" s="66"/>
    </row>
    <row r="37" ht="20.25" customHeight="1" spans="1:23">
      <c r="A37" s="155" t="str">
        <f t="shared" si="0"/>
        <v>    玉溪市统计局</v>
      </c>
      <c r="B37" s="155" t="s">
        <v>197</v>
      </c>
      <c r="C37" s="155" t="s">
        <v>198</v>
      </c>
      <c r="D37" s="155" t="s">
        <v>81</v>
      </c>
      <c r="E37" s="155" t="s">
        <v>148</v>
      </c>
      <c r="F37" s="155" t="s">
        <v>205</v>
      </c>
      <c r="G37" s="155" t="s">
        <v>206</v>
      </c>
      <c r="H37" s="158">
        <v>40000</v>
      </c>
      <c r="I37" s="66">
        <v>40000</v>
      </c>
      <c r="J37" s="66">
        <v>10000</v>
      </c>
      <c r="K37" s="155"/>
      <c r="L37" s="66">
        <v>30000</v>
      </c>
      <c r="M37" s="155"/>
      <c r="N37" s="66"/>
      <c r="O37" s="66"/>
      <c r="P37" s="155"/>
      <c r="Q37" s="66"/>
      <c r="R37" s="66"/>
      <c r="S37" s="66"/>
      <c r="T37" s="66"/>
      <c r="U37" s="66"/>
      <c r="V37" s="66"/>
      <c r="W37" s="66"/>
    </row>
    <row r="38" ht="20.25" customHeight="1" spans="1:23">
      <c r="A38" s="155" t="str">
        <f t="shared" si="0"/>
        <v>    玉溪市统计局</v>
      </c>
      <c r="B38" s="155" t="s">
        <v>197</v>
      </c>
      <c r="C38" s="155" t="s">
        <v>198</v>
      </c>
      <c r="D38" s="155" t="s">
        <v>81</v>
      </c>
      <c r="E38" s="155" t="s">
        <v>148</v>
      </c>
      <c r="F38" s="155" t="s">
        <v>207</v>
      </c>
      <c r="G38" s="155" t="s">
        <v>208</v>
      </c>
      <c r="H38" s="158">
        <v>100000</v>
      </c>
      <c r="I38" s="66">
        <v>100000</v>
      </c>
      <c r="J38" s="66">
        <v>25000</v>
      </c>
      <c r="K38" s="155"/>
      <c r="L38" s="66">
        <v>75000</v>
      </c>
      <c r="M38" s="155"/>
      <c r="N38" s="66"/>
      <c r="O38" s="66"/>
      <c r="P38" s="155"/>
      <c r="Q38" s="66"/>
      <c r="R38" s="66"/>
      <c r="S38" s="66"/>
      <c r="T38" s="66"/>
      <c r="U38" s="66"/>
      <c r="V38" s="66"/>
      <c r="W38" s="66"/>
    </row>
    <row r="39" ht="20.25" customHeight="1" spans="1:23">
      <c r="A39" s="155" t="str">
        <f t="shared" si="0"/>
        <v>    玉溪市统计局</v>
      </c>
      <c r="B39" s="155" t="s">
        <v>197</v>
      </c>
      <c r="C39" s="155" t="s">
        <v>198</v>
      </c>
      <c r="D39" s="155" t="s">
        <v>81</v>
      </c>
      <c r="E39" s="155" t="s">
        <v>148</v>
      </c>
      <c r="F39" s="155" t="s">
        <v>209</v>
      </c>
      <c r="G39" s="155" t="s">
        <v>210</v>
      </c>
      <c r="H39" s="158">
        <v>20000</v>
      </c>
      <c r="I39" s="66">
        <v>20000</v>
      </c>
      <c r="J39" s="66">
        <v>5000</v>
      </c>
      <c r="K39" s="155"/>
      <c r="L39" s="66">
        <v>15000</v>
      </c>
      <c r="M39" s="155"/>
      <c r="N39" s="66"/>
      <c r="O39" s="66"/>
      <c r="P39" s="155"/>
      <c r="Q39" s="66"/>
      <c r="R39" s="66"/>
      <c r="S39" s="66"/>
      <c r="T39" s="66"/>
      <c r="U39" s="66"/>
      <c r="V39" s="66"/>
      <c r="W39" s="66"/>
    </row>
    <row r="40" ht="20.25" customHeight="1" spans="1:23">
      <c r="A40" s="155" t="str">
        <f t="shared" si="0"/>
        <v>    玉溪市统计局</v>
      </c>
      <c r="B40" s="155" t="s">
        <v>197</v>
      </c>
      <c r="C40" s="155" t="s">
        <v>198</v>
      </c>
      <c r="D40" s="155" t="s">
        <v>81</v>
      </c>
      <c r="E40" s="155" t="s">
        <v>148</v>
      </c>
      <c r="F40" s="155" t="s">
        <v>211</v>
      </c>
      <c r="G40" s="155" t="s">
        <v>212</v>
      </c>
      <c r="H40" s="158">
        <v>20000</v>
      </c>
      <c r="I40" s="66">
        <v>20000</v>
      </c>
      <c r="J40" s="66">
        <v>5000</v>
      </c>
      <c r="K40" s="155"/>
      <c r="L40" s="66">
        <v>15000</v>
      </c>
      <c r="M40" s="155"/>
      <c r="N40" s="66"/>
      <c r="O40" s="66"/>
      <c r="P40" s="155"/>
      <c r="Q40" s="66"/>
      <c r="R40" s="66"/>
      <c r="S40" s="66"/>
      <c r="T40" s="66"/>
      <c r="U40" s="66"/>
      <c r="V40" s="66"/>
      <c r="W40" s="66"/>
    </row>
    <row r="41" ht="20.25" customHeight="1" spans="1:23">
      <c r="A41" s="155" t="str">
        <f t="shared" si="0"/>
        <v>    玉溪市统计局</v>
      </c>
      <c r="B41" s="155" t="s">
        <v>197</v>
      </c>
      <c r="C41" s="155" t="s">
        <v>198</v>
      </c>
      <c r="D41" s="155" t="s">
        <v>81</v>
      </c>
      <c r="E41" s="155" t="s">
        <v>148</v>
      </c>
      <c r="F41" s="155" t="s">
        <v>213</v>
      </c>
      <c r="G41" s="155" t="s">
        <v>214</v>
      </c>
      <c r="H41" s="158">
        <v>20000</v>
      </c>
      <c r="I41" s="66">
        <v>20000</v>
      </c>
      <c r="J41" s="66">
        <v>5000</v>
      </c>
      <c r="K41" s="155"/>
      <c r="L41" s="66">
        <v>15000</v>
      </c>
      <c r="M41" s="155"/>
      <c r="N41" s="66"/>
      <c r="O41" s="66"/>
      <c r="P41" s="155"/>
      <c r="Q41" s="66"/>
      <c r="R41" s="66"/>
      <c r="S41" s="66"/>
      <c r="T41" s="66"/>
      <c r="U41" s="66"/>
      <c r="V41" s="66"/>
      <c r="W41" s="66"/>
    </row>
    <row r="42" ht="20.25" customHeight="1" spans="1:23">
      <c r="A42" s="155" t="str">
        <f t="shared" si="0"/>
        <v>    玉溪市统计局</v>
      </c>
      <c r="B42" s="155" t="s">
        <v>197</v>
      </c>
      <c r="C42" s="155" t="s">
        <v>198</v>
      </c>
      <c r="D42" s="155" t="s">
        <v>81</v>
      </c>
      <c r="E42" s="155" t="s">
        <v>148</v>
      </c>
      <c r="F42" s="155" t="s">
        <v>215</v>
      </c>
      <c r="G42" s="155" t="s">
        <v>216</v>
      </c>
      <c r="H42" s="158">
        <v>50000</v>
      </c>
      <c r="I42" s="66">
        <v>50000</v>
      </c>
      <c r="J42" s="66">
        <v>12500</v>
      </c>
      <c r="K42" s="155"/>
      <c r="L42" s="66">
        <v>37500</v>
      </c>
      <c r="M42" s="155"/>
      <c r="N42" s="66"/>
      <c r="O42" s="66"/>
      <c r="P42" s="155"/>
      <c r="Q42" s="66"/>
      <c r="R42" s="66"/>
      <c r="S42" s="66"/>
      <c r="T42" s="66"/>
      <c r="U42" s="66"/>
      <c r="V42" s="66"/>
      <c r="W42" s="66"/>
    </row>
    <row r="43" ht="20.25" customHeight="1" spans="1:23">
      <c r="A43" s="155" t="str">
        <f t="shared" si="0"/>
        <v>    玉溪市统计局</v>
      </c>
      <c r="B43" s="155" t="s">
        <v>197</v>
      </c>
      <c r="C43" s="155" t="s">
        <v>198</v>
      </c>
      <c r="D43" s="155" t="s">
        <v>81</v>
      </c>
      <c r="E43" s="155" t="s">
        <v>148</v>
      </c>
      <c r="F43" s="155" t="s">
        <v>217</v>
      </c>
      <c r="G43" s="155" t="s">
        <v>218</v>
      </c>
      <c r="H43" s="158">
        <v>42000</v>
      </c>
      <c r="I43" s="66">
        <v>42000</v>
      </c>
      <c r="J43" s="66">
        <v>10500</v>
      </c>
      <c r="K43" s="155"/>
      <c r="L43" s="66">
        <v>31500</v>
      </c>
      <c r="M43" s="155"/>
      <c r="N43" s="66"/>
      <c r="O43" s="66"/>
      <c r="P43" s="155"/>
      <c r="Q43" s="66"/>
      <c r="R43" s="66"/>
      <c r="S43" s="66"/>
      <c r="T43" s="66"/>
      <c r="U43" s="66"/>
      <c r="V43" s="66"/>
      <c r="W43" s="66"/>
    </row>
    <row r="44" ht="20.25" customHeight="1" spans="1:23">
      <c r="A44" s="155" t="str">
        <f t="shared" si="0"/>
        <v>    玉溪市统计局</v>
      </c>
      <c r="B44" s="155" t="s">
        <v>197</v>
      </c>
      <c r="C44" s="155" t="s">
        <v>198</v>
      </c>
      <c r="D44" s="155" t="s">
        <v>81</v>
      </c>
      <c r="E44" s="155" t="s">
        <v>148</v>
      </c>
      <c r="F44" s="155" t="s">
        <v>192</v>
      </c>
      <c r="G44" s="155" t="s">
        <v>193</v>
      </c>
      <c r="H44" s="158">
        <v>41520</v>
      </c>
      <c r="I44" s="66">
        <v>41520</v>
      </c>
      <c r="J44" s="66">
        <v>10380</v>
      </c>
      <c r="K44" s="155"/>
      <c r="L44" s="66">
        <v>31140</v>
      </c>
      <c r="M44" s="155"/>
      <c r="N44" s="66"/>
      <c r="O44" s="66"/>
      <c r="P44" s="155"/>
      <c r="Q44" s="66"/>
      <c r="R44" s="66"/>
      <c r="S44" s="66"/>
      <c r="T44" s="66"/>
      <c r="U44" s="66"/>
      <c r="V44" s="66"/>
      <c r="W44" s="66"/>
    </row>
    <row r="45" ht="20.25" customHeight="1" spans="1:23">
      <c r="A45" s="155" t="str">
        <f t="shared" si="0"/>
        <v>    玉溪市统计局</v>
      </c>
      <c r="B45" s="155" t="s">
        <v>197</v>
      </c>
      <c r="C45" s="155" t="s">
        <v>198</v>
      </c>
      <c r="D45" s="155" t="s">
        <v>81</v>
      </c>
      <c r="E45" s="155" t="s">
        <v>148</v>
      </c>
      <c r="F45" s="155" t="s">
        <v>219</v>
      </c>
      <c r="G45" s="155" t="s">
        <v>220</v>
      </c>
      <c r="H45" s="158">
        <v>24382</v>
      </c>
      <c r="I45" s="66">
        <v>24382</v>
      </c>
      <c r="J45" s="66">
        <v>6095.5</v>
      </c>
      <c r="K45" s="155"/>
      <c r="L45" s="66">
        <v>18286.5</v>
      </c>
      <c r="M45" s="155"/>
      <c r="N45" s="66"/>
      <c r="O45" s="66"/>
      <c r="P45" s="155"/>
      <c r="Q45" s="66"/>
      <c r="R45" s="66"/>
      <c r="S45" s="66"/>
      <c r="T45" s="66"/>
      <c r="U45" s="66"/>
      <c r="V45" s="66"/>
      <c r="W45" s="66"/>
    </row>
    <row r="46" ht="20.25" customHeight="1" spans="1:23">
      <c r="A46" s="155" t="str">
        <f t="shared" si="0"/>
        <v>    玉溪市统计局</v>
      </c>
      <c r="B46" s="155" t="s">
        <v>197</v>
      </c>
      <c r="C46" s="155" t="s">
        <v>198</v>
      </c>
      <c r="D46" s="155" t="s">
        <v>85</v>
      </c>
      <c r="E46" s="155" t="s">
        <v>158</v>
      </c>
      <c r="F46" s="155" t="s">
        <v>199</v>
      </c>
      <c r="G46" s="155" t="s">
        <v>200</v>
      </c>
      <c r="H46" s="158">
        <v>63000</v>
      </c>
      <c r="I46" s="66">
        <v>63000</v>
      </c>
      <c r="J46" s="66">
        <v>14250</v>
      </c>
      <c r="K46" s="155"/>
      <c r="L46" s="66">
        <v>48750</v>
      </c>
      <c r="M46" s="155"/>
      <c r="N46" s="66"/>
      <c r="O46" s="66"/>
      <c r="P46" s="155"/>
      <c r="Q46" s="66"/>
      <c r="R46" s="66"/>
      <c r="S46" s="66"/>
      <c r="T46" s="66"/>
      <c r="U46" s="66"/>
      <c r="V46" s="66"/>
      <c r="W46" s="66"/>
    </row>
    <row r="47" ht="20.25" customHeight="1" spans="1:23">
      <c r="A47" s="155" t="str">
        <f t="shared" si="0"/>
        <v>    玉溪市统计局</v>
      </c>
      <c r="B47" s="155" t="s">
        <v>197</v>
      </c>
      <c r="C47" s="155" t="s">
        <v>198</v>
      </c>
      <c r="D47" s="155" t="s">
        <v>85</v>
      </c>
      <c r="E47" s="155" t="s">
        <v>158</v>
      </c>
      <c r="F47" s="155" t="s">
        <v>217</v>
      </c>
      <c r="G47" s="155" t="s">
        <v>218</v>
      </c>
      <c r="H47" s="158">
        <v>6000</v>
      </c>
      <c r="I47" s="66">
        <v>6000</v>
      </c>
      <c r="J47" s="66">
        <v>1500</v>
      </c>
      <c r="K47" s="155"/>
      <c r="L47" s="66">
        <v>4500</v>
      </c>
      <c r="M47" s="155"/>
      <c r="N47" s="66"/>
      <c r="O47" s="66"/>
      <c r="P47" s="155"/>
      <c r="Q47" s="66"/>
      <c r="R47" s="66"/>
      <c r="S47" s="66"/>
      <c r="T47" s="66"/>
      <c r="U47" s="66"/>
      <c r="V47" s="66"/>
      <c r="W47" s="66"/>
    </row>
    <row r="48" ht="20.25" customHeight="1" spans="1:23">
      <c r="A48" s="155" t="str">
        <f t="shared" si="0"/>
        <v>    玉溪市统计局</v>
      </c>
      <c r="B48" s="155" t="s">
        <v>197</v>
      </c>
      <c r="C48" s="155" t="s">
        <v>198</v>
      </c>
      <c r="D48" s="155" t="s">
        <v>88</v>
      </c>
      <c r="E48" s="155" t="s">
        <v>179</v>
      </c>
      <c r="F48" s="155" t="s">
        <v>219</v>
      </c>
      <c r="G48" s="155" t="s">
        <v>220</v>
      </c>
      <c r="H48" s="158">
        <v>22200</v>
      </c>
      <c r="I48" s="66">
        <v>22200</v>
      </c>
      <c r="J48" s="66">
        <v>22200</v>
      </c>
      <c r="K48" s="155"/>
      <c r="L48" s="66"/>
      <c r="M48" s="155"/>
      <c r="N48" s="66"/>
      <c r="O48" s="66"/>
      <c r="P48" s="155"/>
      <c r="Q48" s="66"/>
      <c r="R48" s="66"/>
      <c r="S48" s="66"/>
      <c r="T48" s="66"/>
      <c r="U48" s="66"/>
      <c r="V48" s="66"/>
      <c r="W48" s="66"/>
    </row>
    <row r="49" ht="20.25" customHeight="1" spans="1:23">
      <c r="A49" s="155" t="str">
        <f t="shared" si="0"/>
        <v>    玉溪市统计局</v>
      </c>
      <c r="B49" s="155" t="s">
        <v>221</v>
      </c>
      <c r="C49" s="155" t="s">
        <v>123</v>
      </c>
      <c r="D49" s="155" t="s">
        <v>81</v>
      </c>
      <c r="E49" s="155" t="s">
        <v>148</v>
      </c>
      <c r="F49" s="155" t="s">
        <v>222</v>
      </c>
      <c r="G49" s="155" t="s">
        <v>123</v>
      </c>
      <c r="H49" s="158">
        <v>20000</v>
      </c>
      <c r="I49" s="66">
        <v>20000</v>
      </c>
      <c r="J49" s="66"/>
      <c r="K49" s="155"/>
      <c r="L49" s="66">
        <v>20000</v>
      </c>
      <c r="M49" s="155"/>
      <c r="N49" s="66"/>
      <c r="O49" s="66"/>
      <c r="P49" s="155"/>
      <c r="Q49" s="66"/>
      <c r="R49" s="66"/>
      <c r="S49" s="66"/>
      <c r="T49" s="66"/>
      <c r="U49" s="66"/>
      <c r="V49" s="66"/>
      <c r="W49" s="66"/>
    </row>
    <row r="50" ht="20.25" customHeight="1" spans="1:23">
      <c r="A50" s="155" t="str">
        <f t="shared" si="0"/>
        <v>    玉溪市统计局</v>
      </c>
      <c r="B50" s="155" t="s">
        <v>223</v>
      </c>
      <c r="C50" s="155" t="s">
        <v>224</v>
      </c>
      <c r="D50" s="155" t="s">
        <v>81</v>
      </c>
      <c r="E50" s="155" t="s">
        <v>148</v>
      </c>
      <c r="F50" s="155" t="s">
        <v>161</v>
      </c>
      <c r="G50" s="155" t="s">
        <v>162</v>
      </c>
      <c r="H50" s="158">
        <v>90000</v>
      </c>
      <c r="I50" s="66">
        <v>90000</v>
      </c>
      <c r="J50" s="66"/>
      <c r="K50" s="155"/>
      <c r="L50" s="66">
        <v>90000</v>
      </c>
      <c r="M50" s="155"/>
      <c r="N50" s="66"/>
      <c r="O50" s="66"/>
      <c r="P50" s="155"/>
      <c r="Q50" s="66"/>
      <c r="R50" s="66"/>
      <c r="S50" s="66"/>
      <c r="T50" s="66"/>
      <c r="U50" s="66"/>
      <c r="V50" s="66"/>
      <c r="W50" s="66"/>
    </row>
    <row r="51" ht="20.25" customHeight="1" spans="1:23">
      <c r="A51" s="155" t="str">
        <f t="shared" si="0"/>
        <v>    玉溪市统计局</v>
      </c>
      <c r="B51" s="155" t="s">
        <v>225</v>
      </c>
      <c r="C51" s="155" t="s">
        <v>226</v>
      </c>
      <c r="D51" s="155" t="s">
        <v>82</v>
      </c>
      <c r="E51" s="155" t="s">
        <v>227</v>
      </c>
      <c r="F51" s="155" t="s">
        <v>199</v>
      </c>
      <c r="G51" s="155" t="s">
        <v>200</v>
      </c>
      <c r="H51" s="158">
        <v>10000</v>
      </c>
      <c r="I51" s="66">
        <v>10000</v>
      </c>
      <c r="J51" s="66"/>
      <c r="K51" s="155"/>
      <c r="L51" s="66">
        <v>10000</v>
      </c>
      <c r="M51" s="155"/>
      <c r="N51" s="66"/>
      <c r="O51" s="66"/>
      <c r="P51" s="155"/>
      <c r="Q51" s="66"/>
      <c r="R51" s="66"/>
      <c r="S51" s="66"/>
      <c r="T51" s="66"/>
      <c r="U51" s="66"/>
      <c r="V51" s="66"/>
      <c r="W51" s="66"/>
    </row>
    <row r="52" ht="20.25" customHeight="1" spans="1:23">
      <c r="A52" s="155" t="str">
        <f t="shared" si="0"/>
        <v>    玉溪市统计局</v>
      </c>
      <c r="B52" s="155" t="s">
        <v>225</v>
      </c>
      <c r="C52" s="155" t="s">
        <v>226</v>
      </c>
      <c r="D52" s="155" t="s">
        <v>82</v>
      </c>
      <c r="E52" s="155" t="s">
        <v>227</v>
      </c>
      <c r="F52" s="155" t="s">
        <v>228</v>
      </c>
      <c r="G52" s="155" t="s">
        <v>229</v>
      </c>
      <c r="H52" s="158">
        <v>70260</v>
      </c>
      <c r="I52" s="66">
        <v>70260</v>
      </c>
      <c r="J52" s="66"/>
      <c r="K52" s="155"/>
      <c r="L52" s="66">
        <v>70260</v>
      </c>
      <c r="M52" s="155"/>
      <c r="N52" s="66"/>
      <c r="O52" s="66"/>
      <c r="P52" s="155"/>
      <c r="Q52" s="66"/>
      <c r="R52" s="66"/>
      <c r="S52" s="66"/>
      <c r="T52" s="66"/>
      <c r="U52" s="66"/>
      <c r="V52" s="66"/>
      <c r="W52" s="66"/>
    </row>
    <row r="53" ht="20.25" customHeight="1" spans="1:23">
      <c r="A53" s="155" t="str">
        <f t="shared" si="0"/>
        <v>    玉溪市统计局</v>
      </c>
      <c r="B53" s="155" t="s">
        <v>225</v>
      </c>
      <c r="C53" s="155" t="s">
        <v>226</v>
      </c>
      <c r="D53" s="155" t="s">
        <v>82</v>
      </c>
      <c r="E53" s="155" t="s">
        <v>227</v>
      </c>
      <c r="F53" s="155" t="s">
        <v>209</v>
      </c>
      <c r="G53" s="155" t="s">
        <v>210</v>
      </c>
      <c r="H53" s="158">
        <v>50000</v>
      </c>
      <c r="I53" s="66">
        <v>50000</v>
      </c>
      <c r="J53" s="66"/>
      <c r="K53" s="155"/>
      <c r="L53" s="66">
        <v>50000</v>
      </c>
      <c r="M53" s="155"/>
      <c r="N53" s="66"/>
      <c r="O53" s="66"/>
      <c r="P53" s="155"/>
      <c r="Q53" s="66"/>
      <c r="R53" s="66"/>
      <c r="S53" s="66"/>
      <c r="T53" s="66"/>
      <c r="U53" s="66"/>
      <c r="V53" s="66"/>
      <c r="W53" s="66"/>
    </row>
    <row r="54" ht="20.25" customHeight="1" spans="1:23">
      <c r="A54" s="155" t="str">
        <f t="shared" si="0"/>
        <v>    玉溪市统计局</v>
      </c>
      <c r="B54" s="155" t="s">
        <v>225</v>
      </c>
      <c r="C54" s="155" t="s">
        <v>226</v>
      </c>
      <c r="D54" s="155" t="s">
        <v>82</v>
      </c>
      <c r="E54" s="155" t="s">
        <v>227</v>
      </c>
      <c r="F54" s="155" t="s">
        <v>230</v>
      </c>
      <c r="G54" s="155" t="s">
        <v>231</v>
      </c>
      <c r="H54" s="158">
        <v>15000</v>
      </c>
      <c r="I54" s="66">
        <v>15000</v>
      </c>
      <c r="J54" s="66"/>
      <c r="K54" s="155"/>
      <c r="L54" s="66">
        <v>15000</v>
      </c>
      <c r="M54" s="155"/>
      <c r="N54" s="66"/>
      <c r="O54" s="66"/>
      <c r="P54" s="155"/>
      <c r="Q54" s="66"/>
      <c r="R54" s="66"/>
      <c r="S54" s="66"/>
      <c r="T54" s="66"/>
      <c r="U54" s="66"/>
      <c r="V54" s="66"/>
      <c r="W54" s="66"/>
    </row>
    <row r="55" ht="20.25" customHeight="1" spans="1:23">
      <c r="A55" s="155" t="str">
        <f t="shared" si="0"/>
        <v>    玉溪市统计局</v>
      </c>
      <c r="B55" s="155" t="s">
        <v>232</v>
      </c>
      <c r="C55" s="155" t="s">
        <v>233</v>
      </c>
      <c r="D55" s="155" t="s">
        <v>90</v>
      </c>
      <c r="E55" s="155" t="s">
        <v>234</v>
      </c>
      <c r="F55" s="155" t="s">
        <v>235</v>
      </c>
      <c r="G55" s="155" t="s">
        <v>236</v>
      </c>
      <c r="H55" s="158">
        <v>270000</v>
      </c>
      <c r="I55" s="66">
        <v>270000</v>
      </c>
      <c r="J55" s="66"/>
      <c r="K55" s="155"/>
      <c r="L55" s="66">
        <v>270000</v>
      </c>
      <c r="M55" s="155"/>
      <c r="N55" s="66"/>
      <c r="O55" s="66"/>
      <c r="P55" s="155"/>
      <c r="Q55" s="66"/>
      <c r="R55" s="66"/>
      <c r="S55" s="66"/>
      <c r="T55" s="66"/>
      <c r="U55" s="66"/>
      <c r="V55" s="66"/>
      <c r="W55" s="66"/>
    </row>
    <row r="56" ht="20.25" customHeight="1" spans="1:23">
      <c r="A56" s="155" t="str">
        <f t="shared" si="0"/>
        <v>    玉溪市统计局</v>
      </c>
      <c r="B56" s="155" t="s">
        <v>237</v>
      </c>
      <c r="C56" s="155" t="s">
        <v>238</v>
      </c>
      <c r="D56" s="155" t="s">
        <v>81</v>
      </c>
      <c r="E56" s="155" t="s">
        <v>148</v>
      </c>
      <c r="F56" s="155" t="s">
        <v>215</v>
      </c>
      <c r="G56" s="155" t="s">
        <v>216</v>
      </c>
      <c r="H56" s="158">
        <v>270000</v>
      </c>
      <c r="I56" s="66">
        <v>270000</v>
      </c>
      <c r="J56" s="66"/>
      <c r="K56" s="155"/>
      <c r="L56" s="66">
        <v>270000</v>
      </c>
      <c r="M56" s="155"/>
      <c r="N56" s="66"/>
      <c r="O56" s="66"/>
      <c r="P56" s="155"/>
      <c r="Q56" s="66"/>
      <c r="R56" s="66"/>
      <c r="S56" s="66"/>
      <c r="T56" s="66"/>
      <c r="U56" s="66"/>
      <c r="V56" s="66"/>
      <c r="W56" s="66"/>
    </row>
    <row r="57" ht="20.25" customHeight="1" spans="1:23">
      <c r="A57" s="155" t="str">
        <f t="shared" si="0"/>
        <v>    玉溪市统计局</v>
      </c>
      <c r="B57" s="155" t="s">
        <v>239</v>
      </c>
      <c r="C57" s="155" t="s">
        <v>240</v>
      </c>
      <c r="D57" s="155" t="s">
        <v>85</v>
      </c>
      <c r="E57" s="155" t="s">
        <v>158</v>
      </c>
      <c r="F57" s="155" t="s">
        <v>156</v>
      </c>
      <c r="G57" s="155" t="s">
        <v>157</v>
      </c>
      <c r="H57" s="158">
        <v>345800</v>
      </c>
      <c r="I57" s="66">
        <v>345800</v>
      </c>
      <c r="J57" s="66">
        <v>345800</v>
      </c>
      <c r="K57" s="155"/>
      <c r="L57" s="66"/>
      <c r="M57" s="155"/>
      <c r="N57" s="66"/>
      <c r="O57" s="66"/>
      <c r="P57" s="155"/>
      <c r="Q57" s="66"/>
      <c r="R57" s="66"/>
      <c r="S57" s="66"/>
      <c r="T57" s="66"/>
      <c r="U57" s="66"/>
      <c r="V57" s="66"/>
      <c r="W57" s="66"/>
    </row>
    <row r="58" ht="20.25" customHeight="1" spans="1:23">
      <c r="A58" s="155" t="str">
        <f t="shared" si="0"/>
        <v>    玉溪市统计局</v>
      </c>
      <c r="B58" s="155" t="s">
        <v>241</v>
      </c>
      <c r="C58" s="155" t="s">
        <v>242</v>
      </c>
      <c r="D58" s="155" t="s">
        <v>85</v>
      </c>
      <c r="E58" s="155" t="s">
        <v>158</v>
      </c>
      <c r="F58" s="155" t="s">
        <v>156</v>
      </c>
      <c r="G58" s="155" t="s">
        <v>157</v>
      </c>
      <c r="H58" s="158">
        <v>175000</v>
      </c>
      <c r="I58" s="66">
        <v>175000</v>
      </c>
      <c r="J58" s="66"/>
      <c r="K58" s="155"/>
      <c r="L58" s="66">
        <v>175000</v>
      </c>
      <c r="M58" s="155"/>
      <c r="N58" s="66"/>
      <c r="O58" s="66"/>
      <c r="P58" s="155"/>
      <c r="Q58" s="66"/>
      <c r="R58" s="66"/>
      <c r="S58" s="66"/>
      <c r="T58" s="66"/>
      <c r="U58" s="66"/>
      <c r="V58" s="66"/>
      <c r="W58" s="66"/>
    </row>
    <row r="59" ht="20.25" customHeight="1" spans="1:23">
      <c r="A59" s="155" t="str">
        <f t="shared" si="0"/>
        <v>    玉溪市统计局</v>
      </c>
      <c r="B59" s="155" t="s">
        <v>243</v>
      </c>
      <c r="C59" s="155" t="s">
        <v>244</v>
      </c>
      <c r="D59" s="155" t="s">
        <v>81</v>
      </c>
      <c r="E59" s="155" t="s">
        <v>148</v>
      </c>
      <c r="F59" s="155" t="s">
        <v>245</v>
      </c>
      <c r="G59" s="155" t="s">
        <v>183</v>
      </c>
      <c r="H59" s="158">
        <v>192000</v>
      </c>
      <c r="I59" s="66">
        <v>192000</v>
      </c>
      <c r="J59" s="66">
        <v>48000</v>
      </c>
      <c r="K59" s="155"/>
      <c r="L59" s="66">
        <v>144000</v>
      </c>
      <c r="M59" s="155"/>
      <c r="N59" s="66"/>
      <c r="O59" s="66"/>
      <c r="P59" s="155"/>
      <c r="Q59" s="66"/>
      <c r="R59" s="66"/>
      <c r="S59" s="66"/>
      <c r="T59" s="66"/>
      <c r="U59" s="66"/>
      <c r="V59" s="66"/>
      <c r="W59" s="66"/>
    </row>
    <row r="60" ht="20.25" customHeight="1" spans="1:23">
      <c r="A60" s="155" t="str">
        <f t="shared" si="0"/>
        <v>    玉溪市统计局</v>
      </c>
      <c r="B60" s="155" t="s">
        <v>246</v>
      </c>
      <c r="C60" s="155" t="s">
        <v>247</v>
      </c>
      <c r="D60" s="155" t="s">
        <v>81</v>
      </c>
      <c r="E60" s="155" t="s">
        <v>148</v>
      </c>
      <c r="F60" s="155" t="s">
        <v>184</v>
      </c>
      <c r="G60" s="155" t="s">
        <v>185</v>
      </c>
      <c r="H60" s="158">
        <v>160125</v>
      </c>
      <c r="I60" s="66">
        <v>160125</v>
      </c>
      <c r="J60" s="66"/>
      <c r="K60" s="155"/>
      <c r="L60" s="66">
        <v>160125</v>
      </c>
      <c r="M60" s="155"/>
      <c r="N60" s="66"/>
      <c r="O60" s="66"/>
      <c r="P60" s="155"/>
      <c r="Q60" s="66"/>
      <c r="R60" s="66"/>
      <c r="S60" s="66"/>
      <c r="T60" s="66"/>
      <c r="U60" s="66"/>
      <c r="V60" s="66"/>
      <c r="W60" s="66"/>
    </row>
    <row r="61" ht="20.25" customHeight="1" spans="1:23">
      <c r="A61" s="155" t="str">
        <f t="shared" si="0"/>
        <v>    玉溪市统计局</v>
      </c>
      <c r="B61" s="155" t="s">
        <v>248</v>
      </c>
      <c r="C61" s="155" t="s">
        <v>249</v>
      </c>
      <c r="D61" s="155" t="s">
        <v>81</v>
      </c>
      <c r="E61" s="155" t="s">
        <v>148</v>
      </c>
      <c r="F61" s="155" t="s">
        <v>250</v>
      </c>
      <c r="G61" s="155" t="s">
        <v>249</v>
      </c>
      <c r="H61" s="158">
        <v>90000</v>
      </c>
      <c r="I61" s="66">
        <v>90000</v>
      </c>
      <c r="J61" s="66"/>
      <c r="K61" s="155"/>
      <c r="L61" s="66">
        <v>90000</v>
      </c>
      <c r="M61" s="155"/>
      <c r="N61" s="66"/>
      <c r="O61" s="66"/>
      <c r="P61" s="155"/>
      <c r="Q61" s="66"/>
      <c r="R61" s="66"/>
      <c r="S61" s="66"/>
      <c r="T61" s="66"/>
      <c r="U61" s="66"/>
      <c r="V61" s="66"/>
      <c r="W61" s="66"/>
    </row>
    <row r="62" ht="20.25" customHeight="1" spans="1:23">
      <c r="A62" s="157" t="s">
        <v>30</v>
      </c>
      <c r="B62" s="157"/>
      <c r="C62" s="157"/>
      <c r="D62" s="157"/>
      <c r="E62" s="157"/>
      <c r="F62" s="157"/>
      <c r="G62" s="157"/>
      <c r="H62" s="66">
        <v>17512677.14</v>
      </c>
      <c r="I62" s="66">
        <v>17512677.14</v>
      </c>
      <c r="J62" s="66">
        <v>7046330.51</v>
      </c>
      <c r="K62" s="66"/>
      <c r="L62" s="66">
        <v>10466346.63</v>
      </c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</row>
  </sheetData>
  <mergeCells count="17">
    <mergeCell ref="A2:W2"/>
    <mergeCell ref="A3:W3"/>
    <mergeCell ref="A4:V4"/>
    <mergeCell ref="H5:W5"/>
    <mergeCell ref="I6:M6"/>
    <mergeCell ref="N6:P6"/>
    <mergeCell ref="R6:W6"/>
    <mergeCell ref="A62:G62"/>
    <mergeCell ref="A5:A7"/>
    <mergeCell ref="B5:B7"/>
    <mergeCell ref="C5:C7"/>
    <mergeCell ref="D5:D7"/>
    <mergeCell ref="E5:E7"/>
    <mergeCell ref="F5:F7"/>
    <mergeCell ref="G5:G7"/>
    <mergeCell ref="H6:H7"/>
    <mergeCell ref="Q6:Q7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20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3888888888889" defaultRowHeight="14.25" customHeight="1"/>
  <cols>
    <col min="1" max="1" width="14.5740740740741" customWidth="1"/>
    <col min="2" max="2" width="21.0277777777778" customWidth="1"/>
    <col min="3" max="3" width="31.3148148148148" customWidth="1"/>
    <col min="4" max="4" width="23.8518518518519" customWidth="1"/>
    <col min="5" max="5" width="15.6018518518519" customWidth="1"/>
    <col min="6" max="6" width="19.7407407407407" customWidth="1"/>
    <col min="7" max="7" width="14.8796296296296" customWidth="1"/>
    <col min="8" max="8" width="19.7407407407407" customWidth="1"/>
    <col min="9" max="16" width="14.1759259259259" customWidth="1"/>
    <col min="17" max="17" width="13.6018518518519" customWidth="1"/>
    <col min="18" max="23" width="15.1759259259259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6"/>
      <c r="E2" s="146"/>
      <c r="F2" s="146"/>
      <c r="G2" s="146"/>
      <c r="H2" s="146"/>
      <c r="K2" s="136"/>
      <c r="N2" s="136"/>
      <c r="O2" s="136"/>
      <c r="P2" s="136"/>
      <c r="U2" s="151"/>
      <c r="W2" s="137" t="s">
        <v>251</v>
      </c>
    </row>
    <row r="3" ht="27.75" customHeight="1" spans="1:23">
      <c r="A3" s="34" t="s">
        <v>252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</row>
    <row r="4" ht="13.5" customHeight="1" spans="1:23">
      <c r="A4" s="6" t="str">
        <f t="shared" ref="A4:B4" si="0">"单位名称："&amp;"玉溪市统计局"</f>
        <v>单位名称：玉溪市统计局</v>
      </c>
      <c r="B4" s="147" t="str">
        <f t="shared" si="0"/>
        <v>单位名称：玉溪市统计局</v>
      </c>
      <c r="C4" s="147"/>
      <c r="D4" s="147"/>
      <c r="E4" s="147"/>
      <c r="F4" s="147"/>
      <c r="G4" s="147"/>
      <c r="H4" s="147"/>
      <c r="I4" s="147"/>
      <c r="J4" s="8"/>
      <c r="K4" s="8"/>
      <c r="L4" s="8"/>
      <c r="M4" s="8"/>
      <c r="N4" s="8"/>
      <c r="O4" s="8"/>
      <c r="P4" s="8"/>
      <c r="Q4" s="8"/>
      <c r="U4" s="151"/>
      <c r="W4" s="140" t="s">
        <v>2</v>
      </c>
    </row>
    <row r="5" ht="21.75" customHeight="1" spans="1:23">
      <c r="A5" s="10" t="s">
        <v>253</v>
      </c>
      <c r="B5" s="10" t="s">
        <v>128</v>
      </c>
      <c r="C5" s="10" t="s">
        <v>129</v>
      </c>
      <c r="D5" s="10" t="s">
        <v>254</v>
      </c>
      <c r="E5" s="11" t="s">
        <v>130</v>
      </c>
      <c r="F5" s="11" t="s">
        <v>131</v>
      </c>
      <c r="G5" s="11" t="s">
        <v>132</v>
      </c>
      <c r="H5" s="11" t="s">
        <v>133</v>
      </c>
      <c r="I5" s="21" t="s">
        <v>30</v>
      </c>
      <c r="J5" s="21" t="s">
        <v>255</v>
      </c>
      <c r="K5" s="21"/>
      <c r="L5" s="21"/>
      <c r="M5" s="21"/>
      <c r="N5" s="21" t="s">
        <v>135</v>
      </c>
      <c r="O5" s="21"/>
      <c r="P5" s="21"/>
      <c r="Q5" s="11" t="s">
        <v>36</v>
      </c>
      <c r="R5" s="12" t="s">
        <v>256</v>
      </c>
      <c r="S5" s="13"/>
      <c r="T5" s="13"/>
      <c r="U5" s="13"/>
      <c r="V5" s="13"/>
      <c r="W5" s="14"/>
    </row>
    <row r="6" ht="21.75" customHeight="1" spans="1:23">
      <c r="A6" s="15"/>
      <c r="B6" s="15"/>
      <c r="C6" s="15"/>
      <c r="D6" s="15"/>
      <c r="E6" s="16"/>
      <c r="F6" s="16"/>
      <c r="G6" s="16"/>
      <c r="H6" s="16"/>
      <c r="I6" s="21"/>
      <c r="J6" s="150" t="s">
        <v>33</v>
      </c>
      <c r="K6" s="150"/>
      <c r="L6" s="150" t="s">
        <v>34</v>
      </c>
      <c r="M6" s="150" t="s">
        <v>35</v>
      </c>
      <c r="N6" s="11" t="s">
        <v>33</v>
      </c>
      <c r="O6" s="11" t="s">
        <v>34</v>
      </c>
      <c r="P6" s="11" t="s">
        <v>35</v>
      </c>
      <c r="Q6" s="16"/>
      <c r="R6" s="11" t="s">
        <v>32</v>
      </c>
      <c r="S6" s="11" t="s">
        <v>39</v>
      </c>
      <c r="T6" s="11" t="s">
        <v>141</v>
      </c>
      <c r="U6" s="11" t="s">
        <v>41</v>
      </c>
      <c r="V6" s="11" t="s">
        <v>42</v>
      </c>
      <c r="W6" s="11" t="s">
        <v>43</v>
      </c>
    </row>
    <row r="7" ht="40.5" customHeight="1" spans="1:23">
      <c r="A7" s="18"/>
      <c r="B7" s="18"/>
      <c r="C7" s="18"/>
      <c r="D7" s="18"/>
      <c r="E7" s="19"/>
      <c r="F7" s="19"/>
      <c r="G7" s="19"/>
      <c r="H7" s="19"/>
      <c r="I7" s="21"/>
      <c r="J7" s="150" t="s">
        <v>32</v>
      </c>
      <c r="K7" s="150" t="s">
        <v>257</v>
      </c>
      <c r="L7" s="150"/>
      <c r="M7" s="150"/>
      <c r="N7" s="19"/>
      <c r="O7" s="19"/>
      <c r="P7" s="19"/>
      <c r="Q7" s="19"/>
      <c r="R7" s="19"/>
      <c r="S7" s="19"/>
      <c r="T7" s="19"/>
      <c r="U7" s="20"/>
      <c r="V7" s="19"/>
      <c r="W7" s="19"/>
    </row>
    <row r="8" ht="15" customHeight="1" spans="1:23">
      <c r="A8" s="148">
        <v>1</v>
      </c>
      <c r="B8" s="148">
        <v>2</v>
      </c>
      <c r="C8" s="148">
        <v>3</v>
      </c>
      <c r="D8" s="148">
        <v>4</v>
      </c>
      <c r="E8" s="148">
        <v>5</v>
      </c>
      <c r="F8" s="148">
        <v>6</v>
      </c>
      <c r="G8" s="148">
        <v>7</v>
      </c>
      <c r="H8" s="148">
        <v>8</v>
      </c>
      <c r="I8" s="148">
        <v>9</v>
      </c>
      <c r="J8" s="148">
        <v>10</v>
      </c>
      <c r="K8" s="148">
        <v>11</v>
      </c>
      <c r="L8" s="148">
        <v>12</v>
      </c>
      <c r="M8" s="148">
        <v>13</v>
      </c>
      <c r="N8" s="148">
        <v>14</v>
      </c>
      <c r="O8" s="148">
        <v>15</v>
      </c>
      <c r="P8" s="148">
        <v>16</v>
      </c>
      <c r="Q8" s="148">
        <v>17</v>
      </c>
      <c r="R8" s="148">
        <v>18</v>
      </c>
      <c r="S8" s="148">
        <v>19</v>
      </c>
      <c r="T8" s="148">
        <v>20</v>
      </c>
      <c r="U8" s="148">
        <v>21</v>
      </c>
      <c r="V8" s="148">
        <v>22</v>
      </c>
      <c r="W8" s="148">
        <v>23</v>
      </c>
    </row>
    <row r="9" ht="32.9" customHeight="1" spans="1:23">
      <c r="A9" s="28"/>
      <c r="B9" s="149"/>
      <c r="C9" s="28" t="s">
        <v>258</v>
      </c>
      <c r="D9" s="28"/>
      <c r="E9" s="28"/>
      <c r="F9" s="28"/>
      <c r="G9" s="28"/>
      <c r="H9" s="28"/>
      <c r="I9" s="47">
        <v>57000</v>
      </c>
      <c r="J9" s="47">
        <v>57000</v>
      </c>
      <c r="K9" s="47">
        <v>57000</v>
      </c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</row>
    <row r="10" ht="32.9" customHeight="1" spans="1:23">
      <c r="A10" s="28" t="s">
        <v>259</v>
      </c>
      <c r="B10" s="149" t="s">
        <v>260</v>
      </c>
      <c r="C10" s="28" t="s">
        <v>258</v>
      </c>
      <c r="D10" s="28" t="s">
        <v>64</v>
      </c>
      <c r="E10" s="28" t="s">
        <v>83</v>
      </c>
      <c r="F10" s="28" t="s">
        <v>261</v>
      </c>
      <c r="G10" s="28" t="s">
        <v>228</v>
      </c>
      <c r="H10" s="28" t="s">
        <v>229</v>
      </c>
      <c r="I10" s="47">
        <v>57000</v>
      </c>
      <c r="J10" s="47">
        <v>57000</v>
      </c>
      <c r="K10" s="47">
        <v>57000</v>
      </c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</row>
    <row r="11" ht="32.9" customHeight="1" spans="1:23">
      <c r="A11" s="28"/>
      <c r="B11" s="28"/>
      <c r="C11" s="28" t="s">
        <v>262</v>
      </c>
      <c r="D11" s="28"/>
      <c r="E11" s="28"/>
      <c r="F11" s="28"/>
      <c r="G11" s="28"/>
      <c r="H11" s="28"/>
      <c r="I11" s="47">
        <v>222000</v>
      </c>
      <c r="J11" s="47">
        <v>222000</v>
      </c>
      <c r="K11" s="47">
        <v>222000</v>
      </c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</row>
    <row r="12" ht="32.9" customHeight="1" spans="1:23">
      <c r="A12" s="28" t="s">
        <v>259</v>
      </c>
      <c r="B12" s="149" t="s">
        <v>263</v>
      </c>
      <c r="C12" s="28" t="s">
        <v>262</v>
      </c>
      <c r="D12" s="28" t="s">
        <v>64</v>
      </c>
      <c r="E12" s="28" t="s">
        <v>84</v>
      </c>
      <c r="F12" s="28" t="s">
        <v>264</v>
      </c>
      <c r="G12" s="28" t="s">
        <v>199</v>
      </c>
      <c r="H12" s="28" t="s">
        <v>200</v>
      </c>
      <c r="I12" s="47">
        <v>14000</v>
      </c>
      <c r="J12" s="47">
        <v>14000</v>
      </c>
      <c r="K12" s="47">
        <v>14000</v>
      </c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</row>
    <row r="13" ht="32.9" customHeight="1" spans="1:23">
      <c r="A13" s="28" t="s">
        <v>259</v>
      </c>
      <c r="B13" s="149" t="s">
        <v>263</v>
      </c>
      <c r="C13" s="28" t="s">
        <v>262</v>
      </c>
      <c r="D13" s="28" t="s">
        <v>64</v>
      </c>
      <c r="E13" s="28" t="s">
        <v>84</v>
      </c>
      <c r="F13" s="28" t="s">
        <v>264</v>
      </c>
      <c r="G13" s="28" t="s">
        <v>207</v>
      </c>
      <c r="H13" s="28" t="s">
        <v>208</v>
      </c>
      <c r="I13" s="47">
        <v>14400</v>
      </c>
      <c r="J13" s="47">
        <v>14400</v>
      </c>
      <c r="K13" s="47">
        <v>14400</v>
      </c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</row>
    <row r="14" ht="32.9" customHeight="1" spans="1:23">
      <c r="A14" s="28" t="s">
        <v>259</v>
      </c>
      <c r="B14" s="149" t="s">
        <v>263</v>
      </c>
      <c r="C14" s="28" t="s">
        <v>262</v>
      </c>
      <c r="D14" s="28" t="s">
        <v>64</v>
      </c>
      <c r="E14" s="28" t="s">
        <v>84</v>
      </c>
      <c r="F14" s="28" t="s">
        <v>264</v>
      </c>
      <c r="G14" s="28" t="s">
        <v>213</v>
      </c>
      <c r="H14" s="28" t="s">
        <v>214</v>
      </c>
      <c r="I14" s="47">
        <v>137500</v>
      </c>
      <c r="J14" s="47">
        <v>137500</v>
      </c>
      <c r="K14" s="47">
        <v>137500</v>
      </c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</row>
    <row r="15" ht="32.9" customHeight="1" spans="1:23">
      <c r="A15" s="28" t="s">
        <v>259</v>
      </c>
      <c r="B15" s="149" t="s">
        <v>263</v>
      </c>
      <c r="C15" s="28" t="s">
        <v>262</v>
      </c>
      <c r="D15" s="28" t="s">
        <v>64</v>
      </c>
      <c r="E15" s="28" t="s">
        <v>84</v>
      </c>
      <c r="F15" s="28" t="s">
        <v>264</v>
      </c>
      <c r="G15" s="28" t="s">
        <v>230</v>
      </c>
      <c r="H15" s="28" t="s">
        <v>231</v>
      </c>
      <c r="I15" s="47">
        <v>8100</v>
      </c>
      <c r="J15" s="47">
        <v>8100</v>
      </c>
      <c r="K15" s="47">
        <v>8100</v>
      </c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</row>
    <row r="16" ht="32.9" customHeight="1" spans="1:23">
      <c r="A16" s="28" t="s">
        <v>259</v>
      </c>
      <c r="B16" s="149" t="s">
        <v>263</v>
      </c>
      <c r="C16" s="28" t="s">
        <v>262</v>
      </c>
      <c r="D16" s="28" t="s">
        <v>64</v>
      </c>
      <c r="E16" s="28" t="s">
        <v>84</v>
      </c>
      <c r="F16" s="28" t="s">
        <v>264</v>
      </c>
      <c r="G16" s="28" t="s">
        <v>215</v>
      </c>
      <c r="H16" s="28" t="s">
        <v>216</v>
      </c>
      <c r="I16" s="47">
        <v>30000</v>
      </c>
      <c r="J16" s="47">
        <v>30000</v>
      </c>
      <c r="K16" s="47">
        <v>30000</v>
      </c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</row>
    <row r="17" ht="32.9" customHeight="1" spans="1:23">
      <c r="A17" s="28" t="s">
        <v>259</v>
      </c>
      <c r="B17" s="149" t="s">
        <v>263</v>
      </c>
      <c r="C17" s="28" t="s">
        <v>262</v>
      </c>
      <c r="D17" s="28" t="s">
        <v>64</v>
      </c>
      <c r="E17" s="28" t="s">
        <v>84</v>
      </c>
      <c r="F17" s="28" t="s">
        <v>264</v>
      </c>
      <c r="G17" s="28" t="s">
        <v>192</v>
      </c>
      <c r="H17" s="28" t="s">
        <v>193</v>
      </c>
      <c r="I17" s="47">
        <v>18000</v>
      </c>
      <c r="J17" s="47">
        <v>18000</v>
      </c>
      <c r="K17" s="47">
        <v>18000</v>
      </c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</row>
    <row r="18" ht="32.9" customHeight="1" spans="1:23">
      <c r="A18" s="28"/>
      <c r="B18" s="28"/>
      <c r="C18" s="28" t="s">
        <v>265</v>
      </c>
      <c r="D18" s="28"/>
      <c r="E18" s="28"/>
      <c r="F18" s="28"/>
      <c r="G18" s="28"/>
      <c r="H18" s="28"/>
      <c r="I18" s="47">
        <v>221000</v>
      </c>
      <c r="J18" s="47">
        <v>221000</v>
      </c>
      <c r="K18" s="47">
        <v>221000</v>
      </c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</row>
    <row r="19" ht="32.9" customHeight="1" spans="1:23">
      <c r="A19" s="28" t="s">
        <v>259</v>
      </c>
      <c r="B19" s="149" t="s">
        <v>266</v>
      </c>
      <c r="C19" s="28" t="s">
        <v>265</v>
      </c>
      <c r="D19" s="28" t="s">
        <v>64</v>
      </c>
      <c r="E19" s="28" t="s">
        <v>84</v>
      </c>
      <c r="F19" s="28" t="s">
        <v>264</v>
      </c>
      <c r="G19" s="28" t="s">
        <v>267</v>
      </c>
      <c r="H19" s="28" t="s">
        <v>78</v>
      </c>
      <c r="I19" s="47">
        <v>221000</v>
      </c>
      <c r="J19" s="47">
        <v>221000</v>
      </c>
      <c r="K19" s="47">
        <v>221000</v>
      </c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</row>
    <row r="20" ht="18.75" customHeight="1" spans="1:23">
      <c r="A20" s="48" t="s">
        <v>268</v>
      </c>
      <c r="B20" s="49"/>
      <c r="C20" s="49"/>
      <c r="D20" s="49"/>
      <c r="E20" s="49"/>
      <c r="F20" s="49"/>
      <c r="G20" s="49"/>
      <c r="H20" s="50"/>
      <c r="I20" s="47">
        <v>500000</v>
      </c>
      <c r="J20" s="47">
        <v>500000</v>
      </c>
      <c r="K20" s="47">
        <v>500000</v>
      </c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</row>
  </sheetData>
  <mergeCells count="28">
    <mergeCell ref="A3:W3"/>
    <mergeCell ref="A4:I4"/>
    <mergeCell ref="J5:M5"/>
    <mergeCell ref="N5:P5"/>
    <mergeCell ref="R5:W5"/>
    <mergeCell ref="J6:K6"/>
    <mergeCell ref="A20:H2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24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3888888888889" defaultRowHeight="12" customHeight="1"/>
  <cols>
    <col min="1" max="1" width="34.2777777777778" customWidth="1"/>
    <col min="2" max="2" width="29" customWidth="1"/>
    <col min="3" max="3" width="17.1759259259259" customWidth="1"/>
    <col min="4" max="4" width="21.0277777777778" customWidth="1"/>
    <col min="5" max="5" width="23.5740740740741" customWidth="1"/>
    <col min="6" max="6" width="11.2777777777778" customWidth="1"/>
    <col min="7" max="7" width="10.3148148148148" customWidth="1"/>
    <col min="8" max="8" width="9.31481481481481" customWidth="1"/>
    <col min="9" max="9" width="13.4259259259259" customWidth="1"/>
    <col min="10" max="10" width="27.4537037037037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145" t="s">
        <v>269</v>
      </c>
    </row>
    <row r="3" ht="28.5" customHeight="1" spans="1:10">
      <c r="A3" s="144" t="s">
        <v>270</v>
      </c>
      <c r="B3" s="34"/>
      <c r="C3" s="34"/>
      <c r="D3" s="34"/>
      <c r="E3" s="34"/>
      <c r="F3" s="105"/>
      <c r="G3" s="34"/>
      <c r="H3" s="105"/>
      <c r="I3" s="105"/>
      <c r="J3" s="34"/>
    </row>
    <row r="4" ht="15" customHeight="1" spans="1:1">
      <c r="A4" s="6" t="str">
        <f>"单位名称："&amp;"玉溪市统计局"</f>
        <v>单位名称：玉溪市统计局</v>
      </c>
    </row>
    <row r="5" ht="14.25" customHeight="1" spans="1:10">
      <c r="A5" s="70" t="s">
        <v>271</v>
      </c>
      <c r="B5" s="70" t="s">
        <v>272</v>
      </c>
      <c r="C5" s="70" t="s">
        <v>273</v>
      </c>
      <c r="D5" s="70" t="s">
        <v>274</v>
      </c>
      <c r="E5" s="70" t="s">
        <v>275</v>
      </c>
      <c r="F5" s="56" t="s">
        <v>276</v>
      </c>
      <c r="G5" s="70" t="s">
        <v>277</v>
      </c>
      <c r="H5" s="56" t="s">
        <v>278</v>
      </c>
      <c r="I5" s="56" t="s">
        <v>279</v>
      </c>
      <c r="J5" s="70" t="s">
        <v>280</v>
      </c>
    </row>
    <row r="6" ht="14.25" customHeight="1" spans="1:10">
      <c r="A6" s="70">
        <v>1</v>
      </c>
      <c r="B6" s="70">
        <v>2</v>
      </c>
      <c r="C6" s="70">
        <v>3</v>
      </c>
      <c r="D6" s="70">
        <v>4</v>
      </c>
      <c r="E6" s="70">
        <v>5</v>
      </c>
      <c r="F6" s="56">
        <v>6</v>
      </c>
      <c r="G6" s="70">
        <v>7</v>
      </c>
      <c r="H6" s="56">
        <v>8</v>
      </c>
      <c r="I6" s="56">
        <v>9</v>
      </c>
      <c r="J6" s="70">
        <v>10</v>
      </c>
    </row>
    <row r="7" ht="15" customHeight="1" spans="1:10">
      <c r="A7" s="45" t="s">
        <v>64</v>
      </c>
      <c r="B7" s="71"/>
      <c r="C7" s="71"/>
      <c r="D7" s="71"/>
      <c r="E7" s="72"/>
      <c r="F7" s="73"/>
      <c r="G7" s="72"/>
      <c r="H7" s="73"/>
      <c r="I7" s="73"/>
      <c r="J7" s="72"/>
    </row>
    <row r="8" ht="33.75" customHeight="1" spans="1:10">
      <c r="A8" s="74" t="s">
        <v>64</v>
      </c>
      <c r="B8" s="46"/>
      <c r="C8" s="46"/>
      <c r="D8" s="46"/>
      <c r="E8" s="45"/>
      <c r="F8" s="46"/>
      <c r="G8" s="45"/>
      <c r="H8" s="46"/>
      <c r="I8" s="46"/>
      <c r="J8" s="45"/>
    </row>
    <row r="9" ht="33.75" customHeight="1" spans="1:10">
      <c r="A9" s="45" t="s">
        <v>262</v>
      </c>
      <c r="B9" s="46" t="s">
        <v>281</v>
      </c>
      <c r="C9" s="46" t="s">
        <v>282</v>
      </c>
      <c r="D9" s="46" t="s">
        <v>283</v>
      </c>
      <c r="E9" s="45" t="s">
        <v>284</v>
      </c>
      <c r="F9" s="46" t="s">
        <v>285</v>
      </c>
      <c r="G9" s="45" t="s">
        <v>286</v>
      </c>
      <c r="H9" s="46" t="s">
        <v>287</v>
      </c>
      <c r="I9" s="46" t="s">
        <v>288</v>
      </c>
      <c r="J9" s="45" t="s">
        <v>284</v>
      </c>
    </row>
    <row r="10" ht="33.75" customHeight="1" spans="1:10">
      <c r="A10" s="45" t="s">
        <v>262</v>
      </c>
      <c r="B10" s="46" t="s">
        <v>281</v>
      </c>
      <c r="C10" s="46" t="s">
        <v>282</v>
      </c>
      <c r="D10" s="46" t="s">
        <v>283</v>
      </c>
      <c r="E10" s="45" t="s">
        <v>289</v>
      </c>
      <c r="F10" s="46" t="s">
        <v>285</v>
      </c>
      <c r="G10" s="45" t="s">
        <v>290</v>
      </c>
      <c r="H10" s="46" t="s">
        <v>291</v>
      </c>
      <c r="I10" s="46" t="s">
        <v>288</v>
      </c>
      <c r="J10" s="45" t="s">
        <v>289</v>
      </c>
    </row>
    <row r="11" ht="33.75" customHeight="1" spans="1:10">
      <c r="A11" s="45" t="s">
        <v>262</v>
      </c>
      <c r="B11" s="46" t="s">
        <v>281</v>
      </c>
      <c r="C11" s="46" t="s">
        <v>282</v>
      </c>
      <c r="D11" s="46" t="s">
        <v>292</v>
      </c>
      <c r="E11" s="45" t="s">
        <v>293</v>
      </c>
      <c r="F11" s="46" t="s">
        <v>285</v>
      </c>
      <c r="G11" s="45" t="s">
        <v>294</v>
      </c>
      <c r="H11" s="46" t="s">
        <v>295</v>
      </c>
      <c r="I11" s="46" t="s">
        <v>288</v>
      </c>
      <c r="J11" s="45" t="s">
        <v>293</v>
      </c>
    </row>
    <row r="12" ht="33.75" customHeight="1" spans="1:10">
      <c r="A12" s="45" t="s">
        <v>262</v>
      </c>
      <c r="B12" s="46" t="s">
        <v>281</v>
      </c>
      <c r="C12" s="46" t="s">
        <v>296</v>
      </c>
      <c r="D12" s="46" t="s">
        <v>297</v>
      </c>
      <c r="E12" s="45" t="s">
        <v>298</v>
      </c>
      <c r="F12" s="46" t="s">
        <v>285</v>
      </c>
      <c r="G12" s="45" t="s">
        <v>142</v>
      </c>
      <c r="H12" s="46" t="s">
        <v>295</v>
      </c>
      <c r="I12" s="46" t="s">
        <v>288</v>
      </c>
      <c r="J12" s="45" t="s">
        <v>298</v>
      </c>
    </row>
    <row r="13" ht="33.75" customHeight="1" spans="1:10">
      <c r="A13" s="45" t="s">
        <v>262</v>
      </c>
      <c r="B13" s="46" t="s">
        <v>281</v>
      </c>
      <c r="C13" s="46" t="s">
        <v>299</v>
      </c>
      <c r="D13" s="46" t="s">
        <v>300</v>
      </c>
      <c r="E13" s="45" t="s">
        <v>301</v>
      </c>
      <c r="F13" s="46" t="s">
        <v>285</v>
      </c>
      <c r="G13" s="45" t="s">
        <v>302</v>
      </c>
      <c r="H13" s="46" t="s">
        <v>295</v>
      </c>
      <c r="I13" s="46" t="s">
        <v>288</v>
      </c>
      <c r="J13" s="45" t="s">
        <v>301</v>
      </c>
    </row>
    <row r="14" ht="33.75" customHeight="1" spans="1:10">
      <c r="A14" s="45" t="s">
        <v>258</v>
      </c>
      <c r="B14" s="46" t="s">
        <v>303</v>
      </c>
      <c r="C14" s="46" t="s">
        <v>282</v>
      </c>
      <c r="D14" s="46" t="s">
        <v>283</v>
      </c>
      <c r="E14" s="45" t="s">
        <v>304</v>
      </c>
      <c r="F14" s="46" t="s">
        <v>285</v>
      </c>
      <c r="G14" s="45" t="s">
        <v>305</v>
      </c>
      <c r="H14" s="46" t="s">
        <v>306</v>
      </c>
      <c r="I14" s="46" t="s">
        <v>288</v>
      </c>
      <c r="J14" s="45" t="s">
        <v>304</v>
      </c>
    </row>
    <row r="15" ht="33.75" customHeight="1" spans="1:10">
      <c r="A15" s="45" t="s">
        <v>258</v>
      </c>
      <c r="B15" s="46" t="s">
        <v>303</v>
      </c>
      <c r="C15" s="46" t="s">
        <v>282</v>
      </c>
      <c r="D15" s="46" t="s">
        <v>283</v>
      </c>
      <c r="E15" s="45" t="s">
        <v>307</v>
      </c>
      <c r="F15" s="46" t="s">
        <v>285</v>
      </c>
      <c r="G15" s="45" t="s">
        <v>308</v>
      </c>
      <c r="H15" s="46" t="s">
        <v>287</v>
      </c>
      <c r="I15" s="46" t="s">
        <v>288</v>
      </c>
      <c r="J15" s="45" t="s">
        <v>307</v>
      </c>
    </row>
    <row r="16" ht="33.75" customHeight="1" spans="1:10">
      <c r="A16" s="45" t="s">
        <v>258</v>
      </c>
      <c r="B16" s="46" t="s">
        <v>303</v>
      </c>
      <c r="C16" s="46" t="s">
        <v>282</v>
      </c>
      <c r="D16" s="46" t="s">
        <v>292</v>
      </c>
      <c r="E16" s="45" t="s">
        <v>309</v>
      </c>
      <c r="F16" s="46" t="s">
        <v>285</v>
      </c>
      <c r="G16" s="45" t="s">
        <v>294</v>
      </c>
      <c r="H16" s="46" t="s">
        <v>295</v>
      </c>
      <c r="I16" s="46" t="s">
        <v>288</v>
      </c>
      <c r="J16" s="45" t="s">
        <v>309</v>
      </c>
    </row>
    <row r="17" ht="33.75" customHeight="1" spans="1:10">
      <c r="A17" s="45" t="s">
        <v>258</v>
      </c>
      <c r="B17" s="46" t="s">
        <v>303</v>
      </c>
      <c r="C17" s="46" t="s">
        <v>296</v>
      </c>
      <c r="D17" s="46" t="s">
        <v>310</v>
      </c>
      <c r="E17" s="45" t="s">
        <v>311</v>
      </c>
      <c r="F17" s="46" t="s">
        <v>285</v>
      </c>
      <c r="G17" s="45" t="s">
        <v>294</v>
      </c>
      <c r="H17" s="46" t="s">
        <v>295</v>
      </c>
      <c r="I17" s="46" t="s">
        <v>288</v>
      </c>
      <c r="J17" s="45" t="s">
        <v>311</v>
      </c>
    </row>
    <row r="18" ht="33.75" customHeight="1" spans="1:10">
      <c r="A18" s="45" t="s">
        <v>258</v>
      </c>
      <c r="B18" s="46" t="s">
        <v>303</v>
      </c>
      <c r="C18" s="46" t="s">
        <v>296</v>
      </c>
      <c r="D18" s="46" t="s">
        <v>312</v>
      </c>
      <c r="E18" s="45" t="s">
        <v>313</v>
      </c>
      <c r="F18" s="46" t="s">
        <v>314</v>
      </c>
      <c r="G18" s="45" t="s">
        <v>48</v>
      </c>
      <c r="H18" s="46" t="s">
        <v>315</v>
      </c>
      <c r="I18" s="46" t="s">
        <v>288</v>
      </c>
      <c r="J18" s="45" t="s">
        <v>313</v>
      </c>
    </row>
    <row r="19" ht="33.75" customHeight="1" spans="1:10">
      <c r="A19" s="45" t="s">
        <v>258</v>
      </c>
      <c r="B19" s="46" t="s">
        <v>303</v>
      </c>
      <c r="C19" s="46" t="s">
        <v>299</v>
      </c>
      <c r="D19" s="46" t="s">
        <v>300</v>
      </c>
      <c r="E19" s="45" t="s">
        <v>316</v>
      </c>
      <c r="F19" s="46" t="s">
        <v>285</v>
      </c>
      <c r="G19" s="45" t="s">
        <v>302</v>
      </c>
      <c r="H19" s="46" t="s">
        <v>295</v>
      </c>
      <c r="I19" s="46" t="s">
        <v>288</v>
      </c>
      <c r="J19" s="45" t="s">
        <v>316</v>
      </c>
    </row>
    <row r="20" ht="33.75" customHeight="1" spans="1:10">
      <c r="A20" s="45" t="s">
        <v>265</v>
      </c>
      <c r="B20" s="46" t="s">
        <v>281</v>
      </c>
      <c r="C20" s="46" t="s">
        <v>282</v>
      </c>
      <c r="D20" s="46" t="s">
        <v>283</v>
      </c>
      <c r="E20" s="45" t="s">
        <v>284</v>
      </c>
      <c r="F20" s="46" t="s">
        <v>285</v>
      </c>
      <c r="G20" s="45" t="s">
        <v>286</v>
      </c>
      <c r="H20" s="46" t="s">
        <v>287</v>
      </c>
      <c r="I20" s="46" t="s">
        <v>288</v>
      </c>
      <c r="J20" s="45" t="s">
        <v>284</v>
      </c>
    </row>
    <row r="21" ht="33.75" customHeight="1" spans="1:10">
      <c r="A21" s="45" t="s">
        <v>265</v>
      </c>
      <c r="B21" s="46" t="s">
        <v>281</v>
      </c>
      <c r="C21" s="46" t="s">
        <v>282</v>
      </c>
      <c r="D21" s="46" t="s">
        <v>283</v>
      </c>
      <c r="E21" s="45" t="s">
        <v>289</v>
      </c>
      <c r="F21" s="46" t="s">
        <v>285</v>
      </c>
      <c r="G21" s="45" t="s">
        <v>290</v>
      </c>
      <c r="H21" s="46" t="s">
        <v>291</v>
      </c>
      <c r="I21" s="46" t="s">
        <v>288</v>
      </c>
      <c r="J21" s="45" t="s">
        <v>289</v>
      </c>
    </row>
    <row r="22" ht="33.75" customHeight="1" spans="1:10">
      <c r="A22" s="45" t="s">
        <v>265</v>
      </c>
      <c r="B22" s="46" t="s">
        <v>281</v>
      </c>
      <c r="C22" s="46" t="s">
        <v>282</v>
      </c>
      <c r="D22" s="46" t="s">
        <v>292</v>
      </c>
      <c r="E22" s="45" t="s">
        <v>293</v>
      </c>
      <c r="F22" s="46" t="s">
        <v>285</v>
      </c>
      <c r="G22" s="45" t="s">
        <v>294</v>
      </c>
      <c r="H22" s="46" t="s">
        <v>295</v>
      </c>
      <c r="I22" s="46" t="s">
        <v>288</v>
      </c>
      <c r="J22" s="45" t="s">
        <v>293</v>
      </c>
    </row>
    <row r="23" ht="33.75" customHeight="1" spans="1:10">
      <c r="A23" s="45" t="s">
        <v>265</v>
      </c>
      <c r="B23" s="46" t="s">
        <v>281</v>
      </c>
      <c r="C23" s="46" t="s">
        <v>296</v>
      </c>
      <c r="D23" s="46" t="s">
        <v>297</v>
      </c>
      <c r="E23" s="45" t="s">
        <v>298</v>
      </c>
      <c r="F23" s="46" t="s">
        <v>285</v>
      </c>
      <c r="G23" s="45" t="s">
        <v>142</v>
      </c>
      <c r="H23" s="46" t="s">
        <v>295</v>
      </c>
      <c r="I23" s="46" t="s">
        <v>288</v>
      </c>
      <c r="J23" s="45" t="s">
        <v>298</v>
      </c>
    </row>
    <row r="24" ht="33.75" customHeight="1" spans="1:10">
      <c r="A24" s="45" t="s">
        <v>265</v>
      </c>
      <c r="B24" s="46" t="s">
        <v>281</v>
      </c>
      <c r="C24" s="46" t="s">
        <v>299</v>
      </c>
      <c r="D24" s="46" t="s">
        <v>300</v>
      </c>
      <c r="E24" s="45" t="s">
        <v>301</v>
      </c>
      <c r="F24" s="46" t="s">
        <v>285</v>
      </c>
      <c r="G24" s="45" t="s">
        <v>302</v>
      </c>
      <c r="H24" s="46" t="s">
        <v>295</v>
      </c>
      <c r="I24" s="46" t="s">
        <v>288</v>
      </c>
      <c r="J24" s="45" t="s">
        <v>301</v>
      </c>
    </row>
  </sheetData>
  <mergeCells count="8">
    <mergeCell ref="A3:J3"/>
    <mergeCell ref="A4:H4"/>
    <mergeCell ref="A9:A13"/>
    <mergeCell ref="A14:A19"/>
    <mergeCell ref="A20:A24"/>
    <mergeCell ref="B9:B13"/>
    <mergeCell ref="B14:B19"/>
    <mergeCell ref="B20:B2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2025-02-12T01:32:30Z</dcterms:created>
  <dcterms:modified xsi:type="dcterms:W3CDTF">2025-02-13T09:27:39Z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