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533" activeTab="3"/>
  </bookViews>
  <sheets>
    <sheet name="项目资金到位情况表" sheetId="10" r:id="rId1"/>
    <sheet name="资金支出情况表" sheetId="9" r:id="rId2"/>
    <sheet name="往来账清理" sheetId="11" r:id="rId3"/>
    <sheet name="玉溪交运物流借款明细" sheetId="16" r:id="rId4"/>
  </sheets>
  <definedNames>
    <definedName name="_xlnm.Print_Area" localSheetId="0">项目资金到位情况表!$A$1:$H$13</definedName>
    <definedName name="_xlnm.Print_Area" localSheetId="1">资金支出情况表!$A$1:$G$43</definedName>
  </definedNames>
  <calcPr calcId="144525"/>
</workbook>
</file>

<file path=xl/sharedStrings.xml><?xml version="1.0" encoding="utf-8"?>
<sst xmlns="http://schemas.openxmlformats.org/spreadsheetml/2006/main" count="229" uniqueCount="163">
  <si>
    <t>附件3-1</t>
  </si>
  <si>
    <t>项目资金到位情况表</t>
  </si>
  <si>
    <t>截止时间：2023年6月30日</t>
  </si>
  <si>
    <t>项目名称：省储备粮玉溪直属库建设项目（一期）</t>
  </si>
  <si>
    <t>序号</t>
  </si>
  <si>
    <t>资金来源</t>
  </si>
  <si>
    <t>到位资金</t>
  </si>
  <si>
    <t>银行存款利息</t>
  </si>
  <si>
    <t>收违规操作罚款</t>
  </si>
  <si>
    <t>上缴财政</t>
  </si>
  <si>
    <t>小计</t>
  </si>
  <si>
    <t>备注</t>
  </si>
  <si>
    <t>名称</t>
  </si>
  <si>
    <t>收到玉溪市发改委拨2022年预算内前期工作经费</t>
  </si>
  <si>
    <t>未使用完的已经于2023年7月上缴财政</t>
  </si>
  <si>
    <t>玉溪红塔农村商业银行项目借款，授信额度1.8亿</t>
  </si>
  <si>
    <t>两个农商行账户银行账户</t>
  </si>
  <si>
    <t>玉溪交运物流有限公司借款</t>
  </si>
  <si>
    <t>2023年农发行玉溪分行539811贷款授信额度5亿</t>
  </si>
  <si>
    <t>农发行玉溪分行539811（贷款户）</t>
  </si>
  <si>
    <t>2023年下达财政资金</t>
  </si>
  <si>
    <t>2024年下达财政资金</t>
  </si>
  <si>
    <t>农发行玉溪分行00591</t>
  </si>
  <si>
    <t>附件3-2</t>
  </si>
  <si>
    <t>省储备粮玉溪直属库建设项目（一期）资金支出明细汇总表</t>
  </si>
  <si>
    <t>截止时间：2024年6月30日</t>
  </si>
  <si>
    <t>项目费用名称</t>
  </si>
  <si>
    <t>承建单位</t>
  </si>
  <si>
    <t>合同金额（元）</t>
  </si>
  <si>
    <t>已拨付资金（元）</t>
  </si>
  <si>
    <t>未拨付资金（元）</t>
  </si>
  <si>
    <t>已付第一次</t>
  </si>
  <si>
    <t>已付第2次</t>
  </si>
  <si>
    <r>
      <rPr>
        <sz val="14"/>
        <color theme="1"/>
        <rFont val="仿宋"/>
        <charset val="134"/>
      </rPr>
      <t>建设项目工程总承包</t>
    </r>
    <r>
      <rPr>
        <sz val="14"/>
        <color theme="1"/>
        <rFont val="Times New Roman"/>
        <charset val="134"/>
      </rPr>
      <t>(EPC)</t>
    </r>
    <r>
      <rPr>
        <sz val="14"/>
        <color theme="1"/>
        <rFont val="仿宋"/>
        <charset val="134"/>
      </rPr>
      <t>合同</t>
    </r>
  </si>
  <si>
    <t>云南建投第六建设有限公司</t>
  </si>
  <si>
    <t>公开招标</t>
  </si>
  <si>
    <t>无锡中粮工程科技有限公司</t>
  </si>
  <si>
    <t>供用电合同（临时用电）</t>
  </si>
  <si>
    <t>云南新耀安电力工程有限公司</t>
  </si>
  <si>
    <t>竞争性谈判</t>
  </si>
  <si>
    <t>建设工程设计合同（初步设计）</t>
  </si>
  <si>
    <t>华商国际工程有限公司</t>
  </si>
  <si>
    <t>邀请招标</t>
  </si>
  <si>
    <t>23.4付4</t>
  </si>
  <si>
    <t>建设工程勘察合同</t>
  </si>
  <si>
    <t>云南省玉溪建筑设计院</t>
  </si>
  <si>
    <r>
      <rPr>
        <sz val="14"/>
        <color theme="1"/>
        <rFont val="仿宋"/>
        <charset val="134"/>
      </rPr>
      <t>合同总价</t>
    </r>
    <r>
      <rPr>
        <sz val="14"/>
        <color theme="1"/>
        <rFont val="Times New Roman"/>
        <charset val="134"/>
      </rPr>
      <t>77</t>
    </r>
    <r>
      <rPr>
        <sz val="14"/>
        <color theme="1"/>
        <rFont val="仿宋"/>
        <charset val="134"/>
      </rPr>
      <t>万，补勘</t>
    </r>
    <r>
      <rPr>
        <sz val="14"/>
        <color theme="1"/>
        <rFont val="Times New Roman"/>
        <charset val="134"/>
      </rPr>
      <t>90970</t>
    </r>
    <r>
      <rPr>
        <sz val="14"/>
        <color theme="1"/>
        <rFont val="仿宋"/>
        <charset val="134"/>
      </rPr>
      <t>元，竞争性谈判</t>
    </r>
  </si>
  <si>
    <t>23.5付3</t>
  </si>
  <si>
    <t>23.9付4</t>
  </si>
  <si>
    <t>24.5付4</t>
  </si>
  <si>
    <t>地质灾害危险性评估合同</t>
  </si>
  <si>
    <t>西南能矿建设工程有限公司</t>
  </si>
  <si>
    <t>23.2付1</t>
  </si>
  <si>
    <t>社会稳定风险评估合同书</t>
  </si>
  <si>
    <t>玉溪博安社会稳定风险评估有限公司</t>
  </si>
  <si>
    <t>23.1付1</t>
  </si>
  <si>
    <t>工程检测合同书</t>
  </si>
  <si>
    <t>云南佳盛工程检测有限公司</t>
  </si>
  <si>
    <t>23.4付5</t>
  </si>
  <si>
    <t>24.5付1</t>
  </si>
  <si>
    <t>工程影像资料城建归档及规划验线服务合同</t>
  </si>
  <si>
    <t>云南华优建设咨询有限公司</t>
  </si>
  <si>
    <t>23.2付2</t>
  </si>
  <si>
    <t>23.2付3</t>
  </si>
  <si>
    <r>
      <rPr>
        <sz val="14"/>
        <color theme="1"/>
        <rFont val="仿宋"/>
        <charset val="134"/>
      </rPr>
      <t>建设工程设计合同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"/>
        <charset val="134"/>
      </rPr>
      <t>规划设计方案</t>
    </r>
    <r>
      <rPr>
        <sz val="14"/>
        <color theme="1"/>
        <rFont val="Times New Roman"/>
        <charset val="134"/>
      </rPr>
      <t>)</t>
    </r>
  </si>
  <si>
    <t>云南建学综合设计院有限公司</t>
  </si>
  <si>
    <t>23.5付2</t>
  </si>
  <si>
    <t>建设工程监理合同</t>
  </si>
  <si>
    <t>云南监协工程咨询有限公司</t>
  </si>
  <si>
    <t>23.2付4</t>
  </si>
  <si>
    <t>24.5付2</t>
  </si>
  <si>
    <t>技术咨询合同（可行性研究报告编制）</t>
  </si>
  <si>
    <t>23.4付3</t>
  </si>
  <si>
    <t>建设工程勘察及施工图设计文件审查合同</t>
  </si>
  <si>
    <t>云南兴滇建筑设计咨询有限公司</t>
  </si>
  <si>
    <t>23.1付2</t>
  </si>
  <si>
    <t>23.6付4</t>
  </si>
  <si>
    <t>矿产资源压覆查询备案及水土保持评估报告编制</t>
  </si>
  <si>
    <t>23.8付1</t>
  </si>
  <si>
    <t>建设工程造价咨询合同</t>
  </si>
  <si>
    <t>玉溪汇励工程造价咨询事务所有限责任公司</t>
  </si>
  <si>
    <t>23.2付7</t>
  </si>
  <si>
    <t>24.5付5</t>
  </si>
  <si>
    <t>建设工程招标代理合同</t>
  </si>
  <si>
    <t>云南舜意工程管理有限公司</t>
  </si>
  <si>
    <r>
      <rPr>
        <sz val="14"/>
        <color theme="1"/>
        <rFont val="仿宋"/>
        <charset val="134"/>
      </rPr>
      <t>邀请</t>
    </r>
    <r>
      <rPr>
        <sz val="14"/>
        <color theme="1"/>
        <rFont val="Times New Roman"/>
        <charset val="134"/>
      </rPr>
      <t>7</t>
    </r>
    <r>
      <rPr>
        <sz val="14"/>
        <color theme="1"/>
        <rFont val="仿宋"/>
        <charset val="134"/>
      </rPr>
      <t>家询价，中标人支付</t>
    </r>
  </si>
  <si>
    <t>审计业务约定书</t>
  </si>
  <si>
    <t>云南溪达会计师事务所</t>
  </si>
  <si>
    <t>云南德瀛会计师事务所</t>
  </si>
  <si>
    <t>项目管理服务合同</t>
  </si>
  <si>
    <t>玉溪交运物流有限公司</t>
  </si>
  <si>
    <t>24.2付2</t>
  </si>
  <si>
    <t>印花税</t>
  </si>
  <si>
    <t>国家税务总局玉溪市红塔区税务局</t>
  </si>
  <si>
    <t>城市道路占用挖掘费</t>
  </si>
  <si>
    <t>水土保持补偿费</t>
  </si>
  <si>
    <t>绿化费</t>
  </si>
  <si>
    <t>城市道路占用费</t>
  </si>
  <si>
    <t>防空地下室易地建设费</t>
  </si>
  <si>
    <t>办公费</t>
  </si>
  <si>
    <t>业务接待费</t>
  </si>
  <si>
    <t>工资</t>
  </si>
  <si>
    <t>社保</t>
  </si>
  <si>
    <t>企业所得税</t>
  </si>
  <si>
    <t>交通费</t>
  </si>
  <si>
    <t>电费</t>
  </si>
  <si>
    <t>车辆租赁费</t>
  </si>
  <si>
    <t>差旅费</t>
  </si>
  <si>
    <t>培训费</t>
  </si>
  <si>
    <t>代垫劳务派遣工资及五险</t>
  </si>
  <si>
    <t>贷款利息</t>
  </si>
  <si>
    <t>存款利息</t>
  </si>
  <si>
    <t>合计</t>
  </si>
  <si>
    <t>附件3-3</t>
  </si>
  <si>
    <t>省储备粮玉溪直属库建设项目往来账清理</t>
  </si>
  <si>
    <t>借款单位</t>
  </si>
  <si>
    <t>出借资金</t>
  </si>
  <si>
    <t>借入金额</t>
  </si>
  <si>
    <t>收回借款</t>
  </si>
  <si>
    <t>余额</t>
  </si>
  <si>
    <t>云南玉溪红塔农村商业银行股份有限公司</t>
  </si>
  <si>
    <t>中国农业发展银行玉溪市分行</t>
  </si>
  <si>
    <t>附件3-4</t>
  </si>
  <si>
    <t>玉溪交运物流有限公司借款收支明细表</t>
  </si>
  <si>
    <t>建设单位: 生储备粮玉溪直属库建设项目（一期）                截止日期: 2024.6.30</t>
  </si>
  <si>
    <t>单位：元</t>
  </si>
  <si>
    <r>
      <rPr>
        <b/>
        <sz val="14"/>
        <color rgb="FF000000"/>
        <rFont val="仿宋"/>
        <charset val="134"/>
      </rPr>
      <t>序</t>
    </r>
    <r>
      <rPr>
        <b/>
        <sz val="14"/>
        <color rgb="FF000000"/>
        <rFont val="Times New Roman"/>
        <charset val="134"/>
      </rPr>
      <t xml:space="preserve">
</t>
    </r>
    <r>
      <rPr>
        <b/>
        <sz val="14"/>
        <color rgb="FF000000"/>
        <rFont val="仿宋"/>
        <charset val="134"/>
      </rPr>
      <t>号</t>
    </r>
  </si>
  <si>
    <t>凭证日期</t>
  </si>
  <si>
    <t>凭证号</t>
  </si>
  <si>
    <t>摘要</t>
  </si>
  <si>
    <t>金额</t>
  </si>
  <si>
    <t>审核情况</t>
  </si>
  <si>
    <t>2023.7.31</t>
  </si>
  <si>
    <r>
      <rPr>
        <sz val="14"/>
        <color indexed="8"/>
        <rFont val="仿宋"/>
        <charset val="134"/>
      </rPr>
      <t>收</t>
    </r>
    <r>
      <rPr>
        <sz val="14"/>
        <color indexed="8"/>
        <rFont val="Times New Roman"/>
        <charset val="134"/>
      </rPr>
      <t>-0002</t>
    </r>
  </si>
  <si>
    <t>收到玉溪交运物流有限公司借款</t>
  </si>
  <si>
    <t>企业借款，借款利息6%，借款期限2个月</t>
  </si>
  <si>
    <t>2023.9.20</t>
  </si>
  <si>
    <r>
      <rPr>
        <sz val="14"/>
        <color indexed="8"/>
        <rFont val="仿宋"/>
        <charset val="134"/>
      </rPr>
      <t>收</t>
    </r>
    <r>
      <rPr>
        <sz val="14"/>
        <color indexed="8"/>
        <rFont val="Times New Roman"/>
        <charset val="134"/>
      </rPr>
      <t>-0002#</t>
    </r>
  </si>
  <si>
    <t>2023.11.30</t>
  </si>
  <si>
    <r>
      <rPr>
        <sz val="14"/>
        <color indexed="8"/>
        <rFont val="仿宋"/>
        <charset val="134"/>
      </rPr>
      <t>付</t>
    </r>
    <r>
      <rPr>
        <sz val="14"/>
        <color indexed="8"/>
        <rFont val="Times New Roman"/>
        <charset val="134"/>
      </rPr>
      <t>-0003</t>
    </r>
  </si>
  <si>
    <r>
      <rPr>
        <sz val="14"/>
        <color indexed="8"/>
        <rFont val="Times New Roman"/>
        <charset val="134"/>
      </rPr>
      <t>11.12</t>
    </r>
    <r>
      <rPr>
        <sz val="14"/>
        <color indexed="8"/>
        <rFont val="仿宋"/>
        <charset val="134"/>
      </rPr>
      <t>归还玉溪交运物流有限公司借款</t>
    </r>
  </si>
  <si>
    <t>还回借款</t>
  </si>
  <si>
    <r>
      <rPr>
        <sz val="14"/>
        <color indexed="8"/>
        <rFont val="Times New Roman"/>
        <charset val="134"/>
      </rPr>
      <t>11.13</t>
    </r>
    <r>
      <rPr>
        <sz val="14"/>
        <color indexed="8"/>
        <rFont val="仿宋"/>
        <charset val="134"/>
      </rPr>
      <t>归还玉溪交运物流有限公司借款</t>
    </r>
  </si>
  <si>
    <r>
      <rPr>
        <sz val="14"/>
        <color indexed="8"/>
        <rFont val="仿宋"/>
        <charset val="134"/>
      </rPr>
      <t>付</t>
    </r>
    <r>
      <rPr>
        <sz val="14"/>
        <color indexed="8"/>
        <rFont val="Times New Roman"/>
        <charset val="134"/>
      </rPr>
      <t>-0004</t>
    </r>
  </si>
  <si>
    <r>
      <rPr>
        <sz val="14"/>
        <color indexed="8"/>
        <rFont val="Times New Roman"/>
        <charset val="134"/>
      </rPr>
      <t>11.13</t>
    </r>
    <r>
      <rPr>
        <sz val="14"/>
        <color indexed="8"/>
        <rFont val="仿宋"/>
        <charset val="134"/>
      </rPr>
      <t>付玉溪交运物流有限公司借款</t>
    </r>
  </si>
  <si>
    <t>借出</t>
  </si>
  <si>
    <r>
      <rPr>
        <sz val="14"/>
        <color indexed="8"/>
        <rFont val="仿宋"/>
        <charset val="134"/>
      </rPr>
      <t>付</t>
    </r>
    <r>
      <rPr>
        <sz val="14"/>
        <color indexed="8"/>
        <rFont val="Times New Roman"/>
        <charset val="134"/>
      </rPr>
      <t>-0006</t>
    </r>
  </si>
  <si>
    <r>
      <rPr>
        <sz val="14"/>
        <color indexed="8"/>
        <rFont val="仿宋"/>
        <charset val="134"/>
      </rPr>
      <t>付玉溪交运物流有限公司借款</t>
    </r>
    <r>
      <rPr>
        <sz val="14"/>
        <color indexed="8"/>
        <rFont val="Times New Roman"/>
        <charset val="134"/>
      </rPr>
      <t>11.17</t>
    </r>
  </si>
  <si>
    <r>
      <rPr>
        <sz val="14"/>
        <color indexed="8"/>
        <rFont val="Times New Roman"/>
        <charset val="134"/>
      </rPr>
      <t>11.18</t>
    </r>
    <r>
      <rPr>
        <sz val="14"/>
        <color indexed="8"/>
        <rFont val="仿宋"/>
        <charset val="134"/>
      </rPr>
      <t>付玉溪交运物流有限公司借款</t>
    </r>
  </si>
  <si>
    <r>
      <rPr>
        <sz val="14"/>
        <color indexed="8"/>
        <rFont val="仿宋"/>
        <charset val="134"/>
      </rPr>
      <t>付玉溪交运物流有限公司借款</t>
    </r>
    <r>
      <rPr>
        <sz val="14"/>
        <color indexed="8"/>
        <rFont val="Times New Roman"/>
        <charset val="134"/>
      </rPr>
      <t>11.18</t>
    </r>
  </si>
  <si>
    <t>2023.12.31</t>
  </si>
  <si>
    <r>
      <rPr>
        <sz val="14"/>
        <color indexed="8"/>
        <rFont val="仿宋"/>
        <charset val="134"/>
      </rPr>
      <t>收玉溪交运物流有限公司归还借款</t>
    </r>
    <r>
      <rPr>
        <sz val="14"/>
        <color indexed="8"/>
        <rFont val="Times New Roman"/>
        <charset val="134"/>
      </rPr>
      <t>12.20</t>
    </r>
  </si>
  <si>
    <r>
      <rPr>
        <sz val="14"/>
        <color indexed="8"/>
        <rFont val="仿宋"/>
        <charset val="134"/>
      </rPr>
      <t>农发行</t>
    </r>
    <r>
      <rPr>
        <sz val="14"/>
        <color indexed="8"/>
        <rFont val="Times New Roman"/>
        <charset val="134"/>
      </rPr>
      <t>00591#</t>
    </r>
  </si>
  <si>
    <r>
      <rPr>
        <sz val="14"/>
        <color indexed="8"/>
        <rFont val="仿宋"/>
        <charset val="134"/>
      </rPr>
      <t>收玉溪交运物流有限公司归还借款</t>
    </r>
    <r>
      <rPr>
        <sz val="14"/>
        <color indexed="8"/>
        <rFont val="Times New Roman"/>
        <charset val="134"/>
      </rPr>
      <t>10</t>
    </r>
    <r>
      <rPr>
        <sz val="14"/>
        <color indexed="8"/>
        <rFont val="仿宋"/>
        <charset val="134"/>
      </rPr>
      <t>万</t>
    </r>
  </si>
  <si>
    <t>2024.1.31</t>
  </si>
  <si>
    <r>
      <rPr>
        <sz val="14"/>
        <color indexed="8"/>
        <rFont val="仿宋"/>
        <charset val="134"/>
      </rPr>
      <t>收</t>
    </r>
    <r>
      <rPr>
        <sz val="14"/>
        <color indexed="8"/>
        <rFont val="Times New Roman"/>
        <charset val="134"/>
      </rPr>
      <t>-0001</t>
    </r>
  </si>
  <si>
    <r>
      <rPr>
        <sz val="14"/>
        <color indexed="8"/>
        <rFont val="仿宋"/>
        <charset val="134"/>
      </rPr>
      <t>收回玉溪交运物流有限公司借款</t>
    </r>
    <r>
      <rPr>
        <sz val="14"/>
        <color indexed="8"/>
        <rFont val="Times New Roman"/>
        <charset val="134"/>
      </rPr>
      <t>1.09</t>
    </r>
  </si>
  <si>
    <r>
      <rPr>
        <sz val="14"/>
        <color rgb="FF000000"/>
        <rFont val="仿宋"/>
        <charset val="134"/>
      </rPr>
      <t>还回借款</t>
    </r>
    <r>
      <rPr>
        <sz val="14"/>
        <color rgb="FF000000"/>
        <rFont val="Times New Roman"/>
        <charset val="134"/>
      </rPr>
      <t>400</t>
    </r>
    <r>
      <rPr>
        <sz val="14"/>
        <color rgb="FF000000"/>
        <rFont val="仿宋"/>
        <charset val="134"/>
      </rPr>
      <t>万</t>
    </r>
  </si>
  <si>
    <t>2024.2.29</t>
  </si>
  <si>
    <r>
      <rPr>
        <sz val="14"/>
        <color indexed="8"/>
        <rFont val="Times New Roman"/>
        <charset val="134"/>
      </rPr>
      <t>2.26</t>
    </r>
    <r>
      <rPr>
        <sz val="14"/>
        <color indexed="8"/>
        <rFont val="仿宋"/>
        <charset val="134"/>
      </rPr>
      <t>日收玉溪交运物流有限公司归还借款</t>
    </r>
    <r>
      <rPr>
        <sz val="14"/>
        <color indexed="8"/>
        <rFont val="Times New Roman"/>
        <charset val="134"/>
      </rPr>
      <t>110</t>
    </r>
    <r>
      <rPr>
        <sz val="14"/>
        <color indexed="8"/>
        <rFont val="仿宋"/>
        <charset val="134"/>
      </rPr>
      <t>万元</t>
    </r>
  </si>
  <si>
    <t>2024.6.30</t>
  </si>
  <si>
    <r>
      <rPr>
        <sz val="14"/>
        <rFont val="仿宋"/>
        <charset val="134"/>
      </rPr>
      <t>收</t>
    </r>
    <r>
      <rPr>
        <sz val="14"/>
        <rFont val="Times New Roman"/>
        <charset val="134"/>
      </rPr>
      <t>-0004</t>
    </r>
  </si>
  <si>
    <r>
      <rPr>
        <sz val="14"/>
        <color theme="1"/>
        <rFont val="仿宋"/>
        <charset val="134"/>
      </rPr>
      <t>借款期限；</t>
    </r>
    <r>
      <rPr>
        <sz val="14"/>
        <color theme="1"/>
        <rFont val="Times New Roman"/>
        <charset val="134"/>
      </rPr>
      <t>2024.6.17-2025.6.16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</si>
</sst>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49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16"/>
      <color theme="1"/>
      <name val="宋体"/>
      <charset val="134"/>
    </font>
    <font>
      <b/>
      <sz val="10"/>
      <color rgb="FF000000"/>
      <name val="宋体"/>
      <charset val="134"/>
    </font>
    <font>
      <b/>
      <sz val="10"/>
      <color theme="1"/>
      <name val="宋体"/>
      <charset val="134"/>
    </font>
    <font>
      <b/>
      <sz val="14"/>
      <color rgb="FF000000"/>
      <name val="仿宋"/>
      <charset val="134"/>
    </font>
    <font>
      <sz val="14"/>
      <color indexed="8"/>
      <name val="Times New Roman"/>
      <charset val="134"/>
    </font>
    <font>
      <sz val="14"/>
      <color indexed="8"/>
      <name val="仿宋"/>
      <charset val="134"/>
    </font>
    <font>
      <sz val="14"/>
      <color theme="1"/>
      <name val="仿宋"/>
      <charset val="134"/>
    </font>
    <font>
      <sz val="14"/>
      <color rgb="FF000000"/>
      <name val="仿宋"/>
      <charset val="134"/>
    </font>
    <font>
      <sz val="14"/>
      <name val="Times New Roman"/>
      <charset val="134"/>
    </font>
    <font>
      <sz val="14"/>
      <name val="仿宋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0"/>
      <color theme="1"/>
      <name val="宋体"/>
      <charset val="134"/>
      <scheme val="minor"/>
    </font>
    <font>
      <b/>
      <sz val="14"/>
      <color theme="1"/>
      <name val="仿宋"/>
      <charset val="134"/>
    </font>
    <font>
      <sz val="14"/>
      <color theme="1"/>
      <name val="Times New Roman"/>
      <charset val="134"/>
    </font>
    <font>
      <b/>
      <sz val="14"/>
      <color theme="1"/>
      <name val="Times New Roman"/>
      <charset val="134"/>
    </font>
    <font>
      <sz val="10"/>
      <color theme="1"/>
      <name val="仿宋"/>
      <charset val="134"/>
    </font>
    <font>
      <b/>
      <sz val="14"/>
      <color theme="1"/>
      <name val="宋体"/>
      <charset val="134"/>
    </font>
    <font>
      <b/>
      <sz val="9"/>
      <color theme="1"/>
      <name val="宋体"/>
      <charset val="134"/>
    </font>
    <font>
      <sz val="9"/>
      <color theme="1"/>
      <name val="仿宋"/>
      <charset val="134"/>
    </font>
    <font>
      <sz val="9"/>
      <name val="仿宋"/>
      <charset val="134"/>
    </font>
    <font>
      <b/>
      <sz val="9"/>
      <color theme="1"/>
      <name val="仿宋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color rgb="FF000000"/>
      <name val="Times New Roman"/>
      <charset val="134"/>
    </font>
    <font>
      <sz val="14"/>
      <color rgb="FF00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9" fillId="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8" borderId="13" applyNumberFormat="0" applyFont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0" fillId="12" borderId="16" applyNumberFormat="0" applyAlignment="0" applyProtection="0">
      <alignment vertical="center"/>
    </xf>
    <xf numFmtId="0" fontId="41" fillId="12" borderId="12" applyNumberFormat="0" applyAlignment="0" applyProtection="0">
      <alignment vertical="center"/>
    </xf>
    <xf numFmtId="0" fontId="42" fillId="13" borderId="17" applyNumberFormat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176" fontId="4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4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43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4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43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>
      <alignment horizontal="center" vertical="center" wrapText="1"/>
    </xf>
    <xf numFmtId="43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 applyProtection="1">
      <alignment horizontal="left" vertical="center" wrapText="1"/>
      <protection locked="0"/>
    </xf>
    <xf numFmtId="4" fontId="11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9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>
      <alignment vertical="center"/>
    </xf>
    <xf numFmtId="0" fontId="1" fillId="0" borderId="0" xfId="0" applyFont="1">
      <alignment vertical="center"/>
    </xf>
    <xf numFmtId="0" fontId="1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43" fontId="15" fillId="0" borderId="5" xfId="0" applyNumberFormat="1" applyFont="1" applyBorder="1" applyAlignment="1">
      <alignment horizontal="center" vertical="center" wrapText="1"/>
    </xf>
    <xf numFmtId="43" fontId="15" fillId="0" borderId="6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3" fontId="16" fillId="0" borderId="1" xfId="0" applyNumberFormat="1" applyFont="1" applyBorder="1" applyAlignment="1">
      <alignment horizontal="center" vertical="center" wrapText="1"/>
    </xf>
    <xf numFmtId="43" fontId="16" fillId="0" borderId="6" xfId="0" applyNumberFormat="1" applyFont="1" applyBorder="1" applyAlignment="1">
      <alignment horizontal="center" vertical="center" wrapText="1"/>
    </xf>
    <xf numFmtId="43" fontId="15" fillId="0" borderId="1" xfId="0" applyNumberFormat="1" applyFont="1" applyBorder="1" applyAlignment="1">
      <alignment horizontal="center" vertical="center" wrapText="1"/>
    </xf>
    <xf numFmtId="176" fontId="0" fillId="0" borderId="0" xfId="0" applyNumberFormat="1">
      <alignment vertical="center"/>
    </xf>
    <xf numFmtId="0" fontId="17" fillId="2" borderId="0" xfId="0" applyFont="1" applyFill="1">
      <alignment vertical="center"/>
    </xf>
    <xf numFmtId="0" fontId="0" fillId="2" borderId="0" xfId="0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18" fillId="2" borderId="1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43" fontId="19" fillId="2" borderId="1" xfId="0" applyNumberFormat="1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43" fontId="20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4" fontId="17" fillId="2" borderId="1" xfId="0" applyNumberFormat="1" applyFont="1" applyFill="1" applyBorder="1">
      <alignment vertical="center"/>
    </xf>
    <xf numFmtId="0" fontId="17" fillId="2" borderId="1" xfId="0" applyFont="1" applyFill="1" applyBorder="1">
      <alignment vertical="center"/>
    </xf>
    <xf numFmtId="4" fontId="17" fillId="2" borderId="1" xfId="0" applyNumberFormat="1" applyFont="1" applyFill="1" applyBorder="1" applyAlignment="1">
      <alignment vertical="center" wrapText="1"/>
    </xf>
    <xf numFmtId="43" fontId="21" fillId="2" borderId="1" xfId="0" applyNumberFormat="1" applyFont="1" applyFill="1" applyBorder="1" applyAlignment="1">
      <alignment horizontal="center" vertical="center" wrapText="1"/>
    </xf>
    <xf numFmtId="176" fontId="0" fillId="2" borderId="0" xfId="0" applyNumberFormat="1" applyFill="1">
      <alignment vertical="center"/>
    </xf>
    <xf numFmtId="0" fontId="13" fillId="2" borderId="0" xfId="0" applyFont="1" applyFill="1">
      <alignment vertical="center"/>
    </xf>
    <xf numFmtId="0" fontId="22" fillId="2" borderId="0" xfId="0" applyFont="1" applyFill="1" applyAlignment="1">
      <alignment horizontal="center" vertical="center"/>
    </xf>
    <xf numFmtId="0" fontId="23" fillId="2" borderId="11" xfId="0" applyFont="1" applyFill="1" applyBorder="1" applyAlignment="1">
      <alignment horizontal="left" vertical="center"/>
    </xf>
    <xf numFmtId="0" fontId="24" fillId="2" borderId="1" xfId="0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 wrapText="1"/>
    </xf>
    <xf numFmtId="0" fontId="24" fillId="2" borderId="1" xfId="0" applyFont="1" applyFill="1" applyBorder="1">
      <alignment vertical="center"/>
    </xf>
    <xf numFmtId="0" fontId="24" fillId="2" borderId="6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43" fontId="24" fillId="2" borderId="1" xfId="0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vertical="center" wrapText="1"/>
    </xf>
    <xf numFmtId="43" fontId="24" fillId="2" borderId="1" xfId="0" applyNumberFormat="1" applyFont="1" applyFill="1" applyBorder="1" applyAlignment="1">
      <alignment horizontal="center" vertical="center" wrapText="1"/>
    </xf>
    <xf numFmtId="43" fontId="25" fillId="2" borderId="1" xfId="0" applyNumberFormat="1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center" vertical="center"/>
    </xf>
    <xf numFmtId="43" fontId="26" fillId="2" borderId="1" xfId="0" applyNumberFormat="1" applyFont="1" applyFill="1" applyBorder="1" applyAlignment="1">
      <alignment horizontal="center" vertical="center"/>
    </xf>
    <xf numFmtId="0" fontId="27" fillId="2" borderId="0" xfId="0" applyFont="1" applyFill="1">
      <alignment vertical="center"/>
    </xf>
    <xf numFmtId="4" fontId="0" fillId="2" borderId="0" xfId="0" applyNumberForma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view="pageBreakPreview" zoomScaleNormal="115" workbookViewId="0">
      <selection activeCell="A3" sqref="A3:H3"/>
    </sheetView>
  </sheetViews>
  <sheetFormatPr defaultColWidth="8.86666666666667" defaultRowHeight="13.5"/>
  <cols>
    <col min="1" max="1" width="6.25833333333333" style="1" customWidth="1"/>
    <col min="2" max="2" width="27.35" style="1" customWidth="1"/>
    <col min="3" max="3" width="16.8666666666667" style="1" customWidth="1"/>
    <col min="4" max="4" width="12.6333333333333" style="1" customWidth="1"/>
    <col min="5" max="5" width="12.25" style="1" customWidth="1"/>
    <col min="6" max="6" width="15.8333333333333" style="1" customWidth="1"/>
    <col min="7" max="7" width="18.55" style="1" customWidth="1"/>
    <col min="8" max="8" width="23.45" style="1" customWidth="1"/>
    <col min="9" max="9" width="8.86666666666667" style="1"/>
    <col min="10" max="10" width="13.3666666666667" style="1" customWidth="1"/>
    <col min="11" max="13" width="8.86666666666667" style="1"/>
    <col min="14" max="14" width="11.5" style="1"/>
    <col min="15" max="16384" width="8.86666666666667" style="1"/>
  </cols>
  <sheetData>
    <row r="1" ht="27.95" customHeight="1" spans="1:2">
      <c r="A1" s="3" t="s">
        <v>0</v>
      </c>
      <c r="B1" s="71"/>
    </row>
    <row r="2" ht="24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ht="26.25" customHeight="1" spans="1:8">
      <c r="A3" s="72" t="s">
        <v>2</v>
      </c>
      <c r="B3" s="72"/>
      <c r="C3" s="72"/>
      <c r="D3" s="72"/>
      <c r="E3" s="72"/>
      <c r="F3" s="72"/>
      <c r="G3" s="72"/>
      <c r="H3" s="72"/>
    </row>
    <row r="4" ht="30" customHeight="1" spans="1:8">
      <c r="A4" s="73" t="s">
        <v>3</v>
      </c>
      <c r="B4" s="73"/>
      <c r="C4" s="73"/>
      <c r="D4" s="73"/>
      <c r="E4" s="73"/>
      <c r="F4" s="73"/>
      <c r="G4" s="73"/>
      <c r="H4" s="73"/>
    </row>
    <row r="5" ht="24.95" customHeight="1" spans="1:8">
      <c r="A5" s="74" t="s">
        <v>4</v>
      </c>
      <c r="B5" s="74" t="s">
        <v>5</v>
      </c>
      <c r="C5" s="74" t="s">
        <v>6</v>
      </c>
      <c r="D5" s="75" t="s">
        <v>7</v>
      </c>
      <c r="E5" s="75" t="s">
        <v>8</v>
      </c>
      <c r="F5" s="75" t="s">
        <v>9</v>
      </c>
      <c r="G5" s="75" t="s">
        <v>10</v>
      </c>
      <c r="H5" s="74" t="s">
        <v>11</v>
      </c>
    </row>
    <row r="6" ht="24.95" customHeight="1" spans="1:8">
      <c r="A6" s="74"/>
      <c r="B6" s="74" t="s">
        <v>12</v>
      </c>
      <c r="C6" s="76"/>
      <c r="D6" s="77"/>
      <c r="E6" s="77"/>
      <c r="F6" s="77"/>
      <c r="G6" s="77"/>
      <c r="H6" s="74"/>
    </row>
    <row r="7" ht="33" customHeight="1" spans="1:8">
      <c r="A7" s="74">
        <v>1</v>
      </c>
      <c r="B7" s="78" t="s">
        <v>13</v>
      </c>
      <c r="C7" s="79">
        <v>4000000</v>
      </c>
      <c r="D7" s="79"/>
      <c r="E7" s="79"/>
      <c r="F7" s="79">
        <v>1779300</v>
      </c>
      <c r="G7" s="79">
        <f>C7-F7</f>
        <v>2220700</v>
      </c>
      <c r="H7" s="80" t="s">
        <v>14</v>
      </c>
    </row>
    <row r="8" ht="33" customHeight="1" spans="1:8">
      <c r="A8" s="74">
        <v>2</v>
      </c>
      <c r="B8" s="78" t="s">
        <v>15</v>
      </c>
      <c r="C8" s="79">
        <v>180000000</v>
      </c>
      <c r="D8" s="79">
        <v>82705.4</v>
      </c>
      <c r="E8" s="79">
        <v>4200</v>
      </c>
      <c r="F8" s="77"/>
      <c r="G8" s="81">
        <f>C8+D8-E8</f>
        <v>180078505.4</v>
      </c>
      <c r="H8" s="75" t="s">
        <v>16</v>
      </c>
    </row>
    <row r="9" ht="29.1" customHeight="1" spans="1:8">
      <c r="A9" s="74">
        <v>3</v>
      </c>
      <c r="B9" s="78" t="s">
        <v>17</v>
      </c>
      <c r="C9" s="79">
        <v>1000000</v>
      </c>
      <c r="D9" s="79"/>
      <c r="E9" s="79"/>
      <c r="F9" s="79"/>
      <c r="G9" s="79">
        <f>C9</f>
        <v>1000000</v>
      </c>
      <c r="H9" s="77"/>
    </row>
    <row r="10" ht="29.1" customHeight="1" spans="1:12">
      <c r="A10" s="74">
        <v>4</v>
      </c>
      <c r="B10" s="78" t="s">
        <v>18</v>
      </c>
      <c r="C10" s="82">
        <v>176962906.7</v>
      </c>
      <c r="D10" s="79">
        <v>389.58</v>
      </c>
      <c r="E10" s="79"/>
      <c r="F10" s="79"/>
      <c r="G10" s="79">
        <f>C10+D10</f>
        <v>176963296.28</v>
      </c>
      <c r="H10" s="80" t="s">
        <v>19</v>
      </c>
      <c r="L10" s="87"/>
    </row>
    <row r="11" ht="30.95" customHeight="1" spans="1:8">
      <c r="A11" s="74">
        <v>5</v>
      </c>
      <c r="B11" s="78" t="s">
        <v>20</v>
      </c>
      <c r="C11" s="79">
        <v>43000000</v>
      </c>
      <c r="D11" s="79"/>
      <c r="E11" s="79"/>
      <c r="F11" s="79"/>
      <c r="G11" s="79">
        <f>C11+D11-E11</f>
        <v>43000000</v>
      </c>
      <c r="H11" s="76"/>
    </row>
    <row r="12" ht="27" customHeight="1" spans="1:8">
      <c r="A12" s="74">
        <v>6</v>
      </c>
      <c r="B12" s="78" t="s">
        <v>21</v>
      </c>
      <c r="C12" s="79">
        <v>20400000</v>
      </c>
      <c r="D12" s="79">
        <v>25051.64</v>
      </c>
      <c r="E12" s="79">
        <v>200</v>
      </c>
      <c r="F12" s="79"/>
      <c r="G12" s="79">
        <f>C12+D12-E12</f>
        <v>20424851.64</v>
      </c>
      <c r="H12" s="80" t="s">
        <v>22</v>
      </c>
    </row>
    <row r="13" ht="24.95" customHeight="1" spans="1:8">
      <c r="A13" s="83" t="s">
        <v>10</v>
      </c>
      <c r="B13" s="84"/>
      <c r="C13" s="85">
        <f>SUM(C7:C12)</f>
        <v>425362906.7</v>
      </c>
      <c r="D13" s="85">
        <f>SUM(D7:D12)</f>
        <v>108146.62</v>
      </c>
      <c r="E13" s="85">
        <f>SUM(E7:E12)</f>
        <v>4400</v>
      </c>
      <c r="F13" s="85">
        <f>SUM(F7:F12)</f>
        <v>1779300</v>
      </c>
      <c r="G13" s="85">
        <f>SUM(G7:G12)</f>
        <v>423687353.32</v>
      </c>
      <c r="H13" s="76"/>
    </row>
    <row r="14" ht="26.1" customHeight="1" spans="1:8">
      <c r="A14" s="86"/>
      <c r="B14" s="86"/>
      <c r="C14" s="86"/>
      <c r="D14" s="86"/>
      <c r="E14" s="86"/>
      <c r="F14" s="86"/>
      <c r="G14" s="86"/>
      <c r="H14" s="86"/>
    </row>
    <row r="15" spans="1:8">
      <c r="A15" s="86"/>
      <c r="B15" s="86"/>
      <c r="C15" s="86"/>
      <c r="D15" s="86"/>
      <c r="E15" s="86"/>
      <c r="F15" s="86"/>
      <c r="G15" s="86"/>
      <c r="H15" s="86"/>
    </row>
    <row r="19" spans="4:4">
      <c r="D19" s="87"/>
    </row>
  </sheetData>
  <mergeCells count="12">
    <mergeCell ref="A2:H2"/>
    <mergeCell ref="A3:H3"/>
    <mergeCell ref="A4:H4"/>
    <mergeCell ref="A13:B13"/>
    <mergeCell ref="A5:A6"/>
    <mergeCell ref="C5:C6"/>
    <mergeCell ref="D5:D6"/>
    <mergeCell ref="E5:E6"/>
    <mergeCell ref="F5:F6"/>
    <mergeCell ref="G5:G6"/>
    <mergeCell ref="H5:H6"/>
    <mergeCell ref="H8:H9"/>
  </mergeCells>
  <pageMargins left="0.66875" right="0.590277777777778" top="0.747916666666667" bottom="0.786805555555556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55"/>
  <sheetViews>
    <sheetView view="pageBreakPreview" zoomScaleNormal="115" workbookViewId="0">
      <pane ySplit="4" topLeftCell="A39" activePane="bottomLeft" state="frozen"/>
      <selection/>
      <selection pane="bottomLeft" activeCell="A3" sqref="A3:G3"/>
    </sheetView>
  </sheetViews>
  <sheetFormatPr defaultColWidth="8.86666666666667" defaultRowHeight="13.5"/>
  <cols>
    <col min="1" max="1" width="7.13333333333333" style="1" customWidth="1"/>
    <col min="2" max="2" width="25.35" style="1" customWidth="1"/>
    <col min="3" max="3" width="31.3166666666667" style="47" customWidth="1"/>
    <col min="4" max="4" width="20.2583333333333" style="2" customWidth="1"/>
    <col min="5" max="5" width="21.8666666666667" style="2" customWidth="1"/>
    <col min="6" max="6" width="23" style="2" customWidth="1"/>
    <col min="7" max="7" width="32.2" style="1" customWidth="1"/>
    <col min="8" max="8" width="8.86666666666667" style="1"/>
    <col min="9" max="9" width="13.6333333333333" style="1" hidden="1" customWidth="1"/>
    <col min="10" max="10" width="8.86666666666667" style="1" hidden="1" customWidth="1"/>
    <col min="11" max="11" width="12.5" style="1" hidden="1" customWidth="1"/>
    <col min="12" max="12" width="8.86666666666667" style="1" hidden="1" customWidth="1"/>
    <col min="13" max="13" width="15.8666666666667" style="1" hidden="1" customWidth="1"/>
    <col min="14" max="14" width="10.3666666666667" style="1" hidden="1" customWidth="1"/>
    <col min="15" max="15" width="17.6333333333333" style="1" hidden="1" customWidth="1"/>
    <col min="16" max="17" width="10.3666666666667" style="1" hidden="1" customWidth="1"/>
    <col min="18" max="18" width="9.36666666666667" style="1" hidden="1" customWidth="1"/>
    <col min="19" max="19" width="10.3666666666667" style="1" hidden="1" customWidth="1"/>
    <col min="20" max="25" width="9.36666666666667" style="1" hidden="1" customWidth="1"/>
    <col min="26" max="27" width="8.86666666666667" style="1" hidden="1" customWidth="1"/>
    <col min="28" max="16384" width="8.86666666666667" style="1"/>
  </cols>
  <sheetData>
    <row r="1" ht="27.95" customHeight="1" spans="1:7">
      <c r="A1" s="3" t="s">
        <v>23</v>
      </c>
      <c r="B1" s="3"/>
      <c r="C1" s="48"/>
      <c r="D1" s="5"/>
      <c r="E1" s="5"/>
      <c r="F1" s="5"/>
      <c r="G1" s="4"/>
    </row>
    <row r="2" ht="42" customHeight="1" spans="1:7">
      <c r="A2" s="6" t="s">
        <v>24</v>
      </c>
      <c r="B2" s="6"/>
      <c r="C2" s="49"/>
      <c r="D2" s="6"/>
      <c r="E2" s="6"/>
      <c r="F2" s="6"/>
      <c r="G2" s="6"/>
    </row>
    <row r="3" ht="23.1" customHeight="1" spans="1:7">
      <c r="A3" s="50" t="s">
        <v>25</v>
      </c>
      <c r="B3" s="50"/>
      <c r="C3" s="51"/>
      <c r="D3" s="50"/>
      <c r="E3" s="50"/>
      <c r="F3" s="50"/>
      <c r="G3" s="50"/>
    </row>
    <row r="4" s="46" customFormat="1" ht="50" customHeight="1" spans="1:26">
      <c r="A4" s="52" t="s">
        <v>4</v>
      </c>
      <c r="B4" s="52" t="s">
        <v>26</v>
      </c>
      <c r="C4" s="52" t="s">
        <v>27</v>
      </c>
      <c r="D4" s="52" t="s">
        <v>28</v>
      </c>
      <c r="E4" s="52" t="s">
        <v>29</v>
      </c>
      <c r="F4" s="52" t="s">
        <v>30</v>
      </c>
      <c r="G4" s="52" t="s">
        <v>11</v>
      </c>
      <c r="I4" s="61" t="s">
        <v>31</v>
      </c>
      <c r="J4" s="61"/>
      <c r="K4" s="61" t="s">
        <v>32</v>
      </c>
      <c r="L4" s="61"/>
      <c r="M4" s="62" t="s">
        <v>32</v>
      </c>
      <c r="N4" s="63"/>
      <c r="O4" s="62" t="s">
        <v>32</v>
      </c>
      <c r="P4" s="63"/>
      <c r="Q4" s="62" t="s">
        <v>32</v>
      </c>
      <c r="R4" s="63"/>
      <c r="S4" s="62" t="s">
        <v>32</v>
      </c>
      <c r="T4" s="63"/>
      <c r="U4" s="62" t="s">
        <v>32</v>
      </c>
      <c r="V4" s="63"/>
      <c r="W4" s="62" t="s">
        <v>32</v>
      </c>
      <c r="X4" s="63"/>
      <c r="Y4" s="62" t="s">
        <v>32</v>
      </c>
      <c r="Z4" s="63"/>
    </row>
    <row r="5" s="46" customFormat="1" ht="50" customHeight="1" spans="1:26">
      <c r="A5" s="53">
        <v>1</v>
      </c>
      <c r="B5" s="54" t="s">
        <v>33</v>
      </c>
      <c r="C5" s="18" t="s">
        <v>34</v>
      </c>
      <c r="D5" s="55">
        <v>491918117</v>
      </c>
      <c r="E5" s="55">
        <v>389726644.4</v>
      </c>
      <c r="F5" s="55">
        <f>D5-E5</f>
        <v>102191472.6</v>
      </c>
      <c r="G5" s="54" t="s">
        <v>35</v>
      </c>
      <c r="I5" s="61"/>
      <c r="J5" s="61"/>
      <c r="K5" s="61"/>
      <c r="L5" s="61"/>
      <c r="M5" s="64"/>
      <c r="N5" s="65"/>
      <c r="O5" s="64"/>
      <c r="P5" s="65"/>
      <c r="Q5" s="64"/>
      <c r="R5" s="65"/>
      <c r="S5" s="64"/>
      <c r="T5" s="65"/>
      <c r="U5" s="64"/>
      <c r="V5" s="65"/>
      <c r="W5" s="64"/>
      <c r="X5" s="65"/>
      <c r="Y5" s="64"/>
      <c r="Z5" s="65"/>
    </row>
    <row r="6" s="46" customFormat="1" ht="50" customHeight="1" spans="1:26">
      <c r="A6" s="56"/>
      <c r="B6" s="56"/>
      <c r="C6" s="18" t="s">
        <v>36</v>
      </c>
      <c r="D6" s="55">
        <v>4430210</v>
      </c>
      <c r="E6" s="55">
        <v>2500000</v>
      </c>
      <c r="F6" s="55">
        <f>D6-E6</f>
        <v>1930210</v>
      </c>
      <c r="G6" s="56"/>
      <c r="I6" s="61"/>
      <c r="J6" s="61"/>
      <c r="K6" s="61"/>
      <c r="L6" s="61"/>
      <c r="M6" s="64"/>
      <c r="N6" s="65"/>
      <c r="O6" s="64"/>
      <c r="P6" s="65"/>
      <c r="Q6" s="64"/>
      <c r="R6" s="65"/>
      <c r="S6" s="64"/>
      <c r="T6" s="65"/>
      <c r="U6" s="64"/>
      <c r="V6" s="65"/>
      <c r="W6" s="64"/>
      <c r="X6" s="65"/>
      <c r="Y6" s="64"/>
      <c r="Z6" s="65"/>
    </row>
    <row r="7" s="46" customFormat="1" ht="50" customHeight="1" spans="1:26">
      <c r="A7" s="57">
        <v>2</v>
      </c>
      <c r="B7" s="18" t="s">
        <v>37</v>
      </c>
      <c r="C7" s="18" t="s">
        <v>38</v>
      </c>
      <c r="D7" s="55">
        <v>560000</v>
      </c>
      <c r="E7" s="55">
        <v>388439.61</v>
      </c>
      <c r="F7" s="55">
        <f>D7-E7</f>
        <v>171560.39</v>
      </c>
      <c r="G7" s="18" t="s">
        <v>39</v>
      </c>
      <c r="I7" s="61"/>
      <c r="J7" s="61"/>
      <c r="K7" s="61"/>
      <c r="L7" s="61"/>
      <c r="M7" s="64"/>
      <c r="N7" s="65"/>
      <c r="O7" s="64"/>
      <c r="P7" s="65"/>
      <c r="Q7" s="64"/>
      <c r="R7" s="65"/>
      <c r="S7" s="64"/>
      <c r="T7" s="65"/>
      <c r="U7" s="64"/>
      <c r="V7" s="65"/>
      <c r="W7" s="64"/>
      <c r="X7" s="65"/>
      <c r="Y7" s="64"/>
      <c r="Z7" s="65"/>
    </row>
    <row r="8" s="46" customFormat="1" ht="50" customHeight="1" spans="1:26">
      <c r="A8" s="57">
        <v>3</v>
      </c>
      <c r="B8" s="18" t="s">
        <v>40</v>
      </c>
      <c r="C8" s="18" t="s">
        <v>41</v>
      </c>
      <c r="D8" s="55">
        <v>920000</v>
      </c>
      <c r="E8" s="55">
        <v>920000</v>
      </c>
      <c r="F8" s="55">
        <f t="shared" ref="F8:F23" si="0">D8-E8</f>
        <v>0</v>
      </c>
      <c r="G8" s="18" t="s">
        <v>42</v>
      </c>
      <c r="I8" s="66">
        <v>920000</v>
      </c>
      <c r="J8" s="67" t="s">
        <v>43</v>
      </c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</row>
    <row r="9" s="46" customFormat="1" ht="50" customHeight="1" spans="1:26">
      <c r="A9" s="57">
        <v>4</v>
      </c>
      <c r="B9" s="18" t="s">
        <v>44</v>
      </c>
      <c r="C9" s="18" t="s">
        <v>45</v>
      </c>
      <c r="D9" s="55">
        <f>770000+90970</f>
        <v>860970</v>
      </c>
      <c r="E9" s="55">
        <v>860970</v>
      </c>
      <c r="F9" s="55">
        <f t="shared" si="0"/>
        <v>0</v>
      </c>
      <c r="G9" s="18" t="s">
        <v>46</v>
      </c>
      <c r="I9" s="66">
        <v>731824.5</v>
      </c>
      <c r="J9" s="67" t="s">
        <v>47</v>
      </c>
      <c r="K9" s="66">
        <v>38175.5</v>
      </c>
      <c r="L9" s="67" t="s">
        <v>48</v>
      </c>
      <c r="M9" s="67">
        <v>90970</v>
      </c>
      <c r="N9" s="67" t="s">
        <v>49</v>
      </c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</row>
    <row r="10" s="46" customFormat="1" ht="50" customHeight="1" spans="1:26">
      <c r="A10" s="57">
        <v>5</v>
      </c>
      <c r="B10" s="18" t="s">
        <v>50</v>
      </c>
      <c r="C10" s="18" t="s">
        <v>51</v>
      </c>
      <c r="D10" s="55">
        <v>34800</v>
      </c>
      <c r="E10" s="55">
        <v>34800</v>
      </c>
      <c r="F10" s="55">
        <f t="shared" si="0"/>
        <v>0</v>
      </c>
      <c r="G10" s="57"/>
      <c r="I10" s="66">
        <v>34800</v>
      </c>
      <c r="J10" s="67" t="s">
        <v>52</v>
      </c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</row>
    <row r="11" s="46" customFormat="1" ht="50" customHeight="1" spans="1:26">
      <c r="A11" s="57">
        <v>6</v>
      </c>
      <c r="B11" s="18" t="s">
        <v>53</v>
      </c>
      <c r="C11" s="18" t="s">
        <v>54</v>
      </c>
      <c r="D11" s="55">
        <v>30000</v>
      </c>
      <c r="E11" s="55">
        <v>30000</v>
      </c>
      <c r="F11" s="55">
        <f t="shared" si="0"/>
        <v>0</v>
      </c>
      <c r="G11" s="57"/>
      <c r="I11" s="68">
        <v>30000</v>
      </c>
      <c r="J11" s="67" t="s">
        <v>55</v>
      </c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</row>
    <row r="12" s="46" customFormat="1" ht="50" customHeight="1" spans="1:26">
      <c r="A12" s="57">
        <v>7</v>
      </c>
      <c r="B12" s="18" t="s">
        <v>56</v>
      </c>
      <c r="C12" s="58" t="s">
        <v>57</v>
      </c>
      <c r="D12" s="55">
        <v>930000</v>
      </c>
      <c r="E12" s="55">
        <v>558000</v>
      </c>
      <c r="F12" s="55">
        <f t="shared" si="0"/>
        <v>372000</v>
      </c>
      <c r="G12" s="18" t="s">
        <v>35</v>
      </c>
      <c r="I12" s="66">
        <v>186000</v>
      </c>
      <c r="J12" s="67" t="s">
        <v>58</v>
      </c>
      <c r="K12" s="66">
        <v>372000</v>
      </c>
      <c r="L12" s="67" t="s">
        <v>59</v>
      </c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</row>
    <row r="13" s="46" customFormat="1" ht="50" customHeight="1" spans="1:26">
      <c r="A13" s="57">
        <v>8</v>
      </c>
      <c r="B13" s="18" t="s">
        <v>60</v>
      </c>
      <c r="C13" s="18" t="s">
        <v>61</v>
      </c>
      <c r="D13" s="55">
        <v>249700</v>
      </c>
      <c r="E13" s="55">
        <v>55100</v>
      </c>
      <c r="F13" s="55">
        <f t="shared" si="0"/>
        <v>194600</v>
      </c>
      <c r="G13" s="18" t="s">
        <v>39</v>
      </c>
      <c r="I13" s="66">
        <v>7900</v>
      </c>
      <c r="J13" s="67" t="s">
        <v>62</v>
      </c>
      <c r="K13" s="66">
        <v>35000</v>
      </c>
      <c r="L13" s="67" t="s">
        <v>63</v>
      </c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</row>
    <row r="14" s="46" customFormat="1" ht="50" customHeight="1" spans="1:26">
      <c r="A14" s="57">
        <v>9</v>
      </c>
      <c r="B14" s="18" t="s">
        <v>64</v>
      </c>
      <c r="C14" s="18" t="s">
        <v>65</v>
      </c>
      <c r="D14" s="55">
        <v>193000</v>
      </c>
      <c r="E14" s="55">
        <v>193000</v>
      </c>
      <c r="F14" s="55">
        <f t="shared" si="0"/>
        <v>0</v>
      </c>
      <c r="G14" s="18" t="s">
        <v>39</v>
      </c>
      <c r="I14" s="66">
        <v>193000</v>
      </c>
      <c r="J14" s="67" t="s">
        <v>66</v>
      </c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</row>
    <row r="15" s="46" customFormat="1" ht="50" customHeight="1" spans="1:26">
      <c r="A15" s="57">
        <v>10</v>
      </c>
      <c r="B15" s="18" t="s">
        <v>67</v>
      </c>
      <c r="C15" s="18" t="s">
        <v>68</v>
      </c>
      <c r="D15" s="55">
        <v>3272500</v>
      </c>
      <c r="E15" s="55">
        <v>1472625</v>
      </c>
      <c r="F15" s="55">
        <f t="shared" si="0"/>
        <v>1799875</v>
      </c>
      <c r="G15" s="18" t="s">
        <v>35</v>
      </c>
      <c r="I15" s="66">
        <v>654500</v>
      </c>
      <c r="J15" s="67" t="s">
        <v>69</v>
      </c>
      <c r="K15" s="66">
        <v>818125</v>
      </c>
      <c r="L15" s="67" t="s">
        <v>70</v>
      </c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</row>
    <row r="16" s="46" customFormat="1" ht="50" customHeight="1" spans="1:26">
      <c r="A16" s="57">
        <v>11</v>
      </c>
      <c r="B16" s="18" t="s">
        <v>71</v>
      </c>
      <c r="C16" s="18" t="s">
        <v>41</v>
      </c>
      <c r="D16" s="55">
        <v>190000</v>
      </c>
      <c r="E16" s="55">
        <v>190000</v>
      </c>
      <c r="F16" s="55">
        <f t="shared" si="0"/>
        <v>0</v>
      </c>
      <c r="G16" s="18" t="s">
        <v>39</v>
      </c>
      <c r="I16" s="66">
        <v>190000</v>
      </c>
      <c r="J16" s="67" t="s">
        <v>72</v>
      </c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</row>
    <row r="17" s="46" customFormat="1" ht="50" customHeight="1" spans="1:26">
      <c r="A17" s="57">
        <v>12</v>
      </c>
      <c r="B17" s="18" t="s">
        <v>73</v>
      </c>
      <c r="C17" s="18" t="s">
        <v>74</v>
      </c>
      <c r="D17" s="55">
        <v>248000</v>
      </c>
      <c r="E17" s="55">
        <v>248000</v>
      </c>
      <c r="F17" s="55">
        <f t="shared" si="0"/>
        <v>0</v>
      </c>
      <c r="G17" s="18" t="s">
        <v>39</v>
      </c>
      <c r="I17" s="66">
        <v>200000</v>
      </c>
      <c r="J17" s="67" t="s">
        <v>75</v>
      </c>
      <c r="K17" s="66">
        <v>48000</v>
      </c>
      <c r="L17" s="67" t="s">
        <v>76</v>
      </c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</row>
    <row r="18" s="46" customFormat="1" ht="50" customHeight="1" spans="1:26">
      <c r="A18" s="57">
        <v>13</v>
      </c>
      <c r="B18" s="18" t="s">
        <v>77</v>
      </c>
      <c r="C18" s="58" t="s">
        <v>61</v>
      </c>
      <c r="D18" s="55">
        <v>82900</v>
      </c>
      <c r="E18" s="55">
        <v>42900</v>
      </c>
      <c r="F18" s="55">
        <f t="shared" si="0"/>
        <v>40000</v>
      </c>
      <c r="G18" s="18" t="s">
        <v>39</v>
      </c>
      <c r="I18" s="66">
        <v>55100</v>
      </c>
      <c r="J18" s="67" t="s">
        <v>78</v>
      </c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</row>
    <row r="19" s="46" customFormat="1" ht="50" customHeight="1" spans="1:26">
      <c r="A19" s="57">
        <v>14</v>
      </c>
      <c r="B19" s="18" t="s">
        <v>79</v>
      </c>
      <c r="C19" s="18" t="s">
        <v>80</v>
      </c>
      <c r="D19" s="55">
        <v>1960000</v>
      </c>
      <c r="E19" s="55">
        <v>882000</v>
      </c>
      <c r="F19" s="55">
        <f t="shared" si="0"/>
        <v>1078000</v>
      </c>
      <c r="G19" s="18" t="s">
        <v>35</v>
      </c>
      <c r="I19" s="66">
        <v>392000</v>
      </c>
      <c r="J19" s="67" t="s">
        <v>81</v>
      </c>
      <c r="K19" s="66">
        <v>490000</v>
      </c>
      <c r="L19" s="67" t="s">
        <v>82</v>
      </c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</row>
    <row r="20" s="46" customFormat="1" ht="50" customHeight="1" spans="1:26">
      <c r="A20" s="57">
        <v>15</v>
      </c>
      <c r="B20" s="18" t="s">
        <v>83</v>
      </c>
      <c r="C20" s="18" t="s">
        <v>84</v>
      </c>
      <c r="D20" s="55">
        <v>69600</v>
      </c>
      <c r="E20" s="55">
        <v>0</v>
      </c>
      <c r="F20" s="55">
        <f t="shared" si="0"/>
        <v>69600</v>
      </c>
      <c r="G20" s="18" t="s">
        <v>85</v>
      </c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</row>
    <row r="21" s="46" customFormat="1" ht="50" customHeight="1" spans="1:9">
      <c r="A21" s="57">
        <v>16</v>
      </c>
      <c r="B21" s="18" t="s">
        <v>86</v>
      </c>
      <c r="C21" s="18" t="s">
        <v>87</v>
      </c>
      <c r="D21" s="55">
        <v>15000</v>
      </c>
      <c r="E21" s="55">
        <v>15000</v>
      </c>
      <c r="F21" s="55">
        <f t="shared" si="0"/>
        <v>0</v>
      </c>
      <c r="G21" s="57"/>
      <c r="I21" s="69">
        <v>15000</v>
      </c>
    </row>
    <row r="22" s="46" customFormat="1" ht="50" customHeight="1" spans="1:9">
      <c r="A22" s="57">
        <v>17</v>
      </c>
      <c r="B22" s="18" t="s">
        <v>86</v>
      </c>
      <c r="C22" s="18" t="s">
        <v>88</v>
      </c>
      <c r="D22" s="55">
        <v>3000</v>
      </c>
      <c r="E22" s="55">
        <v>3000</v>
      </c>
      <c r="F22" s="55">
        <f t="shared" si="0"/>
        <v>0</v>
      </c>
      <c r="G22" s="57"/>
      <c r="I22" s="69">
        <v>3000</v>
      </c>
    </row>
    <row r="23" s="46" customFormat="1" ht="50" customHeight="1" spans="1:11">
      <c r="A23" s="57">
        <v>18</v>
      </c>
      <c r="B23" s="18" t="s">
        <v>89</v>
      </c>
      <c r="C23" s="18" t="s">
        <v>90</v>
      </c>
      <c r="D23" s="55">
        <v>6000000</v>
      </c>
      <c r="E23" s="55">
        <v>3000000</v>
      </c>
      <c r="F23" s="55">
        <f t="shared" si="0"/>
        <v>3000000</v>
      </c>
      <c r="G23" s="57"/>
      <c r="I23" s="46">
        <v>2000000</v>
      </c>
      <c r="J23" s="46" t="s">
        <v>91</v>
      </c>
      <c r="K23" s="46">
        <v>1000000</v>
      </c>
    </row>
    <row r="24" s="46" customFormat="1" ht="50" customHeight="1" spans="1:7">
      <c r="A24" s="57">
        <v>19</v>
      </c>
      <c r="B24" s="18" t="s">
        <v>92</v>
      </c>
      <c r="C24" s="18" t="s">
        <v>93</v>
      </c>
      <c r="D24" s="55"/>
      <c r="E24" s="55">
        <f>145294.33+12500</f>
        <v>157794.33</v>
      </c>
      <c r="F24" s="55"/>
      <c r="G24" s="57"/>
    </row>
    <row r="25" s="46" customFormat="1" ht="50" customHeight="1" spans="1:7">
      <c r="A25" s="57">
        <v>20</v>
      </c>
      <c r="B25" s="18" t="s">
        <v>94</v>
      </c>
      <c r="C25" s="57"/>
      <c r="D25" s="55"/>
      <c r="E25" s="55">
        <v>87732</v>
      </c>
      <c r="F25" s="55"/>
      <c r="G25" s="57"/>
    </row>
    <row r="26" s="46" customFormat="1" ht="50" customHeight="1" spans="1:7">
      <c r="A26" s="57">
        <v>21</v>
      </c>
      <c r="B26" s="18" t="s">
        <v>95</v>
      </c>
      <c r="C26" s="18" t="s">
        <v>93</v>
      </c>
      <c r="D26" s="55"/>
      <c r="E26" s="55">
        <v>57260</v>
      </c>
      <c r="F26" s="55"/>
      <c r="G26" s="57"/>
    </row>
    <row r="27" s="46" customFormat="1" ht="50" customHeight="1" spans="1:7">
      <c r="A27" s="57">
        <v>22</v>
      </c>
      <c r="B27" s="18" t="s">
        <v>96</v>
      </c>
      <c r="C27" s="57"/>
      <c r="D27" s="55"/>
      <c r="E27" s="55">
        <v>7200</v>
      </c>
      <c r="F27" s="55"/>
      <c r="G27" s="57"/>
    </row>
    <row r="28" s="46" customFormat="1" ht="50" customHeight="1" spans="1:7">
      <c r="A28" s="57">
        <v>23</v>
      </c>
      <c r="B28" s="18" t="s">
        <v>97</v>
      </c>
      <c r="C28" s="57"/>
      <c r="D28" s="55"/>
      <c r="E28" s="55">
        <v>227.36</v>
      </c>
      <c r="F28" s="55"/>
      <c r="G28" s="57"/>
    </row>
    <row r="29" s="46" customFormat="1" ht="50" customHeight="1" spans="1:7">
      <c r="A29" s="57">
        <v>24</v>
      </c>
      <c r="B29" s="18" t="s">
        <v>98</v>
      </c>
      <c r="C29" s="18" t="s">
        <v>93</v>
      </c>
      <c r="D29" s="55"/>
      <c r="E29" s="55">
        <v>54901.84</v>
      </c>
      <c r="F29" s="55"/>
      <c r="G29" s="57"/>
    </row>
    <row r="30" s="46" customFormat="1" ht="50" customHeight="1" spans="1:7">
      <c r="A30" s="57">
        <v>25</v>
      </c>
      <c r="B30" s="18" t="s">
        <v>99</v>
      </c>
      <c r="C30" s="57"/>
      <c r="D30" s="55"/>
      <c r="E30" s="55">
        <f>360+130+1007.6+166+300+440+300</f>
        <v>2703.6</v>
      </c>
      <c r="F30" s="55"/>
      <c r="G30" s="57"/>
    </row>
    <row r="31" s="46" customFormat="1" ht="50" customHeight="1" spans="1:7">
      <c r="A31" s="57">
        <v>26</v>
      </c>
      <c r="B31" s="18" t="s">
        <v>100</v>
      </c>
      <c r="C31" s="57"/>
      <c r="D31" s="55"/>
      <c r="E31" s="55">
        <f>1968+720+410+990+646</f>
        <v>4734</v>
      </c>
      <c r="F31" s="55"/>
      <c r="G31" s="57"/>
    </row>
    <row r="32" s="46" customFormat="1" ht="50" customHeight="1" spans="1:7">
      <c r="A32" s="57">
        <v>27</v>
      </c>
      <c r="B32" s="18" t="s">
        <v>101</v>
      </c>
      <c r="C32" s="57"/>
      <c r="D32" s="55"/>
      <c r="E32" s="55">
        <f>18273.41+17173.41+17077.04+17138.03+16081</f>
        <v>85742.89</v>
      </c>
      <c r="F32" s="55"/>
      <c r="G32" s="57"/>
    </row>
    <row r="33" s="46" customFormat="1" ht="50" customHeight="1" spans="1:7">
      <c r="A33" s="57">
        <v>28</v>
      </c>
      <c r="B33" s="18" t="s">
        <v>102</v>
      </c>
      <c r="C33" s="57"/>
      <c r="D33" s="55"/>
      <c r="E33" s="55">
        <v>16.24</v>
      </c>
      <c r="F33" s="55"/>
      <c r="G33" s="57"/>
    </row>
    <row r="34" s="46" customFormat="1" ht="50" customHeight="1" spans="1:7">
      <c r="A34" s="57">
        <v>29</v>
      </c>
      <c r="B34" s="18" t="s">
        <v>103</v>
      </c>
      <c r="C34" s="57"/>
      <c r="D34" s="55"/>
      <c r="E34" s="55">
        <v>5.56</v>
      </c>
      <c r="F34" s="55"/>
      <c r="G34" s="57"/>
    </row>
    <row r="35" s="46" customFormat="1" ht="50" customHeight="1" spans="1:7">
      <c r="A35" s="57">
        <v>30</v>
      </c>
      <c r="B35" s="18" t="s">
        <v>104</v>
      </c>
      <c r="C35" s="57"/>
      <c r="D35" s="55"/>
      <c r="E35" s="55">
        <f>1070+909</f>
        <v>1979</v>
      </c>
      <c r="F35" s="55"/>
      <c r="G35" s="57"/>
    </row>
    <row r="36" s="46" customFormat="1" ht="50" customHeight="1" spans="1:7">
      <c r="A36" s="57">
        <v>31</v>
      </c>
      <c r="B36" s="18" t="s">
        <v>105</v>
      </c>
      <c r="C36" s="57"/>
      <c r="D36" s="55"/>
      <c r="E36" s="55">
        <v>4009.98</v>
      </c>
      <c r="F36" s="55"/>
      <c r="G36" s="57"/>
    </row>
    <row r="37" s="46" customFormat="1" ht="50" customHeight="1" spans="1:7">
      <c r="A37" s="57">
        <v>32</v>
      </c>
      <c r="B37" s="18" t="s">
        <v>106</v>
      </c>
      <c r="C37" s="57"/>
      <c r="D37" s="55"/>
      <c r="E37" s="55">
        <f>5000+621</f>
        <v>5621</v>
      </c>
      <c r="F37" s="55"/>
      <c r="G37" s="57"/>
    </row>
    <row r="38" s="46" customFormat="1" ht="50" customHeight="1" spans="1:7">
      <c r="A38" s="57">
        <v>33</v>
      </c>
      <c r="B38" s="18" t="s">
        <v>107</v>
      </c>
      <c r="C38" s="57"/>
      <c r="D38" s="55"/>
      <c r="E38" s="55">
        <f>5226+2688</f>
        <v>7914</v>
      </c>
      <c r="F38" s="55"/>
      <c r="G38" s="57"/>
    </row>
    <row r="39" s="46" customFormat="1" ht="50" customHeight="1" spans="1:7">
      <c r="A39" s="57">
        <v>34</v>
      </c>
      <c r="B39" s="18" t="s">
        <v>108</v>
      </c>
      <c r="C39" s="57"/>
      <c r="D39" s="55"/>
      <c r="E39" s="55">
        <f>3345+2230</f>
        <v>5575</v>
      </c>
      <c r="F39" s="55"/>
      <c r="G39" s="57"/>
    </row>
    <row r="40" s="46" customFormat="1" ht="50" customHeight="1" spans="1:7">
      <c r="A40" s="57">
        <v>35</v>
      </c>
      <c r="B40" s="18" t="s">
        <v>109</v>
      </c>
      <c r="C40" s="57"/>
      <c r="D40" s="55"/>
      <c r="E40" s="55">
        <v>11104</v>
      </c>
      <c r="F40" s="55"/>
      <c r="G40" s="57"/>
    </row>
    <row r="41" s="46" customFormat="1" ht="50" customHeight="1" spans="1:7">
      <c r="A41" s="57">
        <v>36</v>
      </c>
      <c r="B41" s="18" t="s">
        <v>110</v>
      </c>
      <c r="C41" s="57"/>
      <c r="D41" s="55">
        <v>11009980.17</v>
      </c>
      <c r="E41" s="55">
        <v>11009980.17</v>
      </c>
      <c r="F41" s="55"/>
      <c r="G41" s="57"/>
    </row>
    <row r="42" s="46" customFormat="1" ht="50" customHeight="1" spans="1:7">
      <c r="A42" s="57">
        <v>37</v>
      </c>
      <c r="B42" s="18" t="s">
        <v>111</v>
      </c>
      <c r="C42" s="57"/>
      <c r="D42" s="55"/>
      <c r="E42" s="55">
        <v>-108146.62</v>
      </c>
      <c r="F42" s="55"/>
      <c r="G42" s="57"/>
    </row>
    <row r="43" s="46" customFormat="1" ht="50" customHeight="1" spans="1:7">
      <c r="A43" s="52" t="s">
        <v>112</v>
      </c>
      <c r="B43" s="59"/>
      <c r="C43" s="59"/>
      <c r="D43" s="60">
        <f>SUM(D5:D42)</f>
        <v>522977777.17</v>
      </c>
      <c r="E43" s="60">
        <f>SUM(E5:E42)</f>
        <v>412516833.36</v>
      </c>
      <c r="F43" s="60">
        <f>SUM(F5:F42)</f>
        <v>110847317.99</v>
      </c>
      <c r="G43" s="59"/>
    </row>
    <row r="44" ht="35" customHeight="1" spans="9:9">
      <c r="I44" s="70"/>
    </row>
    <row r="45" ht="35" customHeight="1" spans="1:7">
      <c r="A45" s="2"/>
      <c r="B45" s="2"/>
      <c r="C45" s="2"/>
      <c r="G45" s="2"/>
    </row>
    <row r="46" spans="1:7">
      <c r="A46" s="2"/>
      <c r="B46" s="2"/>
      <c r="C46" s="2"/>
      <c r="G46" s="2"/>
    </row>
    <row r="47" spans="1:7">
      <c r="A47" s="2"/>
      <c r="B47" s="2"/>
      <c r="C47" s="2"/>
      <c r="G47" s="2"/>
    </row>
    <row r="48" spans="1:7">
      <c r="A48" s="2"/>
      <c r="B48" s="2"/>
      <c r="C48" s="2"/>
      <c r="G48" s="2"/>
    </row>
    <row r="49" spans="1:7">
      <c r="A49" s="2"/>
      <c r="B49" s="2"/>
      <c r="C49" s="2"/>
      <c r="G49" s="2"/>
    </row>
    <row r="50" spans="1:7">
      <c r="A50" s="2"/>
      <c r="B50" s="2"/>
      <c r="C50" s="2"/>
      <c r="G50" s="2"/>
    </row>
    <row r="51" spans="1:7">
      <c r="A51" s="2"/>
      <c r="B51" s="2"/>
      <c r="C51" s="2"/>
      <c r="G51" s="2"/>
    </row>
    <row r="52" spans="1:7">
      <c r="A52" s="2"/>
      <c r="B52" s="2"/>
      <c r="C52" s="2"/>
      <c r="G52" s="2"/>
    </row>
    <row r="53" spans="1:7">
      <c r="A53" s="2"/>
      <c r="B53" s="2"/>
      <c r="C53" s="2"/>
      <c r="G53" s="2"/>
    </row>
    <row r="54" spans="1:7">
      <c r="A54" s="2"/>
      <c r="B54" s="2"/>
      <c r="C54" s="2"/>
      <c r="G54" s="2"/>
    </row>
    <row r="55" spans="1:7">
      <c r="A55" s="2"/>
      <c r="B55" s="2"/>
      <c r="C55" s="2"/>
      <c r="G55" s="2"/>
    </row>
  </sheetData>
  <mergeCells count="15">
    <mergeCell ref="A2:G2"/>
    <mergeCell ref="A3:G3"/>
    <mergeCell ref="I4:J4"/>
    <mergeCell ref="K4:L4"/>
    <mergeCell ref="M4:N4"/>
    <mergeCell ref="O4:P4"/>
    <mergeCell ref="Q4:R4"/>
    <mergeCell ref="S4:T4"/>
    <mergeCell ref="U4:V4"/>
    <mergeCell ref="W4:X4"/>
    <mergeCell ref="Y4:Z4"/>
    <mergeCell ref="A43:B43"/>
    <mergeCell ref="A5:A6"/>
    <mergeCell ref="B5:B6"/>
    <mergeCell ref="G5:G6"/>
  </mergeCells>
  <pageMargins left="0.550694444444444" right="0.236111111111111" top="1.45625" bottom="1.45625" header="0.156944444444444" footer="0"/>
  <pageSetup paperSize="9" scale="59" orientation="portrait"/>
  <headerFooter/>
  <rowBreaks count="1" manualBreakCount="1"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view="pageBreakPreview" zoomScaleNormal="85" workbookViewId="0">
      <selection activeCell="A3" sqref="A3:H3"/>
    </sheetView>
  </sheetViews>
  <sheetFormatPr defaultColWidth="8.86666666666667" defaultRowHeight="13.5"/>
  <cols>
    <col min="1" max="1" width="7.13333333333333" customWidth="1"/>
    <col min="2" max="2" width="31.5916666666667" customWidth="1"/>
    <col min="3" max="3" width="24.0166666666667" customWidth="1"/>
    <col min="4" max="6" width="20.5" customWidth="1"/>
    <col min="7" max="7" width="21.5" customWidth="1"/>
    <col min="8" max="8" width="11.8666666666667" customWidth="1"/>
    <col min="10" max="10" width="16.5"/>
    <col min="13" max="13" width="12.6333333333333"/>
  </cols>
  <sheetData>
    <row r="1" ht="27.95" customHeight="1" spans="1:2">
      <c r="A1" s="34" t="s">
        <v>113</v>
      </c>
      <c r="B1" s="35"/>
    </row>
    <row r="2" ht="42" customHeight="1" spans="1:8">
      <c r="A2" s="36" t="s">
        <v>114</v>
      </c>
      <c r="B2" s="36"/>
      <c r="C2" s="36"/>
      <c r="D2" s="36"/>
      <c r="E2" s="36"/>
      <c r="F2" s="36"/>
      <c r="G2" s="36"/>
      <c r="H2" s="36"/>
    </row>
    <row r="3" ht="23.1" customHeight="1" spans="1:8">
      <c r="A3" s="37" t="s">
        <v>25</v>
      </c>
      <c r="B3" s="37"/>
      <c r="C3" s="37"/>
      <c r="D3" s="37"/>
      <c r="E3" s="37"/>
      <c r="F3" s="37"/>
      <c r="G3" s="37"/>
      <c r="H3" s="37"/>
    </row>
    <row r="4" ht="24.95" customHeight="1" spans="1:8">
      <c r="A4" s="38" t="s">
        <v>4</v>
      </c>
      <c r="B4" s="38" t="s">
        <v>115</v>
      </c>
      <c r="C4" s="38" t="s">
        <v>28</v>
      </c>
      <c r="D4" s="38" t="s">
        <v>116</v>
      </c>
      <c r="E4" s="39" t="s">
        <v>117</v>
      </c>
      <c r="F4" s="39" t="s">
        <v>118</v>
      </c>
      <c r="G4" s="38" t="s">
        <v>119</v>
      </c>
      <c r="H4" s="38" t="s">
        <v>11</v>
      </c>
    </row>
    <row r="5" ht="24.95" customHeight="1" spans="1:8">
      <c r="A5" s="38"/>
      <c r="B5" s="38"/>
      <c r="C5" s="38"/>
      <c r="D5" s="38"/>
      <c r="E5" s="40"/>
      <c r="F5" s="40"/>
      <c r="G5" s="38"/>
      <c r="H5" s="38"/>
    </row>
    <row r="6" ht="30.95" customHeight="1" spans="1:8">
      <c r="A6" s="41">
        <v>1</v>
      </c>
      <c r="B6" s="41" t="s">
        <v>120</v>
      </c>
      <c r="C6" s="42">
        <v>180000000</v>
      </c>
      <c r="D6" s="42"/>
      <c r="E6" s="42">
        <v>180000000</v>
      </c>
      <c r="F6" s="42"/>
      <c r="G6" s="42">
        <f>C6-E6</f>
        <v>0</v>
      </c>
      <c r="H6" s="41"/>
    </row>
    <row r="7" ht="24.95" customHeight="1" spans="1:8">
      <c r="A7" s="41">
        <v>2</v>
      </c>
      <c r="B7" s="41" t="s">
        <v>121</v>
      </c>
      <c r="C7" s="42">
        <v>500000000</v>
      </c>
      <c r="D7" s="42"/>
      <c r="E7" s="42">
        <v>176962906.7</v>
      </c>
      <c r="F7" s="42"/>
      <c r="G7" s="42">
        <f>C7-E7</f>
        <v>323037093.3</v>
      </c>
      <c r="H7" s="41"/>
    </row>
    <row r="8" ht="33.95" customHeight="1" spans="1:8">
      <c r="A8" s="41">
        <v>3</v>
      </c>
      <c r="B8" s="41" t="s">
        <v>90</v>
      </c>
      <c r="C8" s="42">
        <v>1020000</v>
      </c>
      <c r="D8" s="42"/>
      <c r="E8" s="42">
        <v>1020000</v>
      </c>
      <c r="F8" s="42">
        <v>1020000</v>
      </c>
      <c r="G8" s="42">
        <f>C8-F8</f>
        <v>0</v>
      </c>
      <c r="H8" s="41"/>
    </row>
    <row r="9" ht="24.95" customHeight="1" spans="1:8">
      <c r="A9" s="41">
        <v>4</v>
      </c>
      <c r="B9" s="41" t="s">
        <v>90</v>
      </c>
      <c r="C9" s="42">
        <v>1400000</v>
      </c>
      <c r="D9" s="42"/>
      <c r="E9" s="42">
        <v>1400000</v>
      </c>
      <c r="F9" s="42">
        <v>1400000</v>
      </c>
      <c r="G9" s="42">
        <f>C9-F9</f>
        <v>0</v>
      </c>
      <c r="H9" s="41"/>
    </row>
    <row r="10" ht="24.95" customHeight="1" spans="1:8">
      <c r="A10" s="41">
        <v>5</v>
      </c>
      <c r="B10" s="41" t="s">
        <v>90</v>
      </c>
      <c r="C10" s="42">
        <v>2600000</v>
      </c>
      <c r="D10" s="42">
        <v>2600000</v>
      </c>
      <c r="E10" s="42"/>
      <c r="F10" s="42">
        <v>2600000</v>
      </c>
      <c r="G10" s="42">
        <f>C10-F10</f>
        <v>0</v>
      </c>
      <c r="H10" s="41"/>
    </row>
    <row r="11" ht="24.95" customHeight="1" spans="1:8">
      <c r="A11" s="41">
        <v>6</v>
      </c>
      <c r="B11" s="41" t="s">
        <v>90</v>
      </c>
      <c r="C11" s="43">
        <v>4000000</v>
      </c>
      <c r="D11" s="42">
        <v>4000000</v>
      </c>
      <c r="E11" s="42"/>
      <c r="F11" s="42">
        <v>4000000</v>
      </c>
      <c r="G11" s="42">
        <f>C11-F11</f>
        <v>0</v>
      </c>
      <c r="H11" s="41"/>
    </row>
    <row r="12" ht="24.95" customHeight="1" spans="1:8">
      <c r="A12" s="41">
        <v>7</v>
      </c>
      <c r="B12" s="41" t="s">
        <v>90</v>
      </c>
      <c r="C12" s="42">
        <v>1000000</v>
      </c>
      <c r="D12" s="42"/>
      <c r="E12" s="42">
        <v>1000000</v>
      </c>
      <c r="F12" s="42">
        <v>0</v>
      </c>
      <c r="G12" s="42">
        <f>C12-F12</f>
        <v>1000000</v>
      </c>
      <c r="H12" s="41"/>
    </row>
    <row r="13" ht="24.95" customHeight="1" spans="1:8">
      <c r="A13" s="38" t="s">
        <v>112</v>
      </c>
      <c r="B13" s="38"/>
      <c r="C13" s="44">
        <f>SUM(C6:C12)</f>
        <v>690020000</v>
      </c>
      <c r="D13" s="44">
        <f>SUM(D6:D12)</f>
        <v>6600000</v>
      </c>
      <c r="E13" s="44">
        <f>SUM(E6:E12)</f>
        <v>360382906.7</v>
      </c>
      <c r="F13" s="44">
        <f>SUM(F6:F12)</f>
        <v>9020000</v>
      </c>
      <c r="G13" s="44">
        <f>SUM(G6:G12)</f>
        <v>324037093.3</v>
      </c>
      <c r="H13" s="38"/>
    </row>
    <row r="14" spans="10:10">
      <c r="J14" s="45"/>
    </row>
    <row r="15" spans="7:7">
      <c r="G15" s="45"/>
    </row>
  </sheetData>
  <mergeCells count="11">
    <mergeCell ref="A2:H2"/>
    <mergeCell ref="A3:H3"/>
    <mergeCell ref="A13:B13"/>
    <mergeCell ref="A4:A5"/>
    <mergeCell ref="B4:B5"/>
    <mergeCell ref="C4:C5"/>
    <mergeCell ref="D4:D5"/>
    <mergeCell ref="E4:E5"/>
    <mergeCell ref="F4:F5"/>
    <mergeCell ref="G4:G5"/>
    <mergeCell ref="H4:H5"/>
  </mergeCells>
  <pageMargins left="1.0625" right="0.629861111111111" top="1.45625" bottom="1.45625" header="0" footer="0"/>
  <pageSetup paperSize="9" scale="8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abSelected="1" view="pageBreakPreview" zoomScaleNormal="100" workbookViewId="0">
      <selection activeCell="F23" sqref="F23"/>
    </sheetView>
  </sheetViews>
  <sheetFormatPr defaultColWidth="8.75" defaultRowHeight="13.5" outlineLevelCol="5"/>
  <cols>
    <col min="1" max="1" width="8.75" style="1"/>
    <col min="2" max="2" width="13.5" style="1" customWidth="1"/>
    <col min="3" max="3" width="13.5583333333333" style="2" customWidth="1"/>
    <col min="4" max="4" width="33.8916666666667" style="1" customWidth="1"/>
    <col min="5" max="5" width="16.9166666666667" style="1" customWidth="1"/>
    <col min="6" max="6" width="37.5583333333333" style="1" customWidth="1"/>
    <col min="7" max="16384" width="8.75" style="1"/>
  </cols>
  <sheetData>
    <row r="1" ht="14.25" spans="1:6">
      <c r="A1" s="3" t="s">
        <v>122</v>
      </c>
      <c r="B1" s="4"/>
      <c r="C1" s="5"/>
      <c r="D1" s="4"/>
      <c r="E1" s="4"/>
      <c r="F1" s="4"/>
    </row>
    <row r="2" ht="20.25" spans="1:6">
      <c r="A2" s="6" t="s">
        <v>123</v>
      </c>
      <c r="B2" s="6"/>
      <c r="C2" s="6"/>
      <c r="D2" s="6"/>
      <c r="E2" s="6"/>
      <c r="F2" s="6"/>
    </row>
    <row r="3" ht="39" customHeight="1" spans="1:6">
      <c r="A3" s="7" t="s">
        <v>124</v>
      </c>
      <c r="B3" s="8"/>
      <c r="C3" s="8"/>
      <c r="D3" s="7"/>
      <c r="E3" s="9"/>
      <c r="F3" s="10" t="s">
        <v>125</v>
      </c>
    </row>
    <row r="4" ht="40" customHeight="1" spans="1:6">
      <c r="A4" s="11" t="s">
        <v>126</v>
      </c>
      <c r="B4" s="12" t="s">
        <v>127</v>
      </c>
      <c r="C4" s="12" t="s">
        <v>128</v>
      </c>
      <c r="D4" s="12" t="s">
        <v>129</v>
      </c>
      <c r="E4" s="13" t="s">
        <v>130</v>
      </c>
      <c r="F4" s="12" t="s">
        <v>131</v>
      </c>
    </row>
    <row r="5" ht="40" customHeight="1" spans="1:6">
      <c r="A5" s="14">
        <v>1</v>
      </c>
      <c r="B5" s="14" t="s">
        <v>132</v>
      </c>
      <c r="C5" s="15" t="s">
        <v>133</v>
      </c>
      <c r="D5" s="16" t="s">
        <v>134</v>
      </c>
      <c r="E5" s="17">
        <v>-1020000</v>
      </c>
      <c r="F5" s="18" t="s">
        <v>135</v>
      </c>
    </row>
    <row r="6" ht="40" customHeight="1" spans="1:6">
      <c r="A6" s="14">
        <v>2</v>
      </c>
      <c r="B6" s="14" t="s">
        <v>136</v>
      </c>
      <c r="C6" s="15" t="s">
        <v>137</v>
      </c>
      <c r="D6" s="16" t="s">
        <v>134</v>
      </c>
      <c r="E6" s="17">
        <v>-1400000</v>
      </c>
      <c r="F6" s="18" t="s">
        <v>135</v>
      </c>
    </row>
    <row r="7" ht="40" customHeight="1" spans="1:6">
      <c r="A7" s="14">
        <v>3</v>
      </c>
      <c r="B7" s="14" t="s">
        <v>138</v>
      </c>
      <c r="C7" s="19" t="s">
        <v>139</v>
      </c>
      <c r="D7" s="20" t="s">
        <v>140</v>
      </c>
      <c r="E7" s="21">
        <v>1000000</v>
      </c>
      <c r="F7" s="22" t="s">
        <v>141</v>
      </c>
    </row>
    <row r="8" ht="40" customHeight="1" spans="1:6">
      <c r="A8" s="14">
        <v>4</v>
      </c>
      <c r="B8" s="14" t="s">
        <v>138</v>
      </c>
      <c r="C8" s="19" t="s">
        <v>139</v>
      </c>
      <c r="D8" s="20" t="s">
        <v>140</v>
      </c>
      <c r="E8" s="21">
        <v>1000000</v>
      </c>
      <c r="F8" s="22" t="s">
        <v>141</v>
      </c>
    </row>
    <row r="9" ht="40" customHeight="1" spans="1:6">
      <c r="A9" s="14">
        <v>5</v>
      </c>
      <c r="B9" s="14" t="s">
        <v>138</v>
      </c>
      <c r="C9" s="19" t="s">
        <v>139</v>
      </c>
      <c r="D9" s="20" t="s">
        <v>142</v>
      </c>
      <c r="E9" s="21">
        <v>420000</v>
      </c>
      <c r="F9" s="22" t="s">
        <v>141</v>
      </c>
    </row>
    <row r="10" ht="40" customHeight="1" spans="1:6">
      <c r="A10" s="14">
        <v>6</v>
      </c>
      <c r="B10" s="14" t="s">
        <v>138</v>
      </c>
      <c r="C10" s="19" t="s">
        <v>143</v>
      </c>
      <c r="D10" s="20" t="s">
        <v>144</v>
      </c>
      <c r="E10" s="21">
        <v>2600000</v>
      </c>
      <c r="F10" s="23" t="s">
        <v>145</v>
      </c>
    </row>
    <row r="11" ht="40" customHeight="1" spans="1:6">
      <c r="A11" s="14">
        <v>7</v>
      </c>
      <c r="B11" s="14" t="s">
        <v>138</v>
      </c>
      <c r="C11" s="19" t="s">
        <v>146</v>
      </c>
      <c r="D11" s="16" t="s">
        <v>147</v>
      </c>
      <c r="E11" s="17">
        <v>1000000</v>
      </c>
      <c r="F11" s="23" t="s">
        <v>145</v>
      </c>
    </row>
    <row r="12" ht="40" customHeight="1" spans="1:6">
      <c r="A12" s="14">
        <v>8</v>
      </c>
      <c r="B12" s="14" t="s">
        <v>138</v>
      </c>
      <c r="C12" s="19" t="s">
        <v>146</v>
      </c>
      <c r="D12" s="20" t="s">
        <v>148</v>
      </c>
      <c r="E12" s="17">
        <v>1000000</v>
      </c>
      <c r="F12" s="23" t="s">
        <v>145</v>
      </c>
    </row>
    <row r="13" ht="40" customHeight="1" spans="1:6">
      <c r="A13" s="14">
        <v>9</v>
      </c>
      <c r="B13" s="14" t="s">
        <v>138</v>
      </c>
      <c r="C13" s="19" t="s">
        <v>146</v>
      </c>
      <c r="D13" s="16" t="s">
        <v>149</v>
      </c>
      <c r="E13" s="17">
        <v>1000000</v>
      </c>
      <c r="F13" s="23" t="s">
        <v>145</v>
      </c>
    </row>
    <row r="14" ht="40" customHeight="1" spans="1:6">
      <c r="A14" s="14">
        <v>10</v>
      </c>
      <c r="B14" s="14" t="s">
        <v>138</v>
      </c>
      <c r="C14" s="19" t="s">
        <v>146</v>
      </c>
      <c r="D14" s="16" t="s">
        <v>149</v>
      </c>
      <c r="E14" s="17">
        <v>1000000</v>
      </c>
      <c r="F14" s="23" t="s">
        <v>145</v>
      </c>
    </row>
    <row r="15" ht="40" customHeight="1" spans="1:6">
      <c r="A15" s="14">
        <v>11</v>
      </c>
      <c r="B15" s="14" t="s">
        <v>150</v>
      </c>
      <c r="C15" s="19" t="s">
        <v>133</v>
      </c>
      <c r="D15" s="16" t="s">
        <v>151</v>
      </c>
      <c r="E15" s="21">
        <v>-1400000</v>
      </c>
      <c r="F15" s="22" t="s">
        <v>141</v>
      </c>
    </row>
    <row r="16" ht="40" customHeight="1" spans="1:6">
      <c r="A16" s="14">
        <v>12</v>
      </c>
      <c r="B16" s="14" t="s">
        <v>150</v>
      </c>
      <c r="C16" s="19" t="s">
        <v>152</v>
      </c>
      <c r="D16" s="16" t="s">
        <v>153</v>
      </c>
      <c r="E16" s="21">
        <v>-100000</v>
      </c>
      <c r="F16" s="22" t="s">
        <v>141</v>
      </c>
    </row>
    <row r="17" ht="40" customHeight="1" spans="1:6">
      <c r="A17" s="14">
        <v>13</v>
      </c>
      <c r="B17" s="14" t="s">
        <v>154</v>
      </c>
      <c r="C17" s="19" t="s">
        <v>155</v>
      </c>
      <c r="D17" s="16" t="s">
        <v>156</v>
      </c>
      <c r="E17" s="17">
        <v>-2670000</v>
      </c>
      <c r="F17" s="24" t="s">
        <v>157</v>
      </c>
    </row>
    <row r="18" ht="40" customHeight="1" spans="1:6">
      <c r="A18" s="14">
        <v>14</v>
      </c>
      <c r="B18" s="14" t="s">
        <v>154</v>
      </c>
      <c r="C18" s="19" t="s">
        <v>155</v>
      </c>
      <c r="D18" s="16" t="s">
        <v>156</v>
      </c>
      <c r="E18" s="17">
        <v>-1330000</v>
      </c>
      <c r="F18" s="22"/>
    </row>
    <row r="19" ht="40" customHeight="1" spans="1:6">
      <c r="A19" s="14">
        <v>15</v>
      </c>
      <c r="B19" s="14" t="s">
        <v>158</v>
      </c>
      <c r="C19" s="19" t="s">
        <v>152</v>
      </c>
      <c r="D19" s="20" t="s">
        <v>159</v>
      </c>
      <c r="E19" s="17">
        <v>-1100000</v>
      </c>
      <c r="F19" s="22" t="s">
        <v>141</v>
      </c>
    </row>
    <row r="20" ht="40" customHeight="1" spans="1:6">
      <c r="A20" s="14">
        <v>16</v>
      </c>
      <c r="B20" s="25" t="s">
        <v>160</v>
      </c>
      <c r="C20" s="26" t="s">
        <v>161</v>
      </c>
      <c r="D20" s="27" t="s">
        <v>134</v>
      </c>
      <c r="E20" s="28">
        <v>-1000000</v>
      </c>
      <c r="F20" s="29" t="s">
        <v>162</v>
      </c>
    </row>
    <row r="21" ht="40" customHeight="1" spans="1:6">
      <c r="A21" s="30" t="s">
        <v>112</v>
      </c>
      <c r="B21" s="31"/>
      <c r="C21" s="31"/>
      <c r="D21" s="32"/>
      <c r="E21" s="17">
        <f>SUM(E5:E20)</f>
        <v>-1000000</v>
      </c>
      <c r="F21" s="33"/>
    </row>
  </sheetData>
  <mergeCells count="4">
    <mergeCell ref="A2:F2"/>
    <mergeCell ref="A3:E3"/>
    <mergeCell ref="A21:D21"/>
    <mergeCell ref="F17:F18"/>
  </mergeCells>
  <pageMargins left="0.75" right="0.75" top="1" bottom="1" header="0.5" footer="0.5"/>
  <pageSetup paperSize="9" scale="69" orientation="portrait"/>
  <headerFooter/>
  <ignoredErrors>
    <ignoredError sqref="E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项目资金到位情况表</vt:lpstr>
      <vt:lpstr>资金支出情况表</vt:lpstr>
      <vt:lpstr>往来账清理</vt:lpstr>
      <vt:lpstr>玉溪交运物流借款明细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</dc:creator>
  <cp:lastModifiedBy>Administrator</cp:lastModifiedBy>
  <dcterms:created xsi:type="dcterms:W3CDTF">2022-07-05T07:04:00Z</dcterms:created>
  <dcterms:modified xsi:type="dcterms:W3CDTF">2024-11-04T03:53:08Z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D9E7EFA4F3764EE88FE17791AC7FFD79</vt:lpwstr>
  </property>
  <property fmtid="{D5CDD505-2E9C-101B-9397-08002B2CF9AE}" pid="3" name="KSOProductBuildVer">
    <vt:lpwstr>2052-11.8.2.12089</vt:lpwstr>
  </property>
</Properties>
</file>