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615" firstSheet="4" activeTab="4"/>
  </bookViews>
  <sheets>
    <sheet name="问卷调查结果汇总表" sheetId="1" r:id="rId1"/>
    <sheet name="问卷调查结果分布表（A类）" sheetId="2" r:id="rId2"/>
    <sheet name="问卷调查结果分布表（B类）" sheetId="4" r:id="rId3"/>
    <sheet name="问卷调查结果分布表（C类） " sheetId="5" r:id="rId4"/>
    <sheet name="问卷调查情况统计表（A类）（中介留存）" sheetId="3" r:id="rId5"/>
  </sheets>
  <definedNames>
    <definedName name="_xlnm._FilterDatabase" localSheetId="4" hidden="1">'问卷调查情况统计表（A类）（中介留存）'!$AS$5:$AS$57</definedName>
    <definedName name="_xlnm.Print_Titles" localSheetId="1">'问卷调查结果分布表（A类）'!$5:$7</definedName>
    <definedName name="_xlnm.Print_Titles" localSheetId="0">问卷调查结果汇总表!$4:$6</definedName>
    <definedName name="_xlnm.Print_Titles" localSheetId="2">'问卷调查结果分布表（B类）'!$5:$7</definedName>
    <definedName name="_xlnm.Print_Titles" localSheetId="3">'问卷调查结果分布表（C类） '!$5:$7</definedName>
  </definedNames>
  <calcPr calcId="144525"/>
</workbook>
</file>

<file path=xl/sharedStrings.xml><?xml version="1.0" encoding="utf-8"?>
<sst xmlns="http://schemas.openxmlformats.org/spreadsheetml/2006/main" count="438" uniqueCount="216">
  <si>
    <t>附件4-1</t>
  </si>
  <si>
    <t>绩效再评价问卷调查结果汇总表</t>
  </si>
  <si>
    <t>项目名称：2016-2018年普通国省干线公路养护资金</t>
  </si>
  <si>
    <t>序号</t>
  </si>
  <si>
    <t>地区</t>
  </si>
  <si>
    <t>问卷情况分布</t>
  </si>
  <si>
    <t>综合满意度</t>
  </si>
  <si>
    <t>A类：服务对象问卷</t>
  </si>
  <si>
    <t>B类：管理所养护施工人员问卷</t>
  </si>
  <si>
    <t>C类：公路分局管理人员问卷</t>
  </si>
  <si>
    <t>问卷发放数</t>
  </si>
  <si>
    <t>回收有效问卷数</t>
  </si>
  <si>
    <t>满意以上问卷数</t>
  </si>
  <si>
    <t>满意度
（%）</t>
  </si>
  <si>
    <t>抽样汇总数据</t>
  </si>
  <si>
    <t>曲靖市汇总
（州、市局）</t>
  </si>
  <si>
    <t>麒麟区</t>
  </si>
  <si>
    <t>宣威市</t>
  </si>
  <si>
    <t>陆良县</t>
  </si>
  <si>
    <t>附件4-2</t>
  </si>
  <si>
    <t>绩效再评价问卷调查结果分布表
（A类：服务对象问卷）</t>
  </si>
  <si>
    <t>项目名称：2016-2018年国省干线公路养护资金项目绩效再评价</t>
  </si>
  <si>
    <t>问卷发放数：</t>
  </si>
  <si>
    <t>选项占比情况</t>
  </si>
  <si>
    <t>有效问卷数</t>
  </si>
  <si>
    <t>问卷结果分布情况</t>
  </si>
  <si>
    <t>1.您通过这些道路通畅状况如何？</t>
  </si>
  <si>
    <t>2.您通过这些道路路面状况如何？</t>
  </si>
  <si>
    <t>3.您通过这些道路的洁净状况如何？</t>
  </si>
  <si>
    <t>4.您通过这些道路及路边的扬尘状况如何？</t>
  </si>
  <si>
    <t>5.您通过这些道路指示标识是否完善？</t>
  </si>
  <si>
    <t>6.您通过这些道路两边绿化养护（树木补种、涂染、修剪等）及时情况如何？</t>
  </si>
  <si>
    <t>7.您通过这些道路的排水设施状况如何？</t>
  </si>
  <si>
    <t>8.您通过这些道路的边坡防护情况如何？</t>
  </si>
  <si>
    <t>9. 您认为这些道路上行使是否安全？</t>
  </si>
  <si>
    <t>10.您对这些道路的总体情况是否满意？</t>
  </si>
  <si>
    <t>A.非常满意，道路通行非常畅通（10分）</t>
  </si>
  <si>
    <t>B.满意，道路通行基本畅通（8分）</t>
  </si>
  <si>
    <t>C.一般，道路拥堵时有发生 （6分）</t>
  </si>
  <si>
    <t>D.不满意，经常出现拥堵情况（4分）</t>
  </si>
  <si>
    <t>E.非常不满意，拥堵情况非常频繁（0分）</t>
  </si>
  <si>
    <t>A.非常满意，路面状况良好</t>
  </si>
  <si>
    <t>B.满意，路面状况较好，偶尔出现颠簸</t>
  </si>
  <si>
    <t>C.一般，因道路路面造成的颠簸或车行缓慢情况时有发生</t>
  </si>
  <si>
    <t>D.不满意，多处路段道路路面状况较差，造成在行经这些路段时车行缓慢、颠簸、拥堵</t>
  </si>
  <si>
    <t>E.非常不满意，整条道路路面状况较差，造成整个道路车行缓慢、颠簸、拥堵</t>
  </si>
  <si>
    <t>A.非常满意，道路非常整洁</t>
  </si>
  <si>
    <t>B.满意，道路较为整洁，偶尔出现垃圾</t>
  </si>
  <si>
    <t>C.一般，有几处路段路面卫生状况不好</t>
  </si>
  <si>
    <t>D.不满意，整条道路经常出现垃圾，道路路面很脏</t>
  </si>
  <si>
    <t>E.非常不满意，道路整体卫生状况非常差，且长期无人打扫</t>
  </si>
  <si>
    <t>A.非常满意，路边绿化完善，无明显扬尘</t>
  </si>
  <si>
    <t>B.满意，偶尔会有扬尘</t>
  </si>
  <si>
    <t>C.一般，车流量大时扬尘明显</t>
  </si>
  <si>
    <t>D.不满意，道路缺乏足够绿化，造成扬尘较大</t>
  </si>
  <si>
    <t>E.非常不满意，扬尘漫天飞舞，严重影响通行及周边居民生活</t>
  </si>
  <si>
    <t>A.非常完善</t>
  </si>
  <si>
    <t>B.完善，偶尔个别指示标识破损</t>
  </si>
  <si>
    <t>C.一般，经常有看到指示标识破损</t>
  </si>
  <si>
    <t>D.不完善，道路沿线指示标识存在大量破损，且无人修复</t>
  </si>
  <si>
    <t>E.非常不完善，道路上基本无明确的指示标识</t>
  </si>
  <si>
    <t>A.非常及时，树木生长不影响通行</t>
  </si>
  <si>
    <t>B.及时，偶尔有树枝遮挡住道路标识牌，但能在合适距离看清指示牌</t>
  </si>
  <si>
    <t>C.一般，偶尔有树枝遮挡住道路标识牌，无法在合适距离看清指示牌</t>
  </si>
  <si>
    <t>D.不及时，经常有指示牌被树枝遮挡，无法在合适距离看清指示牌</t>
  </si>
  <si>
    <t>E.非常不及时，道路多出指示牌长期被树枝遮挡，且无人修剪</t>
  </si>
  <si>
    <t>A.非常满意，未遇到过道路积水情况</t>
  </si>
  <si>
    <t>B.满意，偶尔路边会有积水情况</t>
  </si>
  <si>
    <t>C.一般，雨季时，路面会有积水情况</t>
  </si>
  <si>
    <t>D.不满意，道路多出存在积水情况</t>
  </si>
  <si>
    <t>E.非常不满意，道路经常出现积水情况，且长期无人处理</t>
  </si>
  <si>
    <t>B.完善，路上偶尔会有碎石</t>
  </si>
  <si>
    <t>C.一般，路上偶尔会有较大石块或树干</t>
  </si>
  <si>
    <t>D.不满意，路上时常会有较大石块或树干</t>
  </si>
  <si>
    <t>E.非常不满意，道路经常因为大石或树干掉落造成道路阻断</t>
  </si>
  <si>
    <t>A.非常安全</t>
  </si>
  <si>
    <t>B.较为安全</t>
  </si>
  <si>
    <t>C.一般</t>
  </si>
  <si>
    <t>D.不安全</t>
  </si>
  <si>
    <t>E.非常不安全</t>
  </si>
  <si>
    <t>A.非常满意</t>
  </si>
  <si>
    <t>B.较为满意</t>
  </si>
  <si>
    <t>D.不满意</t>
  </si>
  <si>
    <t>E.非常不满意</t>
  </si>
  <si>
    <t>抽样数据汇总</t>
  </si>
  <si>
    <t>选项数</t>
  </si>
  <si>
    <t>占比</t>
  </si>
  <si>
    <t>曲靖市市汇总</t>
  </si>
  <si>
    <t>宣威</t>
  </si>
  <si>
    <t>陆良</t>
  </si>
  <si>
    <t>麒麟</t>
  </si>
  <si>
    <t>绩效再评价问卷调查结果分布表
（B类：管理所养护施工人员问卷）</t>
  </si>
  <si>
    <t>1.您对管理所对所辖路段巡查频率合理性的评价是？</t>
  </si>
  <si>
    <t>2.您对公路分局或上级部门对管理所所辖路段的巡查及监督是否满意？</t>
  </si>
  <si>
    <t>3.在日常养护工作中，部门是否为您和同事配备相应的作业工具和施工设备？？</t>
  </si>
  <si>
    <t>4.您在日常工作中，相应的道路、桥梁、隧道等养护施工材料储备情况是？</t>
  </si>
  <si>
    <t>5.基于目前养护工作量，您认为目前管理所的养护人员配置情况如何？</t>
  </si>
  <si>
    <t>6.就您所掌握的信息和工作经验，您对每年道路养护计划评价是？</t>
  </si>
  <si>
    <t>7.您参加过部门组织的养护施工安全培训吗？</t>
  </si>
  <si>
    <t>8.您认为养护施工安全培训效果如何评价？</t>
  </si>
  <si>
    <t>9.在养护工作中，您和同事遇到的问题是否得到解决？</t>
  </si>
  <si>
    <t>10.您对当前管理所对道路养护的管理工作是否满意？</t>
  </si>
  <si>
    <t>A.非常合理（10分）</t>
  </si>
  <si>
    <t>B.合理（8分）</t>
  </si>
  <si>
    <t>C.一般（6分）</t>
  </si>
  <si>
    <t>D.不合理（4分）</t>
  </si>
  <si>
    <t>E.非常不合理（0分）</t>
  </si>
  <si>
    <t>B.满意</t>
  </si>
  <si>
    <t>A.配备非常齐全，且备品备件充足</t>
  </si>
  <si>
    <t>B.配备齐全，但偶尔存在更换不及时情况</t>
  </si>
  <si>
    <t>C.配备缺少某些工具或设备，不能及时补充</t>
  </si>
  <si>
    <t>D.配备非常不全，影响正常工作开展</t>
  </si>
  <si>
    <t>A.材料储备充足，并有一定余量用于应急</t>
  </si>
  <si>
    <t>B.材料储备较充足</t>
  </si>
  <si>
    <t>C.材料储备基本充足，偶尔出现停工等料情况</t>
  </si>
  <si>
    <t>D.材料储备不充足，经常出现停工等料情况</t>
  </si>
  <si>
    <t>E.材料储备非常不充足，无法开展养护工作</t>
  </si>
  <si>
    <t>A.人员配置非常合理</t>
  </si>
  <si>
    <t>B.人员配置合理</t>
  </si>
  <si>
    <t>C.人员配置一般</t>
  </si>
  <si>
    <t>D.人员配置不合理</t>
  </si>
  <si>
    <t>E.人员配置非常不合理</t>
  </si>
  <si>
    <t>A.非常合理，与实际情况一致</t>
  </si>
  <si>
    <t>B.合理，偶尔出现计划调整</t>
  </si>
  <si>
    <t>C.一般，经常出现计划调整</t>
  </si>
  <si>
    <t>D.不合理，与实际情况出入较大</t>
  </si>
  <si>
    <t>E.非常不合理，若严格按照计划执行，则与养护实际需求严重不符</t>
  </si>
  <si>
    <t>A.培训次数非常合理，能够满足业务需要</t>
  </si>
  <si>
    <t>B.培训次数合理，基本满足业务需要</t>
  </si>
  <si>
    <t>C.培训次数不固定，时多时少</t>
  </si>
  <si>
    <t>D.培训次数不合理，基本不能满足业务需要</t>
  </si>
  <si>
    <t>E.培训次数非常不合理，完全不能满足业务需要</t>
  </si>
  <si>
    <t>A.非常有用</t>
  </si>
  <si>
    <t>B.较有用</t>
  </si>
  <si>
    <t>D.基本没用</t>
  </si>
  <si>
    <t>E.没有用</t>
  </si>
  <si>
    <t>A.有反映问题渠道，且能得到及时解决</t>
  </si>
  <si>
    <t>B.有反映问题渠道，但有时不能得到及时解决</t>
  </si>
  <si>
    <t>C.反映问题渠道不明确，大部分问题要拖很久</t>
  </si>
  <si>
    <t>D.未有相应机制或渠道反映问题，不知道向谁反映</t>
  </si>
  <si>
    <t>绩效再评价问卷调查结果分布表
（C类：公路分局管理人员问卷）</t>
  </si>
  <si>
    <t>1.您认为州（市）公路局在拨付公路养护资金及时性的评价是？</t>
  </si>
  <si>
    <t>2.您对州（市）公路局在公路养护考核、督促、指导及培训等工作的评价是？</t>
  </si>
  <si>
    <t>3.您对州（市）公路局在所辖范围内公路养护信息系统管理的评价是？</t>
  </si>
  <si>
    <t>4.在养护工作方面，您对相关路政部门配合协同的评价是？</t>
  </si>
  <si>
    <t>5.您对州（市）公路局在传达政策文件、养护任务等方面及时性和完整性的评价是？</t>
  </si>
  <si>
    <t>6.基于现在养护工作量的需求，您对养护工程师配备的充足性评价是？</t>
  </si>
  <si>
    <t>7.您对州（市）公路局在公路预防性养护工作（例如稀浆封层、沥青罩面等）任务规划、分配、安排的评价是？</t>
  </si>
  <si>
    <t>8.您对州（市）公路局在公路养护节能减排工作（养护车辆分配的合理性，节能材料、技术的推广及运用等）任务规划、分配、安排的情况评价是？</t>
  </si>
  <si>
    <t>9.您对州（市）公路局在特殊季节（例如：雨季）的应对措施的评价是？</t>
  </si>
  <si>
    <t>10.您对国省干线公路养护工作的总体评价如何？</t>
  </si>
  <si>
    <t>A.非常及时（10分）</t>
  </si>
  <si>
    <t>B.及时（8分）</t>
  </si>
  <si>
    <t>D.不及时（4分）</t>
  </si>
  <si>
    <t>E.非常不及时（0分）</t>
  </si>
  <si>
    <t>A.非常好，有效提升道路使用寿命</t>
  </si>
  <si>
    <t xml:space="preserve">B.好，保证正常的道路使用  </t>
  </si>
  <si>
    <t>C.一般 ，对道路养护效果影响不明显</t>
  </si>
  <si>
    <t>D.不好，对道路养护无效果</t>
  </si>
  <si>
    <t xml:space="preserve">E.非常不好，使道路使用寿命缩短 </t>
  </si>
  <si>
    <t>A.已建立完善的针对特殊季节制度及措施</t>
  </si>
  <si>
    <t>B.基本建立的针对特殊季节制度及措施</t>
  </si>
  <si>
    <t>C.无专门针对特殊季节制度，但有相应措施</t>
  </si>
  <si>
    <t>D.未建立应对制度及措施</t>
  </si>
  <si>
    <t>附件4-3</t>
  </si>
  <si>
    <t>绩效再评价问卷调查结果分布表（中介存档）
（A类：服务对象问卷）</t>
  </si>
  <si>
    <t>项目名称：玉溪市工业和信息化局市级装备制造业发展专项资金云南太标集团贷款贴息、研发费用补助项目绩效再评价</t>
  </si>
  <si>
    <t>问卷编号</t>
  </si>
  <si>
    <t>州（市）</t>
  </si>
  <si>
    <t>单位</t>
  </si>
  <si>
    <t>1.您认为该项目的补贴方式如何？</t>
  </si>
  <si>
    <t>2.您认为该项目2016-2018年补贴范围如何？</t>
  </si>
  <si>
    <t>3.您觉得该资金申请审核难度如何？</t>
  </si>
  <si>
    <t>4.您觉得该项目审核效率如何？</t>
  </si>
  <si>
    <t>5.您觉得该项目资金到位及时如何？</t>
  </si>
  <si>
    <t>6.您觉得该补助资金对您企业发展作用如何？</t>
  </si>
  <si>
    <t>7.您认为审核过程中是否发现有他方介入，干扰审核的情况？</t>
  </si>
  <si>
    <t>8.您认为以后年度是否有继续实施该项目的必要性？</t>
  </si>
  <si>
    <t>9. 您认为该项政策激发企业技术创新热情的影响程度？</t>
  </si>
  <si>
    <t>10.您对该项补助资金作用效果的总体评价是？</t>
  </si>
  <si>
    <t>总分</t>
  </si>
  <si>
    <t xml:space="preserve"> B. 比较合理（8分）</t>
  </si>
  <si>
    <t>C. 基本合理（4分）</t>
  </si>
  <si>
    <t>D. 不太合理（0分）</t>
  </si>
  <si>
    <t>D.D. 不太合理（0分）</t>
  </si>
  <si>
    <t>A.不难</t>
  </si>
  <si>
    <t>B.一般</t>
  </si>
  <si>
    <t>C.比较困难</t>
  </si>
  <si>
    <t>D.非常困难</t>
  </si>
  <si>
    <t>A.非常高</t>
  </si>
  <si>
    <t>B.比较高</t>
  </si>
  <si>
    <t>D.较低</t>
  </si>
  <si>
    <t>A.时间短，快速到位</t>
  </si>
  <si>
    <t>B. 时间较长，但能及时到位</t>
  </si>
  <si>
    <t xml:space="preserve">C. 时间长，一般等很久  </t>
  </si>
  <si>
    <t>D.资金到位慢</t>
  </si>
  <si>
    <t>A.非常显著</t>
  </si>
  <si>
    <t>B.比较显著</t>
  </si>
  <si>
    <t>D.不太显著</t>
  </si>
  <si>
    <t>A. 没发现</t>
  </si>
  <si>
    <t>B. 偶尔发现</t>
  </si>
  <si>
    <t>C. 比较常见</t>
  </si>
  <si>
    <t>D. 非常普遍</t>
  </si>
  <si>
    <t>A.非常必要</t>
  </si>
  <si>
    <t>B.必要</t>
  </si>
  <si>
    <t>C.不怎么需要</t>
  </si>
  <si>
    <t>D.不必要</t>
  </si>
  <si>
    <t>A.非常大</t>
  </si>
  <si>
    <t xml:space="preserve">  B. 比较大</t>
  </si>
  <si>
    <t>C. 有一定影响</t>
  </si>
  <si>
    <t>D. 没影响</t>
  </si>
  <si>
    <t>B.比较满意</t>
  </si>
  <si>
    <t>C.基本满意</t>
  </si>
  <si>
    <t>D.不太满意</t>
  </si>
  <si>
    <t>玉溪市</t>
  </si>
  <si>
    <t>太标集团</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</si>
</sst>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1">
    <font>
      <sz val="11"/>
      <color theme="1"/>
      <name val="等线"/>
      <charset val="134"/>
      <scheme val="minor"/>
    </font>
    <font>
      <sz val="10"/>
      <name val="Times New Roman"/>
      <charset val="134"/>
    </font>
    <font>
      <sz val="14"/>
      <name val="黑体"/>
      <charset val="134"/>
    </font>
    <font>
      <sz val="14"/>
      <color theme="1"/>
      <name val="黑体"/>
      <charset val="134"/>
    </font>
    <font>
      <sz val="22"/>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22"/>
      <color theme="1"/>
      <name val="方正小标宋简体"/>
      <charset val="134"/>
    </font>
    <font>
      <sz val="12"/>
      <name val="宋体"/>
      <charset val="134"/>
    </font>
    <font>
      <sz val="11"/>
      <color theme="1"/>
      <name val="等线"/>
      <charset val="0"/>
      <scheme val="minor"/>
    </font>
    <font>
      <sz val="11"/>
      <color theme="0"/>
      <name val="等线"/>
      <charset val="0"/>
      <scheme val="minor"/>
    </font>
    <font>
      <b/>
      <sz val="11"/>
      <color theme="1"/>
      <name val="等线"/>
      <charset val="0"/>
      <scheme val="minor"/>
    </font>
    <font>
      <sz val="10"/>
      <color theme="1"/>
      <name val="等线"/>
      <charset val="134"/>
      <scheme val="minor"/>
    </font>
    <font>
      <sz val="11"/>
      <color rgb="FF9C0006"/>
      <name val="等线"/>
      <charset val="0"/>
      <scheme val="minor"/>
    </font>
    <font>
      <sz val="11"/>
      <color rgb="FF3F3F76"/>
      <name val="等线"/>
      <charset val="0"/>
      <scheme val="minor"/>
    </font>
    <font>
      <sz val="11"/>
      <color rgb="FFFA7D00"/>
      <name val="等线"/>
      <charset val="0"/>
      <scheme val="minor"/>
    </font>
    <font>
      <b/>
      <sz val="15"/>
      <color theme="3"/>
      <name val="等线"/>
      <charset val="134"/>
      <scheme val="minor"/>
    </font>
    <font>
      <sz val="11"/>
      <color rgb="FF0061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b/>
      <sz val="11"/>
      <color rgb="FFFA7D0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b/>
      <sz val="11"/>
      <color rgb="FFFFFFF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14" fillId="0" borderId="0" applyFont="0" applyFill="0" applyBorder="0" applyAlignment="0" applyProtection="0">
      <alignment vertical="center"/>
    </xf>
    <xf numFmtId="0" fontId="11" fillId="25" borderId="0" applyNumberFormat="0" applyBorder="0" applyAlignment="0" applyProtection="0">
      <alignment vertical="center"/>
    </xf>
    <xf numFmtId="0" fontId="16" fillId="13" borderId="10"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1" fillId="14" borderId="0" applyNumberFormat="0" applyBorder="0" applyAlignment="0" applyProtection="0">
      <alignment vertical="center"/>
    </xf>
    <xf numFmtId="0" fontId="15" fillId="9" borderId="0" applyNumberFormat="0" applyBorder="0" applyAlignment="0" applyProtection="0">
      <alignment vertical="center"/>
    </xf>
    <xf numFmtId="43" fontId="14" fillId="0" borderId="0" applyFont="0" applyFill="0" applyBorder="0" applyAlignment="0" applyProtection="0">
      <alignment vertical="center"/>
    </xf>
    <xf numFmtId="0" fontId="12" fillId="2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4" fillId="17" borderId="13" applyNumberFormat="0" applyFont="0" applyAlignment="0" applyProtection="0">
      <alignment vertical="center"/>
    </xf>
    <xf numFmtId="0" fontId="12" fillId="24" borderId="0" applyNumberFormat="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12" applyNumberFormat="0" applyFill="0" applyAlignment="0" applyProtection="0">
      <alignment vertical="center"/>
    </xf>
    <xf numFmtId="0" fontId="28" fillId="0" borderId="12" applyNumberFormat="0" applyFill="0" applyAlignment="0" applyProtection="0">
      <alignment vertical="center"/>
    </xf>
    <xf numFmtId="0" fontId="12" fillId="16" borderId="0" applyNumberFormat="0" applyBorder="0" applyAlignment="0" applyProtection="0">
      <alignment vertical="center"/>
    </xf>
    <xf numFmtId="0" fontId="20" fillId="0" borderId="14" applyNumberFormat="0" applyFill="0" applyAlignment="0" applyProtection="0">
      <alignment vertical="center"/>
    </xf>
    <xf numFmtId="0" fontId="12" fillId="21" borderId="0" applyNumberFormat="0" applyBorder="0" applyAlignment="0" applyProtection="0">
      <alignment vertical="center"/>
    </xf>
    <xf numFmtId="0" fontId="27" fillId="28" borderId="15" applyNumberFormat="0" applyAlignment="0" applyProtection="0">
      <alignment vertical="center"/>
    </xf>
    <xf numFmtId="0" fontId="26" fillId="28" borderId="10" applyNumberFormat="0" applyAlignment="0" applyProtection="0">
      <alignment vertical="center"/>
    </xf>
    <xf numFmtId="0" fontId="30" fillId="33" borderId="16" applyNumberFormat="0" applyAlignment="0" applyProtection="0">
      <alignment vertical="center"/>
    </xf>
    <xf numFmtId="0" fontId="11" fillId="32" borderId="0" applyNumberFormat="0" applyBorder="0" applyAlignment="0" applyProtection="0">
      <alignment vertical="center"/>
    </xf>
    <xf numFmtId="0" fontId="12" fillId="27" borderId="0" applyNumberFormat="0" applyBorder="0" applyAlignment="0" applyProtection="0">
      <alignment vertical="center"/>
    </xf>
    <xf numFmtId="0" fontId="17" fillId="0" borderId="11" applyNumberFormat="0" applyFill="0" applyAlignment="0" applyProtection="0">
      <alignment vertical="center"/>
    </xf>
    <xf numFmtId="0" fontId="13" fillId="0" borderId="9" applyNumberFormat="0" applyFill="0" applyAlignment="0" applyProtection="0">
      <alignment vertical="center"/>
    </xf>
    <xf numFmtId="0" fontId="19" fillId="20" borderId="0" applyNumberFormat="0" applyBorder="0" applyAlignment="0" applyProtection="0">
      <alignment vertical="center"/>
    </xf>
    <xf numFmtId="0" fontId="23" fillId="23" borderId="0" applyNumberFormat="0" applyBorder="0" applyAlignment="0" applyProtection="0">
      <alignment vertical="center"/>
    </xf>
    <xf numFmtId="0" fontId="11" fillId="19" borderId="0" applyNumberFormat="0" applyBorder="0" applyAlignment="0" applyProtection="0">
      <alignment vertical="center"/>
    </xf>
    <xf numFmtId="0" fontId="12" fillId="12" borderId="0" applyNumberFormat="0" applyBorder="0" applyAlignment="0" applyProtection="0">
      <alignment vertical="center"/>
    </xf>
    <xf numFmtId="0" fontId="11" fillId="18"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1" fillId="7"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1" fillId="3"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11" fillId="15" borderId="0" applyNumberFormat="0" applyBorder="0" applyAlignment="0" applyProtection="0">
      <alignment vertical="center"/>
    </xf>
    <xf numFmtId="0" fontId="12" fillId="10" borderId="0" applyNumberFormat="0" applyBorder="0" applyAlignment="0" applyProtection="0">
      <alignment vertical="center"/>
    </xf>
    <xf numFmtId="0" fontId="10" fillId="0" borderId="0">
      <alignment vertical="center"/>
    </xf>
    <xf numFmtId="43" fontId="10" fillId="0" borderId="0" applyFont="0" applyFill="0" applyBorder="0" applyAlignment="0" applyProtection="0">
      <alignment vertical="center"/>
    </xf>
  </cellStyleXfs>
  <cellXfs count="55">
    <xf numFmtId="0" fontId="0" fillId="0" borderId="0" xfId="0"/>
    <xf numFmtId="0" fontId="1" fillId="2" borderId="0" xfId="50" applyFont="1" applyFill="1">
      <alignment vertical="center"/>
    </xf>
    <xf numFmtId="0" fontId="1" fillId="0" borderId="0" xfId="50" applyFont="1" applyAlignment="1">
      <alignment horizontal="center" vertical="center"/>
    </xf>
    <xf numFmtId="0" fontId="1" fillId="0" borderId="0" xfId="50" applyFo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6" fillId="0" borderId="2" xfId="44" applyFont="1" applyBorder="1" applyAlignment="1">
      <alignment horizontal="center" vertical="center" wrapText="1"/>
    </xf>
    <xf numFmtId="0" fontId="6" fillId="0" borderId="5" xfId="44" applyFont="1" applyBorder="1" applyAlignment="1">
      <alignment horizontal="center" vertical="center" wrapText="1"/>
    </xf>
    <xf numFmtId="0" fontId="7" fillId="0" borderId="2" xfId="0" applyFont="1" applyBorder="1" applyAlignment="1">
      <alignment horizontal="center" vertical="center" wrapText="1"/>
    </xf>
    <xf numFmtId="0" fontId="6" fillId="0" borderId="6" xfId="44" applyFont="1" applyBorder="1" applyAlignment="1">
      <alignment horizontal="center" vertical="center" wrapText="1"/>
    </xf>
    <xf numFmtId="0" fontId="8" fillId="0" borderId="2" xfId="50" applyFont="1" applyBorder="1" applyAlignment="1">
      <alignment horizontal="center" vertical="center"/>
    </xf>
    <xf numFmtId="0" fontId="8" fillId="0" borderId="2" xfId="50" applyFont="1" applyBorder="1">
      <alignment vertical="center"/>
    </xf>
    <xf numFmtId="0" fontId="8" fillId="0" borderId="2" xfId="50" applyFont="1" applyFill="1" applyBorder="1">
      <alignment vertical="center"/>
    </xf>
    <xf numFmtId="43" fontId="8" fillId="0" borderId="2" xfId="51" applyFont="1" applyBorder="1" applyAlignment="1">
      <alignment horizontal="center" vertical="center"/>
    </xf>
    <xf numFmtId="0" fontId="8" fillId="2" borderId="2" xfId="50" applyFont="1" applyFill="1" applyBorder="1" applyAlignment="1">
      <alignment horizontal="center" vertical="center"/>
    </xf>
    <xf numFmtId="0" fontId="5" fillId="0" borderId="7" xfId="0" applyFont="1" applyBorder="1" applyAlignment="1">
      <alignment vertical="center" wrapText="1"/>
    </xf>
    <xf numFmtId="43" fontId="8" fillId="0" borderId="2" xfId="51" applyFont="1" applyBorder="1" applyAlignment="1">
      <alignment vertical="center" wrapText="1"/>
    </xf>
    <xf numFmtId="43" fontId="8" fillId="2" borderId="2" xfId="51" applyFont="1" applyFill="1" applyBorder="1" applyAlignment="1">
      <alignment vertical="center" wrapText="1"/>
    </xf>
    <xf numFmtId="0" fontId="5" fillId="0" borderId="0" xfId="0" applyFont="1" applyAlignment="1">
      <alignment horizontal="center" vertical="center" wrapText="1"/>
    </xf>
    <xf numFmtId="10" fontId="5" fillId="0" borderId="0" xfId="0"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10" fontId="5" fillId="0" borderId="2" xfId="11" applyNumberFormat="1" applyFont="1" applyBorder="1" applyAlignment="1">
      <alignment horizontal="center" vertical="center" wrapText="1"/>
    </xf>
    <xf numFmtId="10" fontId="5" fillId="0" borderId="6" xfId="0" applyNumberFormat="1" applyFont="1" applyBorder="1" applyAlignment="1">
      <alignment horizontal="center" vertical="center" wrapText="1"/>
    </xf>
    <xf numFmtId="10" fontId="5" fillId="0" borderId="2"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0" fontId="5" fillId="0" borderId="0" xfId="0" applyNumberFormat="1" applyFont="1" applyAlignment="1">
      <alignment horizontal="center" vertical="center" wrapText="1"/>
    </xf>
    <xf numFmtId="0" fontId="5" fillId="0" borderId="5"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11"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5" fillId="0" borderId="2" xfId="0" applyFont="1" applyBorder="1" applyAlignment="1">
      <alignment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center" vertical="center"/>
    </xf>
    <xf numFmtId="10" fontId="7"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10" fontId="5" fillId="0" borderId="2" xfId="0" applyNumberFormat="1"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千位分隔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zoomScale="130" zoomScaleNormal="130" topLeftCell="A4" workbookViewId="0">
      <selection activeCell="P11" sqref="P11"/>
    </sheetView>
  </sheetViews>
  <sheetFormatPr defaultColWidth="9" defaultRowHeight="12"/>
  <cols>
    <col min="1" max="1" width="5" style="47" customWidth="1"/>
    <col min="2" max="2" width="13.8916666666667" style="47" customWidth="1"/>
    <col min="3" max="5" width="8.63333333333333" style="47" customWidth="1"/>
    <col min="6" max="6" width="9.88333333333333" style="47" customWidth="1"/>
    <col min="7" max="9" width="8.63333333333333" style="47" customWidth="1"/>
    <col min="10" max="10" width="9.5" style="47" customWidth="1"/>
    <col min="11" max="13" width="8.63333333333333" style="47" customWidth="1"/>
    <col min="14" max="14" width="9.63333333333333" style="47" customWidth="1"/>
    <col min="15" max="15" width="9.38333333333333" style="47" customWidth="1"/>
    <col min="16" max="16384" width="9" style="47"/>
  </cols>
  <sheetData>
    <row r="1" ht="18.75" spans="1:2">
      <c r="A1" s="48" t="s">
        <v>0</v>
      </c>
      <c r="B1" s="48"/>
    </row>
    <row r="2" ht="28.5" spans="1:14">
      <c r="A2" s="49" t="s">
        <v>1</v>
      </c>
      <c r="B2" s="49"/>
      <c r="C2" s="49"/>
      <c r="D2" s="49"/>
      <c r="E2" s="49"/>
      <c r="F2" s="49"/>
      <c r="G2" s="49"/>
      <c r="H2" s="49"/>
      <c r="I2" s="49"/>
      <c r="J2" s="49"/>
      <c r="K2" s="49"/>
      <c r="L2" s="49"/>
      <c r="M2" s="49"/>
      <c r="N2" s="49"/>
    </row>
    <row r="3" s="46" customFormat="1" ht="30" customHeight="1" spans="1:14">
      <c r="A3" s="50" t="s">
        <v>2</v>
      </c>
      <c r="B3" s="50"/>
      <c r="C3" s="50"/>
      <c r="D3" s="50"/>
      <c r="E3" s="50"/>
      <c r="F3" s="50"/>
      <c r="G3" s="50"/>
      <c r="H3" s="50"/>
      <c r="I3" s="50"/>
      <c r="J3" s="50"/>
      <c r="K3" s="50"/>
      <c r="L3" s="50"/>
      <c r="M3" s="50"/>
      <c r="N3" s="50"/>
    </row>
    <row r="4" s="46" customFormat="1" ht="30" customHeight="1" spans="1:15">
      <c r="A4" s="51" t="s">
        <v>3</v>
      </c>
      <c r="B4" s="51" t="s">
        <v>4</v>
      </c>
      <c r="C4" s="51" t="s">
        <v>5</v>
      </c>
      <c r="D4" s="51"/>
      <c r="E4" s="51"/>
      <c r="F4" s="51"/>
      <c r="G4" s="51"/>
      <c r="H4" s="51"/>
      <c r="I4" s="51"/>
      <c r="J4" s="51"/>
      <c r="K4" s="51"/>
      <c r="L4" s="51"/>
      <c r="M4" s="51"/>
      <c r="N4" s="51"/>
      <c r="O4" s="14" t="s">
        <v>6</v>
      </c>
    </row>
    <row r="5" s="46" customFormat="1" ht="30" customHeight="1" spans="1:15">
      <c r="A5" s="51"/>
      <c r="B5" s="51"/>
      <c r="C5" s="51" t="s">
        <v>7</v>
      </c>
      <c r="D5" s="51"/>
      <c r="E5" s="51"/>
      <c r="F5" s="51"/>
      <c r="G5" s="51" t="s">
        <v>8</v>
      </c>
      <c r="H5" s="51"/>
      <c r="I5" s="51"/>
      <c r="J5" s="51"/>
      <c r="K5" s="51" t="s">
        <v>9</v>
      </c>
      <c r="L5" s="51"/>
      <c r="M5" s="51"/>
      <c r="N5" s="51"/>
      <c r="O5" s="14"/>
    </row>
    <row r="6" s="46" customFormat="1" ht="42" customHeight="1" spans="1:15">
      <c r="A6" s="51"/>
      <c r="B6" s="51"/>
      <c r="C6" s="14" t="s">
        <v>10</v>
      </c>
      <c r="D6" s="14" t="s">
        <v>11</v>
      </c>
      <c r="E6" s="14" t="s">
        <v>12</v>
      </c>
      <c r="F6" s="14" t="s">
        <v>13</v>
      </c>
      <c r="G6" s="14" t="s">
        <v>10</v>
      </c>
      <c r="H6" s="14" t="s">
        <v>11</v>
      </c>
      <c r="I6" s="14" t="s">
        <v>12</v>
      </c>
      <c r="J6" s="14" t="s">
        <v>13</v>
      </c>
      <c r="K6" s="14" t="s">
        <v>10</v>
      </c>
      <c r="L6" s="14" t="s">
        <v>11</v>
      </c>
      <c r="M6" s="14" t="s">
        <v>12</v>
      </c>
      <c r="N6" s="14" t="s">
        <v>13</v>
      </c>
      <c r="O6" s="14"/>
    </row>
    <row r="7" s="46" customFormat="1" ht="30" customHeight="1" spans="1:15">
      <c r="A7" s="51"/>
      <c r="B7" s="34" t="s">
        <v>14</v>
      </c>
      <c r="C7" s="14"/>
      <c r="D7" s="14"/>
      <c r="E7" s="14"/>
      <c r="F7" s="52" t="e">
        <f>E7/D7</f>
        <v>#DIV/0!</v>
      </c>
      <c r="G7" s="14"/>
      <c r="H7" s="14"/>
      <c r="I7" s="14"/>
      <c r="J7" s="14" t="e">
        <f>I7/H7</f>
        <v>#DIV/0!</v>
      </c>
      <c r="K7" s="14"/>
      <c r="L7" s="14"/>
      <c r="M7" s="14"/>
      <c r="N7" s="14" t="e">
        <f>M7/L7</f>
        <v>#DIV/0!</v>
      </c>
      <c r="O7" s="51" t="e">
        <f>F7*30%+J7*30%+N7*20%+#REF!*10%+#REF!*10%</f>
        <v>#DIV/0!</v>
      </c>
    </row>
    <row r="8" ht="24" spans="1:15">
      <c r="A8" s="53">
        <v>1</v>
      </c>
      <c r="B8" s="34" t="s">
        <v>15</v>
      </c>
      <c r="C8" s="53">
        <f>SUM(C9:C11)</f>
        <v>35</v>
      </c>
      <c r="D8" s="53">
        <f>SUM(D9:D11)</f>
        <v>35</v>
      </c>
      <c r="E8" s="53">
        <f>SUM(E9:E11)</f>
        <v>31</v>
      </c>
      <c r="F8" s="52">
        <f>E8/D8</f>
        <v>0.885714285714286</v>
      </c>
      <c r="G8" s="53">
        <f>SUM(G9:G11)</f>
        <v>79</v>
      </c>
      <c r="H8" s="53">
        <f>SUM(H9:H11)</f>
        <v>79</v>
      </c>
      <c r="I8" s="53">
        <f>SUM(I9:I11)</f>
        <v>77</v>
      </c>
      <c r="J8" s="52">
        <f>I8/H8</f>
        <v>0.974683544303797</v>
      </c>
      <c r="K8" s="53">
        <f>SUM(K9:K11)</f>
        <v>60</v>
      </c>
      <c r="L8" s="53">
        <f>SUM(L9:L11)</f>
        <v>60</v>
      </c>
      <c r="M8" s="53">
        <f>SUM(M9:M11)</f>
        <v>57</v>
      </c>
      <c r="N8" s="52">
        <f>M8/L8</f>
        <v>0.95</v>
      </c>
      <c r="O8" s="53"/>
    </row>
    <row r="9" ht="42.6" customHeight="1" spans="1:15">
      <c r="A9" s="53">
        <v>2</v>
      </c>
      <c r="B9" s="34" t="s">
        <v>16</v>
      </c>
      <c r="C9" s="53">
        <v>10</v>
      </c>
      <c r="D9" s="53">
        <v>10</v>
      </c>
      <c r="E9" s="53">
        <v>10</v>
      </c>
      <c r="F9" s="52">
        <f>E9/D9</f>
        <v>1</v>
      </c>
      <c r="G9" s="53">
        <v>19</v>
      </c>
      <c r="H9" s="53">
        <v>19</v>
      </c>
      <c r="I9" s="53">
        <v>19</v>
      </c>
      <c r="J9" s="52">
        <f>I9/H9</f>
        <v>1</v>
      </c>
      <c r="K9" s="53">
        <v>19</v>
      </c>
      <c r="L9" s="53">
        <v>19</v>
      </c>
      <c r="M9" s="53">
        <v>19</v>
      </c>
      <c r="N9" s="52">
        <f>M9/L9</f>
        <v>1</v>
      </c>
      <c r="O9" s="54">
        <f>F9*0.5+J9*0.3+N9*0.2</f>
        <v>1</v>
      </c>
    </row>
    <row r="10" ht="30" customHeight="1" spans="1:15">
      <c r="A10" s="53">
        <v>3</v>
      </c>
      <c r="B10" s="53" t="s">
        <v>17</v>
      </c>
      <c r="C10" s="53">
        <v>10</v>
      </c>
      <c r="D10" s="53">
        <v>10</v>
      </c>
      <c r="E10" s="53">
        <v>10</v>
      </c>
      <c r="F10" s="52">
        <f>E10/D10</f>
        <v>1</v>
      </c>
      <c r="G10" s="53">
        <v>35</v>
      </c>
      <c r="H10" s="53">
        <v>35</v>
      </c>
      <c r="I10" s="53">
        <v>33</v>
      </c>
      <c r="J10" s="52">
        <f>I10/H10</f>
        <v>0.942857142857143</v>
      </c>
      <c r="K10" s="53">
        <v>21</v>
      </c>
      <c r="L10" s="53">
        <v>21</v>
      </c>
      <c r="M10" s="53">
        <v>18</v>
      </c>
      <c r="N10" s="52">
        <f>M10/L10</f>
        <v>0.857142857142857</v>
      </c>
      <c r="O10" s="54">
        <f>F10*0.5+J10*0.3+N10*0.2</f>
        <v>0.954285714285714</v>
      </c>
    </row>
    <row r="11" ht="30" customHeight="1" spans="1:15">
      <c r="A11" s="53">
        <v>4</v>
      </c>
      <c r="B11" s="53" t="s">
        <v>18</v>
      </c>
      <c r="C11" s="53">
        <v>15</v>
      </c>
      <c r="D11" s="53">
        <v>15</v>
      </c>
      <c r="E11" s="53">
        <v>11</v>
      </c>
      <c r="F11" s="52">
        <f>E11/D11</f>
        <v>0.733333333333333</v>
      </c>
      <c r="G11" s="53">
        <v>25</v>
      </c>
      <c r="H11" s="53">
        <v>25</v>
      </c>
      <c r="I11" s="53">
        <v>25</v>
      </c>
      <c r="J11" s="52">
        <f>I11/H11</f>
        <v>1</v>
      </c>
      <c r="K11" s="53">
        <v>20</v>
      </c>
      <c r="L11" s="53">
        <v>20</v>
      </c>
      <c r="M11" s="53">
        <v>20</v>
      </c>
      <c r="N11" s="52">
        <f>M11/L11</f>
        <v>1</v>
      </c>
      <c r="O11" s="54">
        <f>F11*0.5+J11*0.3+N11*0.2</f>
        <v>0.866666666666667</v>
      </c>
    </row>
    <row r="12" ht="30" customHeight="1" spans="1:15">
      <c r="A12" s="53"/>
      <c r="B12" s="53"/>
      <c r="C12" s="53"/>
      <c r="D12" s="53"/>
      <c r="E12" s="53"/>
      <c r="F12" s="53"/>
      <c r="G12" s="53"/>
      <c r="H12" s="53"/>
      <c r="I12" s="53"/>
      <c r="J12" s="53"/>
      <c r="K12" s="53"/>
      <c r="L12" s="53"/>
      <c r="M12" s="53"/>
      <c r="N12" s="53"/>
      <c r="O12" s="53"/>
    </row>
    <row r="13" ht="30" customHeight="1" spans="1:15">
      <c r="A13" s="53"/>
      <c r="B13" s="53"/>
      <c r="C13" s="53"/>
      <c r="D13" s="53"/>
      <c r="E13" s="53"/>
      <c r="F13" s="53"/>
      <c r="G13" s="53"/>
      <c r="H13" s="53"/>
      <c r="I13" s="53"/>
      <c r="J13" s="53"/>
      <c r="K13" s="53"/>
      <c r="L13" s="53"/>
      <c r="M13" s="53"/>
      <c r="N13" s="53"/>
      <c r="O13" s="53"/>
    </row>
    <row r="14" ht="30" customHeight="1" spans="1:15">
      <c r="A14" s="53"/>
      <c r="B14" s="34"/>
      <c r="C14" s="53"/>
      <c r="D14" s="53"/>
      <c r="E14" s="53"/>
      <c r="F14" s="53"/>
      <c r="G14" s="53"/>
      <c r="H14" s="53"/>
      <c r="I14" s="53"/>
      <c r="J14" s="53"/>
      <c r="K14" s="53"/>
      <c r="L14" s="53"/>
      <c r="M14" s="53"/>
      <c r="N14" s="53"/>
      <c r="O14" s="53"/>
    </row>
    <row r="15" ht="30" customHeight="1" spans="1:15">
      <c r="A15" s="53"/>
      <c r="B15" s="53"/>
      <c r="C15" s="53"/>
      <c r="D15" s="53"/>
      <c r="E15" s="53"/>
      <c r="F15" s="53"/>
      <c r="G15" s="53"/>
      <c r="H15" s="53"/>
      <c r="I15" s="53"/>
      <c r="J15" s="53"/>
      <c r="K15" s="53"/>
      <c r="L15" s="53"/>
      <c r="M15" s="53"/>
      <c r="N15" s="53"/>
      <c r="O15" s="53"/>
    </row>
    <row r="16" ht="30" customHeight="1" spans="1:15">
      <c r="A16" s="53"/>
      <c r="B16" s="53"/>
      <c r="C16" s="53"/>
      <c r="D16" s="53"/>
      <c r="E16" s="53"/>
      <c r="F16" s="53"/>
      <c r="G16" s="53"/>
      <c r="H16" s="53"/>
      <c r="I16" s="53"/>
      <c r="J16" s="53"/>
      <c r="K16" s="53"/>
      <c r="L16" s="53"/>
      <c r="M16" s="53"/>
      <c r="N16" s="53"/>
      <c r="O16" s="53"/>
    </row>
    <row r="17" ht="30" customHeight="1" spans="1:15">
      <c r="A17" s="53"/>
      <c r="B17" s="53"/>
      <c r="C17" s="53"/>
      <c r="D17" s="53"/>
      <c r="E17" s="53"/>
      <c r="F17" s="53"/>
      <c r="G17" s="53"/>
      <c r="H17" s="53"/>
      <c r="I17" s="53"/>
      <c r="J17" s="53"/>
      <c r="K17" s="53"/>
      <c r="L17" s="53"/>
      <c r="M17" s="53"/>
      <c r="N17" s="53"/>
      <c r="O17" s="53"/>
    </row>
    <row r="18" ht="30" customHeight="1" spans="1:15">
      <c r="A18" s="53"/>
      <c r="B18" s="53"/>
      <c r="C18" s="53"/>
      <c r="D18" s="53"/>
      <c r="E18" s="53"/>
      <c r="F18" s="53"/>
      <c r="G18" s="53"/>
      <c r="H18" s="53"/>
      <c r="I18" s="53"/>
      <c r="J18" s="53"/>
      <c r="K18" s="53"/>
      <c r="L18" s="53"/>
      <c r="M18" s="53"/>
      <c r="N18" s="53"/>
      <c r="O18" s="53"/>
    </row>
  </sheetData>
  <mergeCells count="10">
    <mergeCell ref="A1:B1"/>
    <mergeCell ref="A2:N2"/>
    <mergeCell ref="A3:N3"/>
    <mergeCell ref="C4:N4"/>
    <mergeCell ref="C5:F5"/>
    <mergeCell ref="G5:J5"/>
    <mergeCell ref="K5:N5"/>
    <mergeCell ref="A4:A6"/>
    <mergeCell ref="B4:B6"/>
    <mergeCell ref="O4:O6"/>
  </mergeCells>
  <printOptions horizontalCentered="1"/>
  <pageMargins left="0.786805555555556" right="0.786805555555556" top="1.10138888888889" bottom="1.02291666666667" header="0.393055555555556" footer="0.590277777777778"/>
  <pageSetup paperSize="9" scale="65" fitToHeight="0" orientation="landscape" horizontalDpi="1200" verticalDpi="1200"/>
  <headerFooter>
    <oddFooter>&amp;C&amp;"仿宋,常规"&amp;10第&amp;P页，共&amp;N页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B20"/>
  <sheetViews>
    <sheetView topLeftCell="A4" workbookViewId="0">
      <selection activeCell="E10" sqref="E10"/>
    </sheetView>
  </sheetViews>
  <sheetFormatPr defaultColWidth="9" defaultRowHeight="12"/>
  <cols>
    <col min="1" max="1" width="5.25" style="24" customWidth="1"/>
    <col min="2" max="2" width="7.25" style="24" customWidth="1"/>
    <col min="3" max="3" width="10.75" style="24" customWidth="1"/>
    <col min="4" max="4" width="5" style="24" customWidth="1"/>
    <col min="5" max="5" width="9.5" style="24" customWidth="1"/>
    <col min="6" max="6" width="10.75" style="24" customWidth="1"/>
    <col min="7" max="7" width="9.5" style="24" customWidth="1"/>
    <col min="8" max="8" width="7.75" style="24" customWidth="1"/>
    <col min="9" max="9" width="8.5" style="24" customWidth="1"/>
    <col min="10" max="14" width="8.13333333333333" style="24" customWidth="1"/>
    <col min="15" max="54" width="5.63333333333333" style="24" customWidth="1"/>
    <col min="55" max="16384" width="9" style="24"/>
  </cols>
  <sheetData>
    <row r="1" ht="30" customHeight="1" spans="1:4">
      <c r="A1" s="5" t="s">
        <v>19</v>
      </c>
      <c r="B1" s="5"/>
      <c r="C1" s="5"/>
      <c r="D1" s="5"/>
    </row>
    <row r="2" ht="60" customHeight="1" spans="1:54">
      <c r="A2" s="26" t="s">
        <v>20</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row>
    <row r="3" ht="30" customHeight="1" spans="1:54">
      <c r="A3" s="27" t="s">
        <v>21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row>
    <row r="4" ht="30" customHeight="1" spans="1:54">
      <c r="A4" s="28" t="s">
        <v>22</v>
      </c>
      <c r="B4" s="28"/>
      <c r="C4" s="28"/>
      <c r="D4" s="28" t="s">
        <v>11</v>
      </c>
      <c r="E4" s="28"/>
      <c r="F4" s="28"/>
      <c r="G4" s="29"/>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row>
    <row r="5" ht="30" customHeight="1" spans="1:54">
      <c r="A5" s="31" t="s">
        <v>3</v>
      </c>
      <c r="B5" s="32" t="s">
        <v>4</v>
      </c>
      <c r="C5" s="31" t="s">
        <v>23</v>
      </c>
      <c r="D5" s="31" t="s">
        <v>24</v>
      </c>
      <c r="E5" s="31" t="s">
        <v>25</v>
      </c>
      <c r="F5" s="31"/>
      <c r="G5" s="31"/>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row>
    <row r="6" ht="30" customHeight="1" spans="1:54">
      <c r="A6" s="14"/>
      <c r="B6" s="32"/>
      <c r="C6" s="14"/>
      <c r="D6" s="14"/>
      <c r="E6" s="14" t="s">
        <v>26</v>
      </c>
      <c r="F6" s="14"/>
      <c r="G6" s="14"/>
      <c r="H6" s="14"/>
      <c r="I6" s="14"/>
      <c r="J6" s="14" t="s">
        <v>27</v>
      </c>
      <c r="K6" s="14"/>
      <c r="L6" s="14"/>
      <c r="M6" s="14"/>
      <c r="N6" s="14"/>
      <c r="O6" s="14" t="s">
        <v>28</v>
      </c>
      <c r="P6" s="14"/>
      <c r="Q6" s="14"/>
      <c r="R6" s="14"/>
      <c r="S6" s="14"/>
      <c r="T6" s="14" t="s">
        <v>29</v>
      </c>
      <c r="U6" s="14"/>
      <c r="V6" s="14"/>
      <c r="W6" s="14"/>
      <c r="X6" s="14"/>
      <c r="Y6" s="14" t="s">
        <v>30</v>
      </c>
      <c r="Z6" s="14"/>
      <c r="AA6" s="14"/>
      <c r="AB6" s="14"/>
      <c r="AC6" s="14"/>
      <c r="AD6" s="14" t="s">
        <v>31</v>
      </c>
      <c r="AE6" s="14"/>
      <c r="AF6" s="14"/>
      <c r="AG6" s="14"/>
      <c r="AH6" s="14"/>
      <c r="AI6" s="14" t="s">
        <v>32</v>
      </c>
      <c r="AJ6" s="14"/>
      <c r="AK6" s="14"/>
      <c r="AL6" s="14"/>
      <c r="AM6" s="14"/>
      <c r="AN6" s="14" t="s">
        <v>33</v>
      </c>
      <c r="AO6" s="14"/>
      <c r="AP6" s="14"/>
      <c r="AQ6" s="14"/>
      <c r="AR6" s="14"/>
      <c r="AS6" s="14" t="s">
        <v>34</v>
      </c>
      <c r="AT6" s="14"/>
      <c r="AU6" s="14"/>
      <c r="AV6" s="14"/>
      <c r="AW6" s="14"/>
      <c r="AX6" s="14" t="s">
        <v>35</v>
      </c>
      <c r="AY6" s="14"/>
      <c r="AZ6" s="14"/>
      <c r="BA6" s="14"/>
      <c r="BB6" s="14"/>
    </row>
    <row r="7" ht="30" customHeight="1" spans="1:54">
      <c r="A7" s="14"/>
      <c r="B7" s="31"/>
      <c r="C7" s="14"/>
      <c r="D7" s="14"/>
      <c r="E7" s="14" t="s">
        <v>36</v>
      </c>
      <c r="F7" s="14" t="s">
        <v>37</v>
      </c>
      <c r="G7" s="14" t="s">
        <v>38</v>
      </c>
      <c r="H7" s="14" t="s">
        <v>39</v>
      </c>
      <c r="I7" s="14" t="s">
        <v>40</v>
      </c>
      <c r="J7" s="14" t="s">
        <v>41</v>
      </c>
      <c r="K7" s="14" t="s">
        <v>42</v>
      </c>
      <c r="L7" s="14" t="s">
        <v>43</v>
      </c>
      <c r="M7" s="14" t="s">
        <v>44</v>
      </c>
      <c r="N7" s="14" t="s">
        <v>45</v>
      </c>
      <c r="O7" s="14" t="s">
        <v>46</v>
      </c>
      <c r="P7" s="14" t="s">
        <v>47</v>
      </c>
      <c r="Q7" s="14" t="s">
        <v>48</v>
      </c>
      <c r="R7" s="14" t="s">
        <v>49</v>
      </c>
      <c r="S7" s="14" t="s">
        <v>50</v>
      </c>
      <c r="T7" s="14" t="s">
        <v>51</v>
      </c>
      <c r="U7" s="14" t="s">
        <v>52</v>
      </c>
      <c r="V7" s="14" t="s">
        <v>53</v>
      </c>
      <c r="W7" s="14" t="s">
        <v>54</v>
      </c>
      <c r="X7" s="14" t="s">
        <v>55</v>
      </c>
      <c r="Y7" s="14" t="s">
        <v>56</v>
      </c>
      <c r="Z7" s="14" t="s">
        <v>57</v>
      </c>
      <c r="AA7" s="14" t="s">
        <v>58</v>
      </c>
      <c r="AB7" s="14" t="s">
        <v>59</v>
      </c>
      <c r="AC7" s="14" t="s">
        <v>60</v>
      </c>
      <c r="AD7" s="14" t="s">
        <v>61</v>
      </c>
      <c r="AE7" s="14" t="s">
        <v>62</v>
      </c>
      <c r="AF7" s="14" t="s">
        <v>63</v>
      </c>
      <c r="AG7" s="14" t="s">
        <v>64</v>
      </c>
      <c r="AH7" s="14" t="s">
        <v>65</v>
      </c>
      <c r="AI7" s="14" t="s">
        <v>66</v>
      </c>
      <c r="AJ7" s="14" t="s">
        <v>67</v>
      </c>
      <c r="AK7" s="14" t="s">
        <v>68</v>
      </c>
      <c r="AL7" s="14" t="s">
        <v>69</v>
      </c>
      <c r="AM7" s="14" t="s">
        <v>70</v>
      </c>
      <c r="AN7" s="14" t="s">
        <v>56</v>
      </c>
      <c r="AO7" s="14" t="s">
        <v>71</v>
      </c>
      <c r="AP7" s="14" t="s">
        <v>72</v>
      </c>
      <c r="AQ7" s="14" t="s">
        <v>73</v>
      </c>
      <c r="AR7" s="14" t="s">
        <v>74</v>
      </c>
      <c r="AS7" s="14" t="s">
        <v>75</v>
      </c>
      <c r="AT7" s="14" t="s">
        <v>76</v>
      </c>
      <c r="AU7" s="14" t="s">
        <v>77</v>
      </c>
      <c r="AV7" s="14" t="s">
        <v>78</v>
      </c>
      <c r="AW7" s="14" t="s">
        <v>79</v>
      </c>
      <c r="AX7" s="14" t="s">
        <v>80</v>
      </c>
      <c r="AY7" s="14" t="s">
        <v>81</v>
      </c>
      <c r="AZ7" s="14" t="s">
        <v>77</v>
      </c>
      <c r="BA7" s="14" t="s">
        <v>82</v>
      </c>
      <c r="BB7" s="14" t="s">
        <v>83</v>
      </c>
    </row>
    <row r="8" ht="30" customHeight="1" spans="1:54">
      <c r="A8" s="33"/>
      <c r="B8" s="33" t="s">
        <v>84</v>
      </c>
      <c r="C8" s="34" t="s">
        <v>85</v>
      </c>
      <c r="D8" s="34"/>
      <c r="E8" s="34"/>
      <c r="F8" s="34"/>
      <c r="G8" s="34"/>
      <c r="H8" s="34"/>
      <c r="I8" s="34"/>
      <c r="J8" s="34">
        <v>19</v>
      </c>
      <c r="K8" s="34">
        <v>6</v>
      </c>
      <c r="L8" s="34">
        <v>5</v>
      </c>
      <c r="M8" s="34">
        <v>0</v>
      </c>
      <c r="N8" s="34">
        <v>0</v>
      </c>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row>
    <row r="9" ht="30" customHeight="1" spans="1:54">
      <c r="A9" s="35"/>
      <c r="B9" s="35"/>
      <c r="C9" s="34" t="s">
        <v>86</v>
      </c>
      <c r="D9" s="34"/>
      <c r="E9" s="36"/>
      <c r="F9" s="36"/>
      <c r="G9" s="36"/>
      <c r="H9" s="36"/>
      <c r="I9" s="36"/>
      <c r="J9" s="36" t="e">
        <f>J8/$F$4</f>
        <v>#DIV/0!</v>
      </c>
      <c r="K9" s="36" t="e">
        <f t="shared" ref="K9:N9" si="0">K8/$F$4</f>
        <v>#DIV/0!</v>
      </c>
      <c r="L9" s="36" t="e">
        <f t="shared" si="0"/>
        <v>#DIV/0!</v>
      </c>
      <c r="M9" s="36" t="e">
        <f t="shared" si="0"/>
        <v>#DIV/0!</v>
      </c>
      <c r="N9" s="36" t="e">
        <f t="shared" si="0"/>
        <v>#DIV/0!</v>
      </c>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row>
    <row r="10" ht="30" customHeight="1" spans="1:54">
      <c r="A10" s="33">
        <v>1</v>
      </c>
      <c r="B10" s="33" t="s">
        <v>87</v>
      </c>
      <c r="C10" s="34" t="s">
        <v>85</v>
      </c>
      <c r="D10" s="34">
        <v>35</v>
      </c>
      <c r="E10" s="43">
        <f>E12+E14+E16</f>
        <v>29</v>
      </c>
      <c r="F10" s="43">
        <f>F12+F14+F16</f>
        <v>6</v>
      </c>
      <c r="G10" s="43"/>
      <c r="H10" s="43"/>
      <c r="I10" s="43"/>
      <c r="J10" s="43">
        <f t="shared" ref="G10:BB10" si="1">J12+J14+J16</f>
        <v>20</v>
      </c>
      <c r="K10" s="43">
        <f t="shared" si="1"/>
        <v>12</v>
      </c>
      <c r="L10" s="43">
        <f t="shared" si="1"/>
        <v>3</v>
      </c>
      <c r="M10" s="43"/>
      <c r="N10" s="43"/>
      <c r="O10" s="43">
        <f t="shared" si="1"/>
        <v>12</v>
      </c>
      <c r="P10" s="43">
        <f t="shared" si="1"/>
        <v>20</v>
      </c>
      <c r="Q10" s="43">
        <f t="shared" si="1"/>
        <v>3</v>
      </c>
      <c r="R10" s="43"/>
      <c r="S10" s="43"/>
      <c r="T10" s="43">
        <f t="shared" si="1"/>
        <v>11</v>
      </c>
      <c r="U10" s="43">
        <f t="shared" si="1"/>
        <v>20</v>
      </c>
      <c r="V10" s="43">
        <f t="shared" si="1"/>
        <v>3</v>
      </c>
      <c r="W10" s="43">
        <f t="shared" si="1"/>
        <v>1</v>
      </c>
      <c r="X10" s="43"/>
      <c r="Y10" s="43">
        <f t="shared" si="1"/>
        <v>13</v>
      </c>
      <c r="Z10" s="43">
        <f t="shared" si="1"/>
        <v>18</v>
      </c>
      <c r="AA10" s="43">
        <f t="shared" si="1"/>
        <v>2</v>
      </c>
      <c r="AB10" s="43">
        <f t="shared" si="1"/>
        <v>2</v>
      </c>
      <c r="AC10" s="43"/>
      <c r="AD10" s="43">
        <f t="shared" si="1"/>
        <v>16</v>
      </c>
      <c r="AE10" s="43">
        <f t="shared" si="1"/>
        <v>17</v>
      </c>
      <c r="AF10" s="43">
        <f t="shared" si="1"/>
        <v>2</v>
      </c>
      <c r="AG10" s="43"/>
      <c r="AH10" s="43"/>
      <c r="AI10" s="43">
        <f t="shared" si="1"/>
        <v>22</v>
      </c>
      <c r="AJ10" s="43">
        <f t="shared" si="1"/>
        <v>12</v>
      </c>
      <c r="AK10" s="43">
        <f t="shared" si="1"/>
        <v>1</v>
      </c>
      <c r="AL10" s="43"/>
      <c r="AM10" s="43"/>
      <c r="AN10" s="43">
        <f t="shared" si="1"/>
        <v>20</v>
      </c>
      <c r="AO10" s="43">
        <f t="shared" si="1"/>
        <v>13</v>
      </c>
      <c r="AP10" s="43">
        <f t="shared" si="1"/>
        <v>2</v>
      </c>
      <c r="AQ10" s="43"/>
      <c r="AR10" s="43"/>
      <c r="AS10" s="43">
        <f t="shared" si="1"/>
        <v>22</v>
      </c>
      <c r="AT10" s="43">
        <f t="shared" si="1"/>
        <v>10</v>
      </c>
      <c r="AU10" s="43">
        <f t="shared" si="1"/>
        <v>3</v>
      </c>
      <c r="AV10" s="43"/>
      <c r="AW10" s="43"/>
      <c r="AX10" s="43">
        <f t="shared" si="1"/>
        <v>26</v>
      </c>
      <c r="AY10" s="43">
        <f t="shared" si="1"/>
        <v>6</v>
      </c>
      <c r="AZ10" s="43">
        <f t="shared" si="1"/>
        <v>3</v>
      </c>
      <c r="BA10" s="43"/>
      <c r="BB10" s="43"/>
    </row>
    <row r="11" ht="30" customHeight="1" spans="1:54">
      <c r="A11" s="35"/>
      <c r="B11" s="35"/>
      <c r="C11" s="34" t="s">
        <v>86</v>
      </c>
      <c r="D11" s="34"/>
      <c r="E11" s="36">
        <f>E10/35</f>
        <v>0.828571428571429</v>
      </c>
      <c r="F11" s="36">
        <f>F10/35</f>
        <v>0.171428571428571</v>
      </c>
      <c r="G11" s="36"/>
      <c r="H11" s="36"/>
      <c r="I11" s="36"/>
      <c r="J11" s="36">
        <f t="shared" ref="G11:BB11" si="2">J10/35</f>
        <v>0.571428571428571</v>
      </c>
      <c r="K11" s="36">
        <f t="shared" si="2"/>
        <v>0.342857142857143</v>
      </c>
      <c r="L11" s="36">
        <f t="shared" si="2"/>
        <v>0.0857142857142857</v>
      </c>
      <c r="M11" s="36"/>
      <c r="N11" s="36"/>
      <c r="O11" s="36">
        <f t="shared" si="2"/>
        <v>0.342857142857143</v>
      </c>
      <c r="P11" s="36">
        <f t="shared" si="2"/>
        <v>0.571428571428571</v>
      </c>
      <c r="Q11" s="36">
        <f t="shared" si="2"/>
        <v>0.0857142857142857</v>
      </c>
      <c r="R11" s="36"/>
      <c r="S11" s="36"/>
      <c r="T11" s="36">
        <f t="shared" si="2"/>
        <v>0.314285714285714</v>
      </c>
      <c r="U11" s="36">
        <f t="shared" si="2"/>
        <v>0.571428571428571</v>
      </c>
      <c r="V11" s="36">
        <f t="shared" si="2"/>
        <v>0.0857142857142857</v>
      </c>
      <c r="W11" s="36">
        <f t="shared" si="2"/>
        <v>0.0285714285714286</v>
      </c>
      <c r="X11" s="36"/>
      <c r="Y11" s="36">
        <f t="shared" si="2"/>
        <v>0.371428571428571</v>
      </c>
      <c r="Z11" s="36">
        <f t="shared" si="2"/>
        <v>0.514285714285714</v>
      </c>
      <c r="AA11" s="36">
        <f t="shared" si="2"/>
        <v>0.0571428571428571</v>
      </c>
      <c r="AB11" s="36">
        <f t="shared" si="2"/>
        <v>0.0571428571428571</v>
      </c>
      <c r="AC11" s="36"/>
      <c r="AD11" s="36">
        <f t="shared" si="2"/>
        <v>0.457142857142857</v>
      </c>
      <c r="AE11" s="36">
        <f t="shared" si="2"/>
        <v>0.485714285714286</v>
      </c>
      <c r="AF11" s="36">
        <f t="shared" si="2"/>
        <v>0.0571428571428571</v>
      </c>
      <c r="AG11" s="36"/>
      <c r="AH11" s="36"/>
      <c r="AI11" s="36">
        <f t="shared" si="2"/>
        <v>0.628571428571429</v>
      </c>
      <c r="AJ11" s="36">
        <f t="shared" si="2"/>
        <v>0.342857142857143</v>
      </c>
      <c r="AK11" s="36">
        <f t="shared" si="2"/>
        <v>0.0285714285714286</v>
      </c>
      <c r="AL11" s="36"/>
      <c r="AM11" s="36"/>
      <c r="AN11" s="36">
        <f t="shared" si="2"/>
        <v>0.571428571428571</v>
      </c>
      <c r="AO11" s="36">
        <f t="shared" si="2"/>
        <v>0.371428571428571</v>
      </c>
      <c r="AP11" s="36">
        <f t="shared" si="2"/>
        <v>0.0571428571428571</v>
      </c>
      <c r="AQ11" s="36"/>
      <c r="AR11" s="36"/>
      <c r="AS11" s="36">
        <f t="shared" si="2"/>
        <v>0.628571428571429</v>
      </c>
      <c r="AT11" s="36">
        <f t="shared" si="2"/>
        <v>0.285714285714286</v>
      </c>
      <c r="AU11" s="36">
        <f t="shared" si="2"/>
        <v>0.0857142857142857</v>
      </c>
      <c r="AV11" s="36"/>
      <c r="AW11" s="36"/>
      <c r="AX11" s="36">
        <f t="shared" si="2"/>
        <v>0.742857142857143</v>
      </c>
      <c r="AY11" s="36">
        <f t="shared" si="2"/>
        <v>0.171428571428571</v>
      </c>
      <c r="AZ11" s="36">
        <f t="shared" si="2"/>
        <v>0.0857142857142857</v>
      </c>
      <c r="BA11" s="36"/>
      <c r="BB11" s="36"/>
    </row>
    <row r="12" ht="30" customHeight="1" spans="1:54">
      <c r="A12" s="33">
        <v>1.2</v>
      </c>
      <c r="B12" s="33" t="s">
        <v>88</v>
      </c>
      <c r="C12" s="34" t="s">
        <v>85</v>
      </c>
      <c r="D12" s="34">
        <v>10</v>
      </c>
      <c r="E12" s="34">
        <v>9</v>
      </c>
      <c r="F12" s="34">
        <v>1</v>
      </c>
      <c r="G12" s="34"/>
      <c r="H12" s="34"/>
      <c r="I12" s="34"/>
      <c r="J12" s="34">
        <v>6</v>
      </c>
      <c r="K12" s="34">
        <v>3</v>
      </c>
      <c r="L12" s="34">
        <v>1</v>
      </c>
      <c r="M12" s="34"/>
      <c r="N12" s="34"/>
      <c r="O12" s="34">
        <v>4</v>
      </c>
      <c r="P12" s="34">
        <v>6</v>
      </c>
      <c r="Q12" s="34"/>
      <c r="R12" s="34"/>
      <c r="S12" s="34"/>
      <c r="T12" s="34">
        <v>4</v>
      </c>
      <c r="U12" s="34">
        <v>5</v>
      </c>
      <c r="V12" s="34"/>
      <c r="W12" s="34">
        <v>1</v>
      </c>
      <c r="X12" s="34"/>
      <c r="Y12" s="34">
        <v>6</v>
      </c>
      <c r="Z12" s="34">
        <v>4</v>
      </c>
      <c r="AA12" s="34"/>
      <c r="AB12" s="34"/>
      <c r="AC12" s="34"/>
      <c r="AD12" s="34">
        <v>5</v>
      </c>
      <c r="AE12" s="34">
        <v>4</v>
      </c>
      <c r="AF12" s="34">
        <v>1</v>
      </c>
      <c r="AG12" s="34"/>
      <c r="AH12" s="34"/>
      <c r="AI12" s="34">
        <v>6</v>
      </c>
      <c r="AJ12" s="34">
        <v>3</v>
      </c>
      <c r="AK12" s="34">
        <v>1</v>
      </c>
      <c r="AL12" s="34"/>
      <c r="AM12" s="34"/>
      <c r="AN12" s="34">
        <v>8</v>
      </c>
      <c r="AO12" s="34">
        <v>2</v>
      </c>
      <c r="AP12" s="34"/>
      <c r="AQ12" s="34"/>
      <c r="AR12" s="34"/>
      <c r="AS12" s="34">
        <v>7</v>
      </c>
      <c r="AT12" s="34">
        <v>3</v>
      </c>
      <c r="AU12" s="34"/>
      <c r="AV12" s="34"/>
      <c r="AW12" s="34"/>
      <c r="AX12" s="34">
        <v>7</v>
      </c>
      <c r="AY12" s="34">
        <v>3</v>
      </c>
      <c r="AZ12" s="34"/>
      <c r="BA12" s="34"/>
      <c r="BB12" s="34"/>
    </row>
    <row r="13" ht="30" customHeight="1" spans="1:54">
      <c r="A13" s="35"/>
      <c r="B13" s="35"/>
      <c r="C13" s="34" t="s">
        <v>86</v>
      </c>
      <c r="D13" s="34"/>
      <c r="E13" s="36">
        <f>9/10</f>
        <v>0.9</v>
      </c>
      <c r="F13" s="36">
        <f>1/10</f>
        <v>0.1</v>
      </c>
      <c r="G13" s="38"/>
      <c r="H13" s="38"/>
      <c r="I13" s="38"/>
      <c r="J13" s="36">
        <f>6/10</f>
        <v>0.6</v>
      </c>
      <c r="K13" s="36">
        <f>3/10</f>
        <v>0.3</v>
      </c>
      <c r="L13" s="36">
        <f>1/10</f>
        <v>0.1</v>
      </c>
      <c r="M13" s="36"/>
      <c r="N13" s="36"/>
      <c r="O13" s="38">
        <f>4/10</f>
        <v>0.4</v>
      </c>
      <c r="P13" s="38">
        <f>6/10</f>
        <v>0.6</v>
      </c>
      <c r="Q13" s="38"/>
      <c r="R13" s="38"/>
      <c r="S13" s="38"/>
      <c r="T13" s="38">
        <f>4/10</f>
        <v>0.4</v>
      </c>
      <c r="U13" s="38">
        <f>5/10</f>
        <v>0.5</v>
      </c>
      <c r="V13" s="38"/>
      <c r="W13" s="38">
        <f>1/10</f>
        <v>0.1</v>
      </c>
      <c r="X13" s="38"/>
      <c r="Y13" s="38">
        <f>6/10</f>
        <v>0.6</v>
      </c>
      <c r="Z13" s="38">
        <f>4/10</f>
        <v>0.4</v>
      </c>
      <c r="AA13" s="38"/>
      <c r="AB13" s="38"/>
      <c r="AC13" s="38"/>
      <c r="AD13" s="38">
        <f>5/10</f>
        <v>0.5</v>
      </c>
      <c r="AE13" s="38">
        <f>4/10</f>
        <v>0.4</v>
      </c>
      <c r="AF13" s="38">
        <f>1/10</f>
        <v>0.1</v>
      </c>
      <c r="AG13" s="38"/>
      <c r="AH13" s="38"/>
      <c r="AI13" s="38">
        <f>6/10</f>
        <v>0.6</v>
      </c>
      <c r="AJ13" s="38">
        <f>3/10</f>
        <v>0.3</v>
      </c>
      <c r="AK13" s="38">
        <f>1/10</f>
        <v>0.1</v>
      </c>
      <c r="AL13" s="38"/>
      <c r="AM13" s="38"/>
      <c r="AN13" s="38">
        <f>8/10</f>
        <v>0.8</v>
      </c>
      <c r="AO13" s="38">
        <f>2/10</f>
        <v>0.2</v>
      </c>
      <c r="AP13" s="38"/>
      <c r="AQ13" s="38"/>
      <c r="AR13" s="38"/>
      <c r="AS13" s="38">
        <f>7/10</f>
        <v>0.7</v>
      </c>
      <c r="AT13" s="38">
        <f>3/10</f>
        <v>0.3</v>
      </c>
      <c r="AU13" s="38"/>
      <c r="AV13" s="38"/>
      <c r="AW13" s="38"/>
      <c r="AX13" s="38">
        <f>7/10</f>
        <v>0.7</v>
      </c>
      <c r="AY13" s="38">
        <f>3/10</f>
        <v>0.3</v>
      </c>
      <c r="AZ13" s="34"/>
      <c r="BA13" s="34"/>
      <c r="BB13" s="34"/>
    </row>
    <row r="14" ht="30" customHeight="1" spans="1:54">
      <c r="A14" s="33">
        <v>1.3</v>
      </c>
      <c r="B14" s="33" t="s">
        <v>89</v>
      </c>
      <c r="C14" s="34" t="s">
        <v>85</v>
      </c>
      <c r="D14" s="34">
        <v>15</v>
      </c>
      <c r="E14" s="34">
        <v>10</v>
      </c>
      <c r="F14" s="34">
        <v>5</v>
      </c>
      <c r="G14" s="34"/>
      <c r="H14" s="34"/>
      <c r="I14" s="34"/>
      <c r="J14" s="34">
        <v>7</v>
      </c>
      <c r="K14" s="34">
        <v>6</v>
      </c>
      <c r="L14" s="34">
        <v>2</v>
      </c>
      <c r="M14" s="34"/>
      <c r="N14" s="34"/>
      <c r="O14" s="34">
        <v>8</v>
      </c>
      <c r="P14" s="34">
        <v>4</v>
      </c>
      <c r="Q14" s="34">
        <v>3</v>
      </c>
      <c r="R14" s="34"/>
      <c r="S14" s="34"/>
      <c r="T14" s="34">
        <v>7</v>
      </c>
      <c r="U14" s="34">
        <v>5</v>
      </c>
      <c r="V14" s="34">
        <v>3</v>
      </c>
      <c r="W14" s="34"/>
      <c r="X14" s="34"/>
      <c r="Y14" s="34">
        <v>7</v>
      </c>
      <c r="Z14" s="34">
        <v>4</v>
      </c>
      <c r="AA14" s="34">
        <v>2</v>
      </c>
      <c r="AB14" s="34">
        <v>2</v>
      </c>
      <c r="AC14" s="34"/>
      <c r="AD14" s="34">
        <v>8</v>
      </c>
      <c r="AE14" s="34">
        <v>6</v>
      </c>
      <c r="AF14" s="34">
        <v>1</v>
      </c>
      <c r="AG14" s="34"/>
      <c r="AH14" s="34"/>
      <c r="AI14" s="34">
        <v>10</v>
      </c>
      <c r="AJ14" s="34">
        <v>5</v>
      </c>
      <c r="AK14" s="34"/>
      <c r="AL14" s="34"/>
      <c r="AM14" s="34"/>
      <c r="AN14" s="34">
        <v>9</v>
      </c>
      <c r="AO14" s="34">
        <v>4</v>
      </c>
      <c r="AP14" s="34">
        <v>2</v>
      </c>
      <c r="AQ14" s="34"/>
      <c r="AR14" s="34"/>
      <c r="AS14" s="34">
        <v>8</v>
      </c>
      <c r="AT14" s="34">
        <v>4</v>
      </c>
      <c r="AU14" s="34">
        <v>3</v>
      </c>
      <c r="AV14" s="34"/>
      <c r="AW14" s="34"/>
      <c r="AX14" s="34">
        <v>9</v>
      </c>
      <c r="AY14" s="24">
        <v>3</v>
      </c>
      <c r="AZ14" s="34">
        <v>3</v>
      </c>
      <c r="BA14" s="34"/>
      <c r="BB14" s="34"/>
    </row>
    <row r="15" ht="30" customHeight="1" spans="1:54">
      <c r="A15" s="35"/>
      <c r="B15" s="35"/>
      <c r="C15" s="34" t="s">
        <v>86</v>
      </c>
      <c r="D15" s="34"/>
      <c r="E15" s="38">
        <f>10/15</f>
        <v>0.666666666666667</v>
      </c>
      <c r="F15" s="38">
        <f>5/15</f>
        <v>0.333333333333333</v>
      </c>
      <c r="G15" s="38"/>
      <c r="H15" s="38"/>
      <c r="I15" s="38"/>
      <c r="J15" s="38">
        <f>7/15</f>
        <v>0.466666666666667</v>
      </c>
      <c r="K15" s="38">
        <f>6/15</f>
        <v>0.4</v>
      </c>
      <c r="L15" s="38">
        <f>2/15</f>
        <v>0.133333333333333</v>
      </c>
      <c r="M15" s="38"/>
      <c r="N15" s="38"/>
      <c r="O15" s="38">
        <f>8/15</f>
        <v>0.533333333333333</v>
      </c>
      <c r="P15" s="38">
        <f>4/15</f>
        <v>0.266666666666667</v>
      </c>
      <c r="Q15" s="38">
        <f>3/15</f>
        <v>0.2</v>
      </c>
      <c r="R15" s="38"/>
      <c r="S15" s="38"/>
      <c r="T15" s="38">
        <f>7/15</f>
        <v>0.466666666666667</v>
      </c>
      <c r="U15" s="38">
        <f>5/15</f>
        <v>0.333333333333333</v>
      </c>
      <c r="V15" s="38">
        <f>3/15</f>
        <v>0.2</v>
      </c>
      <c r="W15" s="38"/>
      <c r="X15" s="38"/>
      <c r="Y15" s="38">
        <f>7/15</f>
        <v>0.466666666666667</v>
      </c>
      <c r="Z15" s="38">
        <f>4/15</f>
        <v>0.266666666666667</v>
      </c>
      <c r="AA15" s="38">
        <f>2/15</f>
        <v>0.133333333333333</v>
      </c>
      <c r="AB15" s="38">
        <f>2/15</f>
        <v>0.133333333333333</v>
      </c>
      <c r="AC15" s="38"/>
      <c r="AD15" s="38">
        <f>8/15</f>
        <v>0.533333333333333</v>
      </c>
      <c r="AE15" s="38">
        <f>6/15</f>
        <v>0.4</v>
      </c>
      <c r="AF15" s="38">
        <f>1/15</f>
        <v>0.0666666666666667</v>
      </c>
      <c r="AG15" s="38"/>
      <c r="AH15" s="38"/>
      <c r="AI15" s="38">
        <f>10/15</f>
        <v>0.666666666666667</v>
      </c>
      <c r="AJ15" s="38">
        <f>5/15</f>
        <v>0.333333333333333</v>
      </c>
      <c r="AK15" s="38"/>
      <c r="AL15" s="38"/>
      <c r="AM15" s="38"/>
      <c r="AN15" s="38">
        <f>AN14/15</f>
        <v>0.6</v>
      </c>
      <c r="AO15" s="38">
        <f>AO14/15</f>
        <v>0.266666666666667</v>
      </c>
      <c r="AP15" s="38">
        <f>AP14/15</f>
        <v>0.133333333333333</v>
      </c>
      <c r="AQ15" s="38"/>
      <c r="AR15" s="38"/>
      <c r="AS15" s="38">
        <f>AS14/15</f>
        <v>0.533333333333333</v>
      </c>
      <c r="AT15" s="38">
        <f>AT14/15</f>
        <v>0.266666666666667</v>
      </c>
      <c r="AU15" s="38">
        <f>AU14/15</f>
        <v>0.2</v>
      </c>
      <c r="AV15" s="38"/>
      <c r="AW15" s="38"/>
      <c r="AX15" s="38">
        <f>AX14/15</f>
        <v>0.6</v>
      </c>
      <c r="AY15" s="38">
        <f>AY14/15</f>
        <v>0.2</v>
      </c>
      <c r="AZ15" s="38">
        <f>AZ14/15</f>
        <v>0.2</v>
      </c>
      <c r="BA15" s="34"/>
      <c r="BB15" s="34"/>
    </row>
    <row r="16" ht="30" customHeight="1" spans="1:54">
      <c r="A16" s="33">
        <v>1.4</v>
      </c>
      <c r="B16" s="33" t="s">
        <v>90</v>
      </c>
      <c r="C16" s="34" t="s">
        <v>85</v>
      </c>
      <c r="D16" s="34">
        <v>10</v>
      </c>
      <c r="E16" s="34">
        <v>10</v>
      </c>
      <c r="F16" s="34"/>
      <c r="G16" s="34"/>
      <c r="H16" s="34"/>
      <c r="I16" s="34"/>
      <c r="J16" s="34">
        <v>7</v>
      </c>
      <c r="K16" s="34">
        <v>3</v>
      </c>
      <c r="L16" s="34"/>
      <c r="M16" s="34"/>
      <c r="N16" s="34"/>
      <c r="O16" s="34"/>
      <c r="P16" s="34">
        <v>10</v>
      </c>
      <c r="Q16" s="34"/>
      <c r="R16" s="34"/>
      <c r="S16" s="34"/>
      <c r="T16" s="34"/>
      <c r="U16" s="34">
        <v>10</v>
      </c>
      <c r="V16" s="34"/>
      <c r="W16" s="34"/>
      <c r="X16" s="34"/>
      <c r="Y16" s="34"/>
      <c r="Z16" s="34">
        <v>10</v>
      </c>
      <c r="AA16" s="34"/>
      <c r="AB16" s="34"/>
      <c r="AC16" s="34"/>
      <c r="AD16" s="34">
        <v>3</v>
      </c>
      <c r="AE16" s="34">
        <v>7</v>
      </c>
      <c r="AF16" s="34"/>
      <c r="AG16" s="34"/>
      <c r="AH16" s="34"/>
      <c r="AI16" s="34">
        <v>6</v>
      </c>
      <c r="AJ16" s="34">
        <v>4</v>
      </c>
      <c r="AK16" s="34"/>
      <c r="AL16" s="34"/>
      <c r="AM16" s="34"/>
      <c r="AN16" s="34">
        <v>3</v>
      </c>
      <c r="AO16" s="34">
        <v>7</v>
      </c>
      <c r="AP16" s="34"/>
      <c r="AQ16" s="34"/>
      <c r="AR16" s="34"/>
      <c r="AS16" s="34">
        <v>7</v>
      </c>
      <c r="AT16" s="34">
        <v>3</v>
      </c>
      <c r="AU16" s="34"/>
      <c r="AV16" s="34"/>
      <c r="AW16" s="34"/>
      <c r="AX16" s="34">
        <v>10</v>
      </c>
      <c r="AY16" s="34"/>
      <c r="AZ16" s="34"/>
      <c r="BA16" s="34"/>
      <c r="BB16" s="34"/>
    </row>
    <row r="17" ht="30" customHeight="1" spans="1:54">
      <c r="A17" s="35"/>
      <c r="B17" s="35"/>
      <c r="C17" s="34" t="s">
        <v>86</v>
      </c>
      <c r="D17" s="34"/>
      <c r="E17" s="34">
        <f>E16/10</f>
        <v>1</v>
      </c>
      <c r="F17" s="34"/>
      <c r="G17" s="34"/>
      <c r="H17" s="34"/>
      <c r="I17" s="34"/>
      <c r="J17" s="34">
        <f>J16/10</f>
        <v>0.7</v>
      </c>
      <c r="K17" s="34">
        <f>K16/10</f>
        <v>0.3</v>
      </c>
      <c r="L17" s="34"/>
      <c r="M17" s="34"/>
      <c r="N17" s="34"/>
      <c r="O17" s="34"/>
      <c r="P17" s="34">
        <v>1</v>
      </c>
      <c r="Q17" s="34"/>
      <c r="R17" s="34"/>
      <c r="S17" s="34"/>
      <c r="T17" s="34"/>
      <c r="U17" s="34">
        <v>1</v>
      </c>
      <c r="V17" s="34"/>
      <c r="W17" s="34"/>
      <c r="X17" s="34"/>
      <c r="Y17" s="34"/>
      <c r="Z17" s="34">
        <v>1</v>
      </c>
      <c r="AA17" s="34"/>
      <c r="AB17" s="34"/>
      <c r="AC17" s="34"/>
      <c r="AD17" s="34">
        <f>AD16/10</f>
        <v>0.3</v>
      </c>
      <c r="AE17" s="34">
        <f>AE16/10</f>
        <v>0.7</v>
      </c>
      <c r="AF17" s="34"/>
      <c r="AG17" s="34"/>
      <c r="AH17" s="34"/>
      <c r="AI17" s="34">
        <f>AI16/10</f>
        <v>0.6</v>
      </c>
      <c r="AJ17" s="34">
        <f>AJ16/10</f>
        <v>0.4</v>
      </c>
      <c r="AK17" s="34"/>
      <c r="AL17" s="34"/>
      <c r="AM17" s="34"/>
      <c r="AN17" s="34">
        <f>AN16/10</f>
        <v>0.3</v>
      </c>
      <c r="AO17" s="34">
        <f>AO16/10</f>
        <v>0.7</v>
      </c>
      <c r="AP17" s="34"/>
      <c r="AQ17" s="34"/>
      <c r="AR17" s="34"/>
      <c r="AS17" s="34">
        <f>AS16/10</f>
        <v>0.7</v>
      </c>
      <c r="AT17" s="34">
        <f>AT16/10</f>
        <v>0.3</v>
      </c>
      <c r="AU17" s="34"/>
      <c r="AV17" s="34"/>
      <c r="AW17" s="34"/>
      <c r="AX17" s="34">
        <v>1</v>
      </c>
      <c r="AY17" s="34"/>
      <c r="AZ17" s="34"/>
      <c r="BA17" s="34"/>
      <c r="BB17" s="34"/>
    </row>
    <row r="18" ht="30" customHeight="1" spans="1:54">
      <c r="A18" s="34"/>
      <c r="B18" s="45"/>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row>
    <row r="19" ht="30" customHeight="1" spans="1:54">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row>
    <row r="20" ht="30" customHeight="1" spans="1:54">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row>
  </sheetData>
  <mergeCells count="30">
    <mergeCell ref="A1:D1"/>
    <mergeCell ref="A2:BB2"/>
    <mergeCell ref="A3:BB3"/>
    <mergeCell ref="A4:B4"/>
    <mergeCell ref="D4:E4"/>
    <mergeCell ref="E5:BB5"/>
    <mergeCell ref="E6:I6"/>
    <mergeCell ref="J6:N6"/>
    <mergeCell ref="O6:S6"/>
    <mergeCell ref="T6:X6"/>
    <mergeCell ref="Y6:AC6"/>
    <mergeCell ref="AD6:AH6"/>
    <mergeCell ref="AI6:AM6"/>
    <mergeCell ref="AN6:AR6"/>
    <mergeCell ref="AS6:AW6"/>
    <mergeCell ref="AX6:BB6"/>
    <mergeCell ref="A5:A7"/>
    <mergeCell ref="A8:A9"/>
    <mergeCell ref="A10:A11"/>
    <mergeCell ref="A12:A13"/>
    <mergeCell ref="A14:A15"/>
    <mergeCell ref="A16:A17"/>
    <mergeCell ref="B5:B7"/>
    <mergeCell ref="B8:B9"/>
    <mergeCell ref="B10:B11"/>
    <mergeCell ref="B12:B13"/>
    <mergeCell ref="B14:B15"/>
    <mergeCell ref="B16:B17"/>
    <mergeCell ref="C5:C7"/>
    <mergeCell ref="D5:D7"/>
  </mergeCells>
  <printOptions horizontalCentered="1"/>
  <pageMargins left="1.10138888888889" right="1.10138888888889" top="1.10138888888889" bottom="1.10138888888889" header="0.393055555555556" footer="0.590277777777778"/>
  <pageSetup paperSize="8" scale="54" fitToHeight="0" orientation="landscape" horizontalDpi="1200" verticalDpi="1200"/>
  <headerFooter>
    <oddFooter>&amp;C&amp;"仿宋,常规"&amp;10第&amp;P页，共&amp;N页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Z22"/>
  <sheetViews>
    <sheetView zoomScale="110" zoomScaleNormal="110" topLeftCell="A7" workbookViewId="0">
      <selection activeCell="I14" sqref="I14"/>
    </sheetView>
  </sheetViews>
  <sheetFormatPr defaultColWidth="9" defaultRowHeight="14.25"/>
  <cols>
    <col min="1" max="1" width="5.25" style="24" customWidth="1"/>
    <col min="2" max="2" width="7.25" style="24" customWidth="1"/>
    <col min="3" max="3" width="10.75" style="24" customWidth="1"/>
    <col min="4" max="4" width="5" style="24" customWidth="1"/>
    <col min="5" max="9" width="9.58333333333333" style="24" customWidth="1"/>
    <col min="10" max="14" width="8.13333333333333" style="24" customWidth="1"/>
    <col min="15" max="16" width="6.7" style="24" customWidth="1"/>
    <col min="17" max="18" width="5.63333333333333" style="24" customWidth="1"/>
    <col min="19" max="19" width="6.925" style="24" customWidth="1"/>
    <col min="20" max="38" width="5.63333333333333" style="24" customWidth="1"/>
    <col min="39" max="39" width="7.04166666666667" style="24" customWidth="1"/>
    <col min="40" max="43" width="5.63333333333333" style="24" customWidth="1"/>
    <col min="44" max="44" width="7.95" style="24" customWidth="1"/>
    <col min="45" max="47" width="5.63333333333333" style="24" customWidth="1"/>
    <col min="48" max="48" width="6.925" style="24" customWidth="1"/>
    <col min="49" max="52" width="5.63333333333333" style="24" customWidth="1"/>
    <col min="53" max="16382" width="9" style="24"/>
  </cols>
  <sheetData>
    <row r="1" ht="30" customHeight="1" spans="1:4">
      <c r="A1" s="5" t="s">
        <v>19</v>
      </c>
      <c r="B1" s="5"/>
      <c r="C1" s="5"/>
      <c r="D1" s="5"/>
    </row>
    <row r="2" ht="60" customHeight="1" spans="1:52">
      <c r="A2" s="26" t="s">
        <v>91</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ht="30" customHeight="1" spans="1:52">
      <c r="A3" s="27" t="s">
        <v>21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ht="30" customHeight="1" spans="1:52">
      <c r="A4" s="28" t="s">
        <v>22</v>
      </c>
      <c r="B4" s="28"/>
      <c r="C4" s="28"/>
      <c r="D4" s="28" t="s">
        <v>11</v>
      </c>
      <c r="E4" s="28"/>
      <c r="F4" s="28"/>
      <c r="G4" s="29"/>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row>
    <row r="5" ht="30" customHeight="1" spans="1:52">
      <c r="A5" s="31" t="s">
        <v>3</v>
      </c>
      <c r="B5" s="32" t="s">
        <v>4</v>
      </c>
      <c r="C5" s="31" t="s">
        <v>23</v>
      </c>
      <c r="D5" s="31" t="s">
        <v>24</v>
      </c>
      <c r="E5" s="31" t="s">
        <v>25</v>
      </c>
      <c r="F5" s="31"/>
      <c r="G5" s="31"/>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row>
    <row r="6" ht="46" customHeight="1" spans="1:52">
      <c r="A6" s="14"/>
      <c r="B6" s="32"/>
      <c r="C6" s="14"/>
      <c r="D6" s="14"/>
      <c r="E6" s="14" t="s">
        <v>92</v>
      </c>
      <c r="F6" s="14"/>
      <c r="G6" s="14"/>
      <c r="H6" s="14"/>
      <c r="I6" s="14"/>
      <c r="J6" s="14" t="s">
        <v>93</v>
      </c>
      <c r="K6" s="14"/>
      <c r="L6" s="14"/>
      <c r="M6" s="14"/>
      <c r="N6" s="14"/>
      <c r="O6" s="44" t="s">
        <v>94</v>
      </c>
      <c r="P6" s="44"/>
      <c r="Q6" s="44"/>
      <c r="R6" s="44"/>
      <c r="S6" s="14" t="s">
        <v>95</v>
      </c>
      <c r="T6" s="14"/>
      <c r="U6" s="14"/>
      <c r="V6" s="14"/>
      <c r="W6" s="14"/>
      <c r="X6" s="14" t="s">
        <v>96</v>
      </c>
      <c r="Y6" s="14"/>
      <c r="Z6" s="14"/>
      <c r="AA6" s="14"/>
      <c r="AB6" s="14"/>
      <c r="AC6" s="14" t="s">
        <v>97</v>
      </c>
      <c r="AD6" s="14"/>
      <c r="AE6" s="14"/>
      <c r="AF6" s="14"/>
      <c r="AG6" s="14"/>
      <c r="AH6" s="14" t="s">
        <v>98</v>
      </c>
      <c r="AI6" s="14"/>
      <c r="AJ6" s="14"/>
      <c r="AK6" s="14"/>
      <c r="AL6" s="14"/>
      <c r="AM6" s="14" t="s">
        <v>99</v>
      </c>
      <c r="AN6" s="14"/>
      <c r="AO6" s="14"/>
      <c r="AP6" s="14"/>
      <c r="AQ6" s="14"/>
      <c r="AR6" s="44" t="s">
        <v>100</v>
      </c>
      <c r="AS6" s="44"/>
      <c r="AT6" s="44"/>
      <c r="AU6" s="44"/>
      <c r="AV6" s="14" t="s">
        <v>101</v>
      </c>
      <c r="AW6" s="14"/>
      <c r="AX6" s="14"/>
      <c r="AY6" s="14"/>
      <c r="AZ6" s="14"/>
    </row>
    <row r="7" ht="50" customHeight="1" spans="1:52">
      <c r="A7" s="14"/>
      <c r="B7" s="31"/>
      <c r="C7" s="14"/>
      <c r="D7" s="14"/>
      <c r="E7" s="14" t="s">
        <v>102</v>
      </c>
      <c r="F7" s="14" t="s">
        <v>103</v>
      </c>
      <c r="G7" s="14" t="s">
        <v>104</v>
      </c>
      <c r="H7" s="14" t="s">
        <v>105</v>
      </c>
      <c r="I7" s="14" t="s">
        <v>106</v>
      </c>
      <c r="J7" s="14" t="s">
        <v>80</v>
      </c>
      <c r="K7" s="14" t="s">
        <v>107</v>
      </c>
      <c r="L7" s="14" t="s">
        <v>77</v>
      </c>
      <c r="M7" s="14" t="s">
        <v>82</v>
      </c>
      <c r="N7" s="14" t="s">
        <v>83</v>
      </c>
      <c r="O7" s="14" t="s">
        <v>108</v>
      </c>
      <c r="P7" s="14" t="s">
        <v>109</v>
      </c>
      <c r="Q7" s="14" t="s">
        <v>110</v>
      </c>
      <c r="R7" s="14" t="s">
        <v>111</v>
      </c>
      <c r="S7" s="14" t="s">
        <v>112</v>
      </c>
      <c r="T7" s="14" t="s">
        <v>113</v>
      </c>
      <c r="U7" s="14" t="s">
        <v>114</v>
      </c>
      <c r="V7" s="14" t="s">
        <v>115</v>
      </c>
      <c r="W7" s="14" t="s">
        <v>116</v>
      </c>
      <c r="X7" s="14" t="s">
        <v>117</v>
      </c>
      <c r="Y7" s="14" t="s">
        <v>118</v>
      </c>
      <c r="Z7" s="14" t="s">
        <v>119</v>
      </c>
      <c r="AA7" s="14" t="s">
        <v>120</v>
      </c>
      <c r="AB7" s="14" t="s">
        <v>121</v>
      </c>
      <c r="AC7" s="14" t="s">
        <v>122</v>
      </c>
      <c r="AD7" s="14" t="s">
        <v>123</v>
      </c>
      <c r="AE7" s="14" t="s">
        <v>124</v>
      </c>
      <c r="AF7" s="14" t="s">
        <v>125</v>
      </c>
      <c r="AG7" s="14" t="s">
        <v>126</v>
      </c>
      <c r="AH7" s="14" t="s">
        <v>127</v>
      </c>
      <c r="AI7" s="14" t="s">
        <v>128</v>
      </c>
      <c r="AJ7" s="14" t="s">
        <v>129</v>
      </c>
      <c r="AK7" s="14" t="s">
        <v>130</v>
      </c>
      <c r="AL7" s="14" t="s">
        <v>131</v>
      </c>
      <c r="AM7" s="14" t="s">
        <v>132</v>
      </c>
      <c r="AN7" s="14" t="s">
        <v>133</v>
      </c>
      <c r="AO7" s="14" t="s">
        <v>77</v>
      </c>
      <c r="AP7" s="14" t="s">
        <v>134</v>
      </c>
      <c r="AQ7" s="14" t="s">
        <v>135</v>
      </c>
      <c r="AR7" s="14" t="s">
        <v>136</v>
      </c>
      <c r="AS7" s="14" t="s">
        <v>137</v>
      </c>
      <c r="AT7" s="14" t="s">
        <v>138</v>
      </c>
      <c r="AU7" s="14" t="s">
        <v>139</v>
      </c>
      <c r="AV7" s="14" t="s">
        <v>80</v>
      </c>
      <c r="AW7" s="14" t="s">
        <v>107</v>
      </c>
      <c r="AX7" s="14" t="s">
        <v>77</v>
      </c>
      <c r="AY7" s="14" t="s">
        <v>82</v>
      </c>
      <c r="AZ7" s="14" t="s">
        <v>83</v>
      </c>
    </row>
    <row r="8" ht="30" customHeight="1" spans="1:52">
      <c r="A8" s="33"/>
      <c r="B8" s="33" t="s">
        <v>84</v>
      </c>
      <c r="C8" s="34" t="s">
        <v>85</v>
      </c>
      <c r="D8" s="34"/>
      <c r="E8" s="34"/>
      <c r="F8" s="34"/>
      <c r="G8" s="34"/>
      <c r="H8" s="34"/>
      <c r="I8" s="34"/>
      <c r="J8" s="34">
        <v>19</v>
      </c>
      <c r="K8" s="34">
        <v>6</v>
      </c>
      <c r="L8" s="34">
        <v>5</v>
      </c>
      <c r="M8" s="34">
        <v>0</v>
      </c>
      <c r="N8" s="34">
        <v>0</v>
      </c>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ht="30" customHeight="1" spans="1:52">
      <c r="A9" s="35"/>
      <c r="B9" s="35"/>
      <c r="C9" s="34" t="s">
        <v>86</v>
      </c>
      <c r="D9" s="34"/>
      <c r="E9" s="36"/>
      <c r="F9" s="36"/>
      <c r="G9" s="36"/>
      <c r="H9" s="36"/>
      <c r="I9" s="36"/>
      <c r="J9" s="36" t="e">
        <f t="shared" ref="J9:N9" si="0">J8/$F$4</f>
        <v>#DIV/0!</v>
      </c>
      <c r="K9" s="36" t="e">
        <f t="shared" si="0"/>
        <v>#DIV/0!</v>
      </c>
      <c r="L9" s="36" t="e">
        <f t="shared" si="0"/>
        <v>#DIV/0!</v>
      </c>
      <c r="M9" s="36" t="e">
        <f t="shared" si="0"/>
        <v>#DIV/0!</v>
      </c>
      <c r="N9" s="36" t="e">
        <f t="shared" si="0"/>
        <v>#DIV/0!</v>
      </c>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row>
    <row r="10" s="40" customFormat="1" ht="30" customHeight="1" spans="1:52">
      <c r="A10" s="41">
        <v>1</v>
      </c>
      <c r="B10" s="41" t="s">
        <v>87</v>
      </c>
      <c r="C10" s="42" t="s">
        <v>85</v>
      </c>
      <c r="D10" s="42">
        <f>D12+D14+D16</f>
        <v>79</v>
      </c>
      <c r="E10" s="43">
        <f>E12+E14+E16</f>
        <v>58</v>
      </c>
      <c r="F10" s="43">
        <f>F12+F14+F16</f>
        <v>20</v>
      </c>
      <c r="G10" s="43">
        <f>G12+G14+G16</f>
        <v>1</v>
      </c>
      <c r="H10" s="43"/>
      <c r="I10" s="43"/>
      <c r="J10" s="43">
        <f>J12+J14+J16</f>
        <v>60</v>
      </c>
      <c r="K10" s="43">
        <f>K12+K14+K16</f>
        <v>19</v>
      </c>
      <c r="L10" s="43"/>
      <c r="M10" s="43"/>
      <c r="N10" s="43"/>
      <c r="O10" s="43">
        <f>O12+O14+O16</f>
        <v>46</v>
      </c>
      <c r="P10" s="43">
        <f>P12+P14+P16</f>
        <v>33</v>
      </c>
      <c r="Q10" s="43"/>
      <c r="R10" s="43"/>
      <c r="S10" s="43">
        <f>S12+S14+S16</f>
        <v>60</v>
      </c>
      <c r="T10" s="43">
        <f>T12+T14+T16</f>
        <v>19</v>
      </c>
      <c r="U10" s="43"/>
      <c r="V10" s="43"/>
      <c r="W10" s="43"/>
      <c r="X10" s="43">
        <f>X12+X14+X16</f>
        <v>7</v>
      </c>
      <c r="Y10" s="43">
        <f>Y12+Y14+Y16</f>
        <v>30</v>
      </c>
      <c r="Z10" s="43">
        <f>Z12+Z14+Z16</f>
        <v>42</v>
      </c>
      <c r="AA10" s="43"/>
      <c r="AB10" s="43"/>
      <c r="AC10" s="43">
        <f>AC12+AC14+AC16</f>
        <v>21</v>
      </c>
      <c r="AD10" s="43">
        <f>AD12+AD14+AD16</f>
        <v>58</v>
      </c>
      <c r="AE10" s="43"/>
      <c r="AF10" s="43"/>
      <c r="AG10" s="43"/>
      <c r="AH10" s="43">
        <f>AH12+AH14+AH16</f>
        <v>16</v>
      </c>
      <c r="AI10" s="43">
        <f>AI12+AI14+AI16</f>
        <v>63</v>
      </c>
      <c r="AJ10" s="43"/>
      <c r="AK10" s="43"/>
      <c r="AL10" s="43"/>
      <c r="AM10" s="43">
        <f>AM12+AM14+AM16</f>
        <v>63</v>
      </c>
      <c r="AN10" s="43">
        <f>AN12+AN14+AN16</f>
        <v>16</v>
      </c>
      <c r="AO10" s="43"/>
      <c r="AP10" s="43"/>
      <c r="AQ10" s="43"/>
      <c r="AR10" s="43">
        <f>AR12+AR14+AR16</f>
        <v>50</v>
      </c>
      <c r="AS10" s="43">
        <f>AS12+AS14+AS16</f>
        <v>29</v>
      </c>
      <c r="AT10" s="43"/>
      <c r="AU10" s="43"/>
      <c r="AV10" s="43">
        <f>AV12+AV14+AV16</f>
        <v>51</v>
      </c>
      <c r="AW10" s="43">
        <f>AW12+AW14+AW16</f>
        <v>28</v>
      </c>
      <c r="AX10" s="43"/>
      <c r="AY10" s="43"/>
      <c r="AZ10" s="43"/>
    </row>
    <row r="11" s="24" customFormat="1" ht="30" customHeight="1" spans="1:52">
      <c r="A11" s="35"/>
      <c r="B11" s="35"/>
      <c r="C11" s="34" t="s">
        <v>86</v>
      </c>
      <c r="D11" s="34"/>
      <c r="E11" s="36">
        <f>E10/79</f>
        <v>0.734177215189873</v>
      </c>
      <c r="F11" s="36">
        <f>F10/79</f>
        <v>0.253164556962025</v>
      </c>
      <c r="G11" s="36">
        <f>G10/79</f>
        <v>0.0126582278481013</v>
      </c>
      <c r="H11" s="36"/>
      <c r="I11" s="36"/>
      <c r="J11" s="36">
        <f>J10/79</f>
        <v>0.759493670886076</v>
      </c>
      <c r="K11" s="36">
        <f>K10/79</f>
        <v>0.240506329113924</v>
      </c>
      <c r="L11" s="36"/>
      <c r="M11" s="36"/>
      <c r="N11" s="36"/>
      <c r="O11" s="36">
        <f>O10/79</f>
        <v>0.582278481012658</v>
      </c>
      <c r="P11" s="36">
        <f>P10/79</f>
        <v>0.417721518987342</v>
      </c>
      <c r="Q11" s="36"/>
      <c r="R11" s="36"/>
      <c r="S11" s="36">
        <f>S10/79</f>
        <v>0.759493670886076</v>
      </c>
      <c r="T11" s="36">
        <f>T10/79</f>
        <v>0.240506329113924</v>
      </c>
      <c r="U11" s="36"/>
      <c r="V11" s="36"/>
      <c r="W11" s="36"/>
      <c r="X11" s="36">
        <f>X10/79</f>
        <v>0.0886075949367089</v>
      </c>
      <c r="Y11" s="36">
        <f>Y10/79</f>
        <v>0.379746835443038</v>
      </c>
      <c r="Z11" s="36">
        <f>Z10/79</f>
        <v>0.531645569620253</v>
      </c>
      <c r="AA11" s="36"/>
      <c r="AB11" s="36"/>
      <c r="AC11" s="36">
        <f>AC10/79</f>
        <v>0.265822784810127</v>
      </c>
      <c r="AD11" s="36">
        <f>AD10/79</f>
        <v>0.734177215189873</v>
      </c>
      <c r="AE11" s="36"/>
      <c r="AF11" s="36"/>
      <c r="AG11" s="36"/>
      <c r="AH11" s="36">
        <f>AH10/79</f>
        <v>0.20253164556962</v>
      </c>
      <c r="AI11" s="36">
        <f>AI10/79</f>
        <v>0.79746835443038</v>
      </c>
      <c r="AJ11" s="36"/>
      <c r="AK11" s="36"/>
      <c r="AL11" s="36"/>
      <c r="AM11" s="36">
        <f>AM10/79</f>
        <v>0.79746835443038</v>
      </c>
      <c r="AN11" s="36">
        <f>AN10/79</f>
        <v>0.20253164556962</v>
      </c>
      <c r="AO11" s="36"/>
      <c r="AP11" s="36"/>
      <c r="AQ11" s="36"/>
      <c r="AR11" s="36">
        <f>AR10/79</f>
        <v>0.632911392405063</v>
      </c>
      <c r="AS11" s="36">
        <f>AS10/79</f>
        <v>0.367088607594937</v>
      </c>
      <c r="AT11" s="36"/>
      <c r="AU11" s="36"/>
      <c r="AV11" s="36">
        <f>AV10/79</f>
        <v>0.645569620253165</v>
      </c>
      <c r="AW11" s="36">
        <f>AW10/79</f>
        <v>0.354430379746835</v>
      </c>
      <c r="AX11" s="36"/>
      <c r="AY11" s="36"/>
      <c r="AZ11" s="36"/>
    </row>
    <row r="12" s="24" customFormat="1" ht="37.15" customHeight="1" spans="1:52">
      <c r="A12" s="33">
        <v>1.2</v>
      </c>
      <c r="B12" s="33" t="s">
        <v>88</v>
      </c>
      <c r="C12" s="34" t="s">
        <v>85</v>
      </c>
      <c r="D12" s="34">
        <f>SUM(E12:G12)</f>
        <v>35</v>
      </c>
      <c r="E12" s="34">
        <v>14</v>
      </c>
      <c r="F12" s="34">
        <v>20</v>
      </c>
      <c r="G12" s="34">
        <v>1</v>
      </c>
      <c r="H12" s="34"/>
      <c r="I12" s="34"/>
      <c r="J12" s="34">
        <v>18</v>
      </c>
      <c r="K12" s="34">
        <v>17</v>
      </c>
      <c r="L12" s="34"/>
      <c r="M12" s="34"/>
      <c r="N12" s="34"/>
      <c r="O12" s="34">
        <v>7</v>
      </c>
      <c r="P12" s="34">
        <v>28</v>
      </c>
      <c r="Q12" s="34"/>
      <c r="R12" s="34"/>
      <c r="S12" s="34">
        <v>18</v>
      </c>
      <c r="T12" s="34">
        <v>17</v>
      </c>
      <c r="U12" s="34"/>
      <c r="V12" s="34"/>
      <c r="W12" s="34"/>
      <c r="X12" s="34">
        <v>1</v>
      </c>
      <c r="Y12" s="34">
        <v>14</v>
      </c>
      <c r="Z12" s="34">
        <v>20</v>
      </c>
      <c r="AA12" s="34"/>
      <c r="AB12" s="34"/>
      <c r="AC12" s="34">
        <v>10</v>
      </c>
      <c r="AD12" s="34">
        <v>25</v>
      </c>
      <c r="AE12" s="34"/>
      <c r="AF12" s="34"/>
      <c r="AG12" s="34"/>
      <c r="AH12" s="34">
        <v>6</v>
      </c>
      <c r="AI12" s="34">
        <v>29</v>
      </c>
      <c r="AJ12" s="34"/>
      <c r="AK12" s="34"/>
      <c r="AL12" s="34"/>
      <c r="AM12" s="34">
        <v>20</v>
      </c>
      <c r="AN12" s="34">
        <v>15</v>
      </c>
      <c r="AO12" s="34"/>
      <c r="AP12" s="34"/>
      <c r="AQ12" s="34"/>
      <c r="AR12" s="34">
        <v>9</v>
      </c>
      <c r="AS12" s="34">
        <v>26</v>
      </c>
      <c r="AT12" s="34"/>
      <c r="AU12" s="34"/>
      <c r="AV12" s="34">
        <v>11</v>
      </c>
      <c r="AW12" s="34">
        <v>24</v>
      </c>
      <c r="AX12" s="34"/>
      <c r="AY12" s="34"/>
      <c r="AZ12" s="34"/>
    </row>
    <row r="13" s="25" customFormat="1" ht="30" customHeight="1" spans="1:52">
      <c r="A13" s="37"/>
      <c r="B13" s="37"/>
      <c r="C13" s="38" t="s">
        <v>86</v>
      </c>
      <c r="D13" s="38"/>
      <c r="E13" s="38">
        <f>E12/35</f>
        <v>0.4</v>
      </c>
      <c r="F13" s="38">
        <f>F12/35</f>
        <v>0.571428571428571</v>
      </c>
      <c r="G13" s="38">
        <f>G12/35</f>
        <v>0.0285714285714286</v>
      </c>
      <c r="H13" s="38"/>
      <c r="I13" s="38"/>
      <c r="J13" s="38">
        <f>J12/35</f>
        <v>0.514285714285714</v>
      </c>
      <c r="K13" s="38">
        <f>K12/35</f>
        <v>0.485714285714286</v>
      </c>
      <c r="L13" s="38"/>
      <c r="M13" s="38"/>
      <c r="N13" s="38"/>
      <c r="O13" s="38">
        <f>O12/35</f>
        <v>0.2</v>
      </c>
      <c r="P13" s="38">
        <f>P12/35</f>
        <v>0.8</v>
      </c>
      <c r="Q13" s="38"/>
      <c r="R13" s="38"/>
      <c r="S13" s="38">
        <f>S12/35</f>
        <v>0.514285714285714</v>
      </c>
      <c r="T13" s="38">
        <f>T12/35</f>
        <v>0.485714285714286</v>
      </c>
      <c r="U13" s="38"/>
      <c r="V13" s="38"/>
      <c r="W13" s="38"/>
      <c r="X13" s="38">
        <f>X12/35</f>
        <v>0.0285714285714286</v>
      </c>
      <c r="Y13" s="38">
        <f>Y12/35</f>
        <v>0.4</v>
      </c>
      <c r="Z13" s="38">
        <f>Z12/35</f>
        <v>0.571428571428571</v>
      </c>
      <c r="AA13" s="38"/>
      <c r="AB13" s="38"/>
      <c r="AC13" s="38">
        <f>AC12/35</f>
        <v>0.285714285714286</v>
      </c>
      <c r="AD13" s="38">
        <f>AD12/35</f>
        <v>0.714285714285714</v>
      </c>
      <c r="AE13" s="38"/>
      <c r="AF13" s="38"/>
      <c r="AG13" s="38"/>
      <c r="AH13" s="38">
        <f>AH12/35</f>
        <v>0.171428571428571</v>
      </c>
      <c r="AI13" s="38">
        <f>AI12/35</f>
        <v>0.828571428571429</v>
      </c>
      <c r="AJ13" s="38"/>
      <c r="AK13" s="38"/>
      <c r="AL13" s="38"/>
      <c r="AM13" s="38">
        <f>AM12/35</f>
        <v>0.571428571428571</v>
      </c>
      <c r="AN13" s="38">
        <f>AN12/35</f>
        <v>0.428571428571429</v>
      </c>
      <c r="AO13" s="38"/>
      <c r="AP13" s="38"/>
      <c r="AQ13" s="38"/>
      <c r="AR13" s="38">
        <f>AR12/35</f>
        <v>0.257142857142857</v>
      </c>
      <c r="AS13" s="38">
        <f>AS12/35</f>
        <v>0.742857142857143</v>
      </c>
      <c r="AT13" s="38"/>
      <c r="AU13" s="38"/>
      <c r="AV13" s="38">
        <f>AV12/35</f>
        <v>0.314285714285714</v>
      </c>
      <c r="AW13" s="38">
        <f>AW12/35</f>
        <v>0.685714285714286</v>
      </c>
      <c r="AX13" s="38"/>
      <c r="AY13" s="38"/>
      <c r="AZ13" s="38"/>
    </row>
    <row r="14" s="24" customFormat="1" ht="30" customHeight="1" spans="1:52">
      <c r="A14" s="33">
        <v>1.3</v>
      </c>
      <c r="B14" s="33" t="s">
        <v>89</v>
      </c>
      <c r="C14" s="34" t="s">
        <v>85</v>
      </c>
      <c r="D14" s="34">
        <f>SUM(E14:G14)</f>
        <v>25</v>
      </c>
      <c r="E14" s="34">
        <v>25</v>
      </c>
      <c r="F14" s="34"/>
      <c r="G14" s="34"/>
      <c r="H14" s="34"/>
      <c r="I14" s="34"/>
      <c r="J14" s="34">
        <v>23</v>
      </c>
      <c r="K14" s="34">
        <v>2</v>
      </c>
      <c r="L14" s="34"/>
      <c r="M14" s="34"/>
      <c r="N14" s="34"/>
      <c r="O14" s="34">
        <v>21</v>
      </c>
      <c r="P14" s="34">
        <v>4</v>
      </c>
      <c r="Q14" s="34"/>
      <c r="R14" s="34"/>
      <c r="S14" s="34">
        <v>23</v>
      </c>
      <c r="T14" s="34">
        <v>2</v>
      </c>
      <c r="U14" s="34"/>
      <c r="V14" s="34"/>
      <c r="W14" s="34"/>
      <c r="X14" s="34">
        <v>1</v>
      </c>
      <c r="Y14" s="34">
        <v>2</v>
      </c>
      <c r="Z14" s="34">
        <v>22</v>
      </c>
      <c r="AA14" s="34"/>
      <c r="AB14" s="34"/>
      <c r="AC14" s="34">
        <v>2</v>
      </c>
      <c r="AD14" s="34">
        <v>23</v>
      </c>
      <c r="AE14" s="34"/>
      <c r="AF14" s="34"/>
      <c r="AG14" s="34"/>
      <c r="AH14" s="34">
        <v>4</v>
      </c>
      <c r="AI14" s="34">
        <v>21</v>
      </c>
      <c r="AJ14" s="34"/>
      <c r="AK14" s="34"/>
      <c r="AL14" s="34"/>
      <c r="AM14" s="34">
        <v>24</v>
      </c>
      <c r="AN14" s="34">
        <v>1</v>
      </c>
      <c r="AO14" s="34"/>
      <c r="AP14" s="34"/>
      <c r="AQ14" s="34"/>
      <c r="AR14" s="34">
        <v>25</v>
      </c>
      <c r="AS14" s="34"/>
      <c r="AT14" s="34"/>
      <c r="AU14" s="34"/>
      <c r="AV14" s="34">
        <v>21</v>
      </c>
      <c r="AW14" s="34">
        <v>4</v>
      </c>
      <c r="AX14" s="34"/>
      <c r="AY14" s="34"/>
      <c r="AZ14" s="34"/>
    </row>
    <row r="15" s="24" customFormat="1" ht="30" customHeight="1" spans="1:52">
      <c r="A15" s="35"/>
      <c r="B15" s="35"/>
      <c r="C15" s="34" t="s">
        <v>86</v>
      </c>
      <c r="D15" s="34"/>
      <c r="E15" s="38">
        <f>E14/25</f>
        <v>1</v>
      </c>
      <c r="F15" s="34"/>
      <c r="G15" s="34"/>
      <c r="H15" s="34"/>
      <c r="I15" s="34"/>
      <c r="J15" s="36">
        <f>J14/25</f>
        <v>0.92</v>
      </c>
      <c r="K15" s="36">
        <f>K14/25</f>
        <v>0.08</v>
      </c>
      <c r="L15" s="36"/>
      <c r="M15" s="36"/>
      <c r="N15" s="36"/>
      <c r="O15" s="36">
        <f>O14/25</f>
        <v>0.84</v>
      </c>
      <c r="P15" s="36">
        <f>P14/25</f>
        <v>0.16</v>
      </c>
      <c r="Q15" s="36"/>
      <c r="R15" s="36"/>
      <c r="S15" s="36">
        <f>S14/25</f>
        <v>0.92</v>
      </c>
      <c r="T15" s="36">
        <f>T14/25</f>
        <v>0.08</v>
      </c>
      <c r="U15" s="36"/>
      <c r="V15" s="36"/>
      <c r="W15" s="36"/>
      <c r="X15" s="36">
        <f>X14/25</f>
        <v>0.04</v>
      </c>
      <c r="Y15" s="36">
        <f>Y14/25</f>
        <v>0.08</v>
      </c>
      <c r="Z15" s="36">
        <f>Z14/25</f>
        <v>0.88</v>
      </c>
      <c r="AA15" s="36"/>
      <c r="AB15" s="36"/>
      <c r="AC15" s="36">
        <f>AC14/25</f>
        <v>0.08</v>
      </c>
      <c r="AD15" s="36">
        <f>AD14/25</f>
        <v>0.92</v>
      </c>
      <c r="AE15" s="36"/>
      <c r="AF15" s="36"/>
      <c r="AG15" s="36"/>
      <c r="AH15" s="36">
        <f>AH14/25</f>
        <v>0.16</v>
      </c>
      <c r="AI15" s="36">
        <f>AI14/25</f>
        <v>0.84</v>
      </c>
      <c r="AJ15" s="36"/>
      <c r="AK15" s="36"/>
      <c r="AL15" s="36"/>
      <c r="AM15" s="36">
        <f>AM14/25</f>
        <v>0.96</v>
      </c>
      <c r="AN15" s="36">
        <f>AN14/25</f>
        <v>0.04</v>
      </c>
      <c r="AO15" s="36"/>
      <c r="AP15" s="36"/>
      <c r="AQ15" s="36"/>
      <c r="AR15" s="36">
        <f>AR14/25</f>
        <v>1</v>
      </c>
      <c r="AS15" s="36"/>
      <c r="AT15" s="36"/>
      <c r="AU15" s="36"/>
      <c r="AV15" s="36">
        <f>AV14/25</f>
        <v>0.84</v>
      </c>
      <c r="AW15" s="36">
        <f>AW14/25</f>
        <v>0.16</v>
      </c>
      <c r="AX15" s="34"/>
      <c r="AY15" s="34"/>
      <c r="AZ15" s="34"/>
    </row>
    <row r="16" s="24" customFormat="1" ht="30" customHeight="1" spans="1:52">
      <c r="A16" s="33">
        <v>1.4</v>
      </c>
      <c r="B16" s="33" t="s">
        <v>90</v>
      </c>
      <c r="C16" s="34" t="s">
        <v>85</v>
      </c>
      <c r="D16" s="34">
        <f>SUM(E16:G16)</f>
        <v>19</v>
      </c>
      <c r="E16" s="34">
        <v>19</v>
      </c>
      <c r="F16" s="34"/>
      <c r="G16" s="34"/>
      <c r="H16" s="34"/>
      <c r="I16" s="34"/>
      <c r="J16" s="34">
        <v>19</v>
      </c>
      <c r="K16" s="34"/>
      <c r="L16" s="34"/>
      <c r="M16" s="34"/>
      <c r="N16" s="34"/>
      <c r="O16" s="34">
        <v>18</v>
      </c>
      <c r="P16" s="34">
        <v>1</v>
      </c>
      <c r="Q16" s="34"/>
      <c r="R16" s="34"/>
      <c r="S16" s="34">
        <v>19</v>
      </c>
      <c r="T16" s="34"/>
      <c r="U16" s="34"/>
      <c r="V16" s="34"/>
      <c r="W16" s="34"/>
      <c r="X16" s="34">
        <v>5</v>
      </c>
      <c r="Y16" s="34">
        <v>14</v>
      </c>
      <c r="Z16" s="34"/>
      <c r="AA16" s="34"/>
      <c r="AB16" s="34"/>
      <c r="AC16" s="34">
        <v>9</v>
      </c>
      <c r="AD16" s="34">
        <v>10</v>
      </c>
      <c r="AE16" s="34"/>
      <c r="AF16" s="34"/>
      <c r="AG16" s="34"/>
      <c r="AH16" s="34">
        <v>6</v>
      </c>
      <c r="AI16" s="34">
        <v>13</v>
      </c>
      <c r="AJ16" s="34"/>
      <c r="AK16" s="34"/>
      <c r="AL16" s="34"/>
      <c r="AM16" s="34">
        <v>19</v>
      </c>
      <c r="AN16" s="34"/>
      <c r="AO16" s="34"/>
      <c r="AP16" s="34"/>
      <c r="AQ16" s="34"/>
      <c r="AR16" s="34">
        <v>16</v>
      </c>
      <c r="AS16" s="34">
        <v>3</v>
      </c>
      <c r="AT16" s="34"/>
      <c r="AU16" s="34"/>
      <c r="AV16" s="34">
        <v>19</v>
      </c>
      <c r="AW16" s="34"/>
      <c r="AX16" s="34"/>
      <c r="AY16" s="34"/>
      <c r="AZ16" s="34"/>
    </row>
    <row r="17" s="24" customFormat="1" ht="30" customHeight="1" spans="1:52">
      <c r="A17" s="35"/>
      <c r="B17" s="35"/>
      <c r="C17" s="34" t="s">
        <v>86</v>
      </c>
      <c r="D17" s="34"/>
      <c r="E17" s="38">
        <v>1</v>
      </c>
      <c r="F17" s="38"/>
      <c r="G17" s="38"/>
      <c r="H17" s="38"/>
      <c r="I17" s="38"/>
      <c r="J17" s="38">
        <v>1</v>
      </c>
      <c r="K17" s="34"/>
      <c r="L17" s="34"/>
      <c r="M17" s="34"/>
      <c r="N17" s="34"/>
      <c r="O17" s="38">
        <f>O16/19</f>
        <v>0.947368421052632</v>
      </c>
      <c r="P17" s="38">
        <f>P16/19</f>
        <v>0.0526315789473684</v>
      </c>
      <c r="Q17" s="38"/>
      <c r="R17" s="38"/>
      <c r="S17" s="38">
        <f>S16/19</f>
        <v>1</v>
      </c>
      <c r="T17" s="38"/>
      <c r="U17" s="38"/>
      <c r="V17" s="38"/>
      <c r="W17" s="38">
        <f>W16/19</f>
        <v>0</v>
      </c>
      <c r="X17" s="38">
        <f>X16/19</f>
        <v>0.263157894736842</v>
      </c>
      <c r="Y17" s="38">
        <f>Y16/19</f>
        <v>0.736842105263158</v>
      </c>
      <c r="Z17" s="38"/>
      <c r="AA17" s="38"/>
      <c r="AB17" s="38"/>
      <c r="AC17" s="38">
        <f>AC16/19</f>
        <v>0.473684210526316</v>
      </c>
      <c r="AD17" s="38">
        <f>AD16/19</f>
        <v>0.526315789473684</v>
      </c>
      <c r="AE17" s="38"/>
      <c r="AF17" s="38"/>
      <c r="AG17" s="38"/>
      <c r="AH17" s="38">
        <f>AH16/19</f>
        <v>0.315789473684211</v>
      </c>
      <c r="AI17" s="38">
        <f>AI16/19</f>
        <v>0.684210526315789</v>
      </c>
      <c r="AJ17" s="38"/>
      <c r="AK17" s="38"/>
      <c r="AL17" s="38"/>
      <c r="AM17" s="38">
        <f>AM16/19</f>
        <v>1</v>
      </c>
      <c r="AN17" s="38"/>
      <c r="AO17" s="38"/>
      <c r="AP17" s="38"/>
      <c r="AQ17" s="38"/>
      <c r="AR17" s="38">
        <f>AR16/19</f>
        <v>0.842105263157895</v>
      </c>
      <c r="AS17" s="38">
        <f>AS16/19</f>
        <v>0.157894736842105</v>
      </c>
      <c r="AT17" s="38"/>
      <c r="AU17" s="38"/>
      <c r="AV17" s="38">
        <f>AV16/19</f>
        <v>1</v>
      </c>
      <c r="AW17" s="38"/>
      <c r="AX17" s="34"/>
      <c r="AY17" s="34"/>
      <c r="AZ17" s="34"/>
    </row>
    <row r="18" ht="30" customHeight="1" spans="1:52">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ht="30" customHeight="1" spans="1:52">
      <c r="A19" s="34"/>
      <c r="B19" s="33"/>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ht="30" customHeight="1" spans="1:52">
      <c r="A20" s="34"/>
      <c r="B20" s="35"/>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row>
    <row r="21" ht="30" customHeight="1" spans="1:52">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row>
    <row r="22" ht="30" customHeight="1" spans="1:52">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row>
  </sheetData>
  <mergeCells count="31">
    <mergeCell ref="A1:D1"/>
    <mergeCell ref="A2:AZ2"/>
    <mergeCell ref="A3:AZ3"/>
    <mergeCell ref="A4:B4"/>
    <mergeCell ref="D4:E4"/>
    <mergeCell ref="E5:AZ5"/>
    <mergeCell ref="E6:I6"/>
    <mergeCell ref="J6:N6"/>
    <mergeCell ref="O6:R6"/>
    <mergeCell ref="S6:W6"/>
    <mergeCell ref="X6:AB6"/>
    <mergeCell ref="AC6:AG6"/>
    <mergeCell ref="AH6:AL6"/>
    <mergeCell ref="AM6:AQ6"/>
    <mergeCell ref="AR6:AU6"/>
    <mergeCell ref="AV6:AZ6"/>
    <mergeCell ref="A5:A7"/>
    <mergeCell ref="A8:A9"/>
    <mergeCell ref="A10:A11"/>
    <mergeCell ref="A12:A13"/>
    <mergeCell ref="A14:A15"/>
    <mergeCell ref="A16:A17"/>
    <mergeCell ref="B5:B7"/>
    <mergeCell ref="B8:B9"/>
    <mergeCell ref="B10:B11"/>
    <mergeCell ref="B12:B13"/>
    <mergeCell ref="B14:B15"/>
    <mergeCell ref="B16:B17"/>
    <mergeCell ref="B19:B20"/>
    <mergeCell ref="C5:C7"/>
    <mergeCell ref="D5:D7"/>
  </mergeCells>
  <printOptions horizontalCentered="1"/>
  <pageMargins left="1.10138888888889" right="1.10138888888889" top="1.10138888888889" bottom="1.10138888888889" header="0.393055555555556" footer="0.590277777777778"/>
  <pageSetup paperSize="8" scale="54" fitToHeight="0" orientation="landscape" horizontalDpi="1200" verticalDpi="1200"/>
  <headerFooter>
    <oddFooter>&amp;C&amp;"仿宋,常规"&amp;10第&amp;P页，共&amp;N页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A22"/>
  <sheetViews>
    <sheetView zoomScale="120" zoomScaleNormal="120" topLeftCell="A4" workbookViewId="0">
      <selection activeCell="AU18" sqref="AT18:AU18"/>
    </sheetView>
  </sheetViews>
  <sheetFormatPr defaultColWidth="9" defaultRowHeight="12"/>
  <cols>
    <col min="1" max="1" width="5.25" style="24" customWidth="1"/>
    <col min="2" max="2" width="7.25" style="24" customWidth="1"/>
    <col min="3" max="3" width="10.75" style="24" customWidth="1"/>
    <col min="4" max="4" width="5" style="24" customWidth="1"/>
    <col min="5" max="5" width="9.5" style="24" customWidth="1"/>
    <col min="6" max="6" width="10.75" style="24" customWidth="1"/>
    <col min="7" max="7" width="9.5" style="24" customWidth="1"/>
    <col min="8" max="8" width="7.75" style="24" customWidth="1"/>
    <col min="9" max="9" width="8.5" style="24" customWidth="1"/>
    <col min="10" max="14" width="8.13333333333333" style="24" customWidth="1"/>
    <col min="15" max="15" width="7.80833333333333" style="24" customWidth="1"/>
    <col min="16" max="24" width="5.63333333333333" style="24" customWidth="1"/>
    <col min="25" max="25" width="7.29166666666667" style="24" customWidth="1"/>
    <col min="26" max="34" width="5.63333333333333" style="24" customWidth="1"/>
    <col min="35" max="35" width="7.70833333333333" style="24" customWidth="1"/>
    <col min="36" max="40" width="5.63333333333333" style="24" customWidth="1"/>
    <col min="41" max="41" width="7.91666666666667" style="24" customWidth="1"/>
    <col min="42" max="44" width="5.63333333333333" style="24" customWidth="1"/>
    <col min="45" max="45" width="6.875" style="24" customWidth="1"/>
    <col min="46" max="53" width="5.63333333333333" style="24" customWidth="1"/>
    <col min="54" max="16383" width="9" style="24"/>
  </cols>
  <sheetData>
    <row r="1" ht="30" customHeight="1" spans="1:4">
      <c r="A1" s="5" t="s">
        <v>19</v>
      </c>
      <c r="B1" s="5"/>
      <c r="C1" s="5"/>
      <c r="D1" s="5"/>
    </row>
    <row r="2" ht="60" customHeight="1" spans="1:53">
      <c r="A2" s="26" t="s">
        <v>140</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row>
    <row r="3" ht="30" customHeight="1" spans="1:53">
      <c r="A3" s="27" t="s">
        <v>21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row>
    <row r="4" ht="30" customHeight="1" spans="1:53">
      <c r="A4" s="28" t="s">
        <v>22</v>
      </c>
      <c r="B4" s="28"/>
      <c r="C4" s="28"/>
      <c r="D4" s="28" t="s">
        <v>11</v>
      </c>
      <c r="E4" s="28"/>
      <c r="F4" s="28"/>
      <c r="G4" s="29"/>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row>
    <row r="5" ht="30" customHeight="1" spans="1:53">
      <c r="A5" s="31" t="s">
        <v>3</v>
      </c>
      <c r="B5" s="32" t="s">
        <v>4</v>
      </c>
      <c r="C5" s="31" t="s">
        <v>23</v>
      </c>
      <c r="D5" s="31" t="s">
        <v>24</v>
      </c>
      <c r="E5" s="31" t="s">
        <v>25</v>
      </c>
      <c r="F5" s="31"/>
      <c r="G5" s="31"/>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row>
    <row r="6" ht="30" customHeight="1" spans="1:53">
      <c r="A6" s="14"/>
      <c r="B6" s="32"/>
      <c r="C6" s="14"/>
      <c r="D6" s="14"/>
      <c r="E6" s="14" t="s">
        <v>141</v>
      </c>
      <c r="F6" s="14"/>
      <c r="G6" s="14"/>
      <c r="H6" s="14"/>
      <c r="I6" s="14"/>
      <c r="J6" s="14" t="s">
        <v>142</v>
      </c>
      <c r="K6" s="14"/>
      <c r="L6" s="14"/>
      <c r="M6" s="14"/>
      <c r="N6" s="14"/>
      <c r="O6" s="14" t="s">
        <v>143</v>
      </c>
      <c r="P6" s="14"/>
      <c r="Q6" s="14"/>
      <c r="R6" s="14"/>
      <c r="S6" s="14"/>
      <c r="T6" s="14" t="s">
        <v>144</v>
      </c>
      <c r="U6" s="14"/>
      <c r="V6" s="14"/>
      <c r="W6" s="14"/>
      <c r="X6" s="14"/>
      <c r="Y6" s="14" t="s">
        <v>145</v>
      </c>
      <c r="Z6" s="14"/>
      <c r="AA6" s="14"/>
      <c r="AB6" s="14"/>
      <c r="AC6" s="14"/>
      <c r="AD6" s="14" t="s">
        <v>146</v>
      </c>
      <c r="AE6" s="14"/>
      <c r="AF6" s="14"/>
      <c r="AG6" s="14"/>
      <c r="AH6" s="14"/>
      <c r="AI6" s="14" t="s">
        <v>147</v>
      </c>
      <c r="AJ6" s="14"/>
      <c r="AK6" s="14"/>
      <c r="AL6" s="14"/>
      <c r="AM6" s="14"/>
      <c r="AN6" s="14" t="s">
        <v>148</v>
      </c>
      <c r="AO6" s="14"/>
      <c r="AP6" s="14"/>
      <c r="AQ6" s="14"/>
      <c r="AR6" s="14"/>
      <c r="AS6" s="39" t="s">
        <v>149</v>
      </c>
      <c r="AT6" s="39"/>
      <c r="AU6" s="39"/>
      <c r="AV6" s="39"/>
      <c r="AW6" s="14" t="s">
        <v>150</v>
      </c>
      <c r="AX6" s="14"/>
      <c r="AY6" s="14"/>
      <c r="AZ6" s="14"/>
      <c r="BA6" s="14"/>
    </row>
    <row r="7" ht="30" customHeight="1" spans="1:53">
      <c r="A7" s="14"/>
      <c r="B7" s="31"/>
      <c r="C7" s="14"/>
      <c r="D7" s="14"/>
      <c r="E7" s="14" t="s">
        <v>151</v>
      </c>
      <c r="F7" s="14" t="s">
        <v>152</v>
      </c>
      <c r="G7" s="14" t="s">
        <v>104</v>
      </c>
      <c r="H7" s="14" t="s">
        <v>153</v>
      </c>
      <c r="I7" s="14" t="s">
        <v>154</v>
      </c>
      <c r="J7" s="14" t="s">
        <v>80</v>
      </c>
      <c r="K7" s="14" t="s">
        <v>107</v>
      </c>
      <c r="L7" s="14" t="s">
        <v>77</v>
      </c>
      <c r="M7" s="14" t="s">
        <v>82</v>
      </c>
      <c r="N7" s="14" t="s">
        <v>83</v>
      </c>
      <c r="O7" s="14" t="s">
        <v>80</v>
      </c>
      <c r="P7" s="14" t="s">
        <v>107</v>
      </c>
      <c r="Q7" s="14" t="s">
        <v>77</v>
      </c>
      <c r="R7" s="14" t="s">
        <v>82</v>
      </c>
      <c r="S7" s="14" t="s">
        <v>83</v>
      </c>
      <c r="T7" s="14" t="s">
        <v>80</v>
      </c>
      <c r="U7" s="14" t="s">
        <v>107</v>
      </c>
      <c r="V7" s="14" t="s">
        <v>77</v>
      </c>
      <c r="W7" s="14" t="s">
        <v>82</v>
      </c>
      <c r="X7" s="14" t="s">
        <v>83</v>
      </c>
      <c r="Y7" s="14" t="s">
        <v>80</v>
      </c>
      <c r="Z7" s="14" t="s">
        <v>107</v>
      </c>
      <c r="AA7" s="14" t="s">
        <v>77</v>
      </c>
      <c r="AB7" s="14" t="s">
        <v>82</v>
      </c>
      <c r="AC7" s="14" t="s">
        <v>83</v>
      </c>
      <c r="AD7" s="14" t="s">
        <v>80</v>
      </c>
      <c r="AE7" s="14" t="s">
        <v>107</v>
      </c>
      <c r="AF7" s="14" t="s">
        <v>77</v>
      </c>
      <c r="AG7" s="14" t="s">
        <v>82</v>
      </c>
      <c r="AH7" s="14" t="s">
        <v>83</v>
      </c>
      <c r="AI7" s="14" t="s">
        <v>155</v>
      </c>
      <c r="AJ7" s="14" t="s">
        <v>156</v>
      </c>
      <c r="AK7" s="14" t="s">
        <v>157</v>
      </c>
      <c r="AL7" s="14" t="s">
        <v>158</v>
      </c>
      <c r="AM7" s="14" t="s">
        <v>159</v>
      </c>
      <c r="AN7" s="14" t="s">
        <v>80</v>
      </c>
      <c r="AO7" s="14" t="s">
        <v>107</v>
      </c>
      <c r="AP7" s="14" t="s">
        <v>77</v>
      </c>
      <c r="AQ7" s="14" t="s">
        <v>82</v>
      </c>
      <c r="AR7" s="14" t="s">
        <v>83</v>
      </c>
      <c r="AS7" s="14" t="s">
        <v>160</v>
      </c>
      <c r="AT7" s="14" t="s">
        <v>161</v>
      </c>
      <c r="AU7" s="14" t="s">
        <v>162</v>
      </c>
      <c r="AV7" s="14" t="s">
        <v>163</v>
      </c>
      <c r="AW7" s="14" t="s">
        <v>155</v>
      </c>
      <c r="AX7" s="14" t="s">
        <v>156</v>
      </c>
      <c r="AY7" s="14" t="s">
        <v>157</v>
      </c>
      <c r="AZ7" s="14" t="s">
        <v>158</v>
      </c>
      <c r="BA7" s="14" t="s">
        <v>159</v>
      </c>
    </row>
    <row r="8" ht="30" customHeight="1" spans="1:53">
      <c r="A8" s="33"/>
      <c r="B8" s="33" t="s">
        <v>84</v>
      </c>
      <c r="C8" s="34" t="s">
        <v>85</v>
      </c>
      <c r="D8" s="34"/>
      <c r="E8" s="34"/>
      <c r="F8" s="34"/>
      <c r="G8" s="34"/>
      <c r="H8" s="34"/>
      <c r="I8" s="34"/>
      <c r="J8" s="34">
        <v>19</v>
      </c>
      <c r="K8" s="34">
        <v>6</v>
      </c>
      <c r="L8" s="34">
        <v>5</v>
      </c>
      <c r="M8" s="34">
        <v>0</v>
      </c>
      <c r="N8" s="34">
        <v>0</v>
      </c>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row>
    <row r="9" ht="30" customHeight="1" spans="1:53">
      <c r="A9" s="35"/>
      <c r="B9" s="35"/>
      <c r="C9" s="34" t="s">
        <v>86</v>
      </c>
      <c r="D9" s="34"/>
      <c r="E9" s="36"/>
      <c r="F9" s="36"/>
      <c r="G9" s="36"/>
      <c r="H9" s="36"/>
      <c r="I9" s="36"/>
      <c r="J9" s="36" t="e">
        <f t="shared" ref="J9:N9" si="0">J8/$F$4</f>
        <v>#DIV/0!</v>
      </c>
      <c r="K9" s="36" t="e">
        <f t="shared" si="0"/>
        <v>#DIV/0!</v>
      </c>
      <c r="L9" s="36" t="e">
        <f t="shared" si="0"/>
        <v>#DIV/0!</v>
      </c>
      <c r="M9" s="36" t="e">
        <f t="shared" si="0"/>
        <v>#DIV/0!</v>
      </c>
      <c r="N9" s="36" t="e">
        <f t="shared" si="0"/>
        <v>#DIV/0!</v>
      </c>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row>
    <row r="10" s="24" customFormat="1" ht="30" customHeight="1" spans="1:53">
      <c r="A10" s="33">
        <v>1</v>
      </c>
      <c r="B10" s="33" t="s">
        <v>87</v>
      </c>
      <c r="C10" s="34" t="s">
        <v>85</v>
      </c>
      <c r="D10" s="34"/>
      <c r="E10" s="36"/>
      <c r="F10" s="36"/>
      <c r="G10" s="36"/>
      <c r="H10" s="36"/>
      <c r="I10" s="36"/>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row>
    <row r="11" s="24" customFormat="1" ht="30" customHeight="1" spans="1:53">
      <c r="A11" s="35"/>
      <c r="B11" s="35"/>
      <c r="C11" s="34" t="s">
        <v>86</v>
      </c>
      <c r="D11" s="34"/>
      <c r="E11" s="36"/>
      <c r="F11" s="36"/>
      <c r="G11" s="36"/>
      <c r="H11" s="36"/>
      <c r="I11" s="36"/>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row>
    <row r="12" s="24" customFormat="1" ht="37.15" customHeight="1" spans="1:53">
      <c r="A12" s="33">
        <v>1.2</v>
      </c>
      <c r="B12" s="33" t="s">
        <v>88</v>
      </c>
      <c r="C12" s="34" t="s">
        <v>85</v>
      </c>
      <c r="D12" s="34">
        <f>SUM(E12:F12)</f>
        <v>21</v>
      </c>
      <c r="E12" s="34">
        <v>12</v>
      </c>
      <c r="F12" s="34">
        <v>9</v>
      </c>
      <c r="G12" s="34"/>
      <c r="H12" s="34"/>
      <c r="I12" s="34"/>
      <c r="J12" s="34">
        <v>10</v>
      </c>
      <c r="K12" s="34">
        <v>10</v>
      </c>
      <c r="L12" s="34">
        <v>1</v>
      </c>
      <c r="M12" s="34"/>
      <c r="N12" s="34"/>
      <c r="O12" s="34">
        <v>9</v>
      </c>
      <c r="P12" s="34">
        <v>12</v>
      </c>
      <c r="Q12" s="34"/>
      <c r="R12" s="34"/>
      <c r="S12" s="34"/>
      <c r="T12" s="34">
        <v>4</v>
      </c>
      <c r="U12" s="34">
        <v>5</v>
      </c>
      <c r="V12" s="34">
        <v>7</v>
      </c>
      <c r="W12" s="34">
        <v>5</v>
      </c>
      <c r="X12" s="34"/>
      <c r="Y12" s="34">
        <v>10</v>
      </c>
      <c r="Z12" s="34">
        <v>11</v>
      </c>
      <c r="AA12" s="34"/>
      <c r="AB12" s="34"/>
      <c r="AC12" s="34"/>
      <c r="AD12" s="34">
        <v>8</v>
      </c>
      <c r="AE12" s="34">
        <v>10</v>
      </c>
      <c r="AF12" s="34">
        <v>3</v>
      </c>
      <c r="AG12" s="34"/>
      <c r="AH12" s="34"/>
      <c r="AI12" s="34">
        <v>14</v>
      </c>
      <c r="AJ12" s="34">
        <v>7</v>
      </c>
      <c r="AK12" s="34"/>
      <c r="AL12" s="34"/>
      <c r="AM12" s="34"/>
      <c r="AN12" s="34">
        <v>7</v>
      </c>
      <c r="AO12" s="34">
        <v>14</v>
      </c>
      <c r="AP12" s="34"/>
      <c r="AQ12" s="34"/>
      <c r="AR12" s="34"/>
      <c r="AS12" s="34">
        <v>12</v>
      </c>
      <c r="AT12" s="34">
        <v>9</v>
      </c>
      <c r="AU12" s="34"/>
      <c r="AV12" s="34"/>
      <c r="AW12" s="34">
        <v>12</v>
      </c>
      <c r="AX12" s="34">
        <v>8</v>
      </c>
      <c r="AY12" s="34">
        <v>1</v>
      </c>
      <c r="AZ12" s="34"/>
      <c r="BA12" s="34"/>
    </row>
    <row r="13" s="25" customFormat="1" ht="30" customHeight="1" spans="1:53">
      <c r="A13" s="37"/>
      <c r="B13" s="37"/>
      <c r="C13" s="38" t="s">
        <v>86</v>
      </c>
      <c r="D13" s="38"/>
      <c r="E13" s="38">
        <f>E12/D12</f>
        <v>0.571428571428571</v>
      </c>
      <c r="F13" s="38">
        <f>F12/21</f>
        <v>0.428571428571429</v>
      </c>
      <c r="G13" s="38"/>
      <c r="H13" s="38"/>
      <c r="I13" s="38"/>
      <c r="J13" s="38">
        <f t="shared" ref="G13:AY13" si="1">J12/21</f>
        <v>0.476190476190476</v>
      </c>
      <c r="K13" s="38">
        <f t="shared" si="1"/>
        <v>0.476190476190476</v>
      </c>
      <c r="L13" s="38">
        <f t="shared" si="1"/>
        <v>0.0476190476190476</v>
      </c>
      <c r="M13" s="38"/>
      <c r="N13" s="38"/>
      <c r="O13" s="38">
        <f t="shared" si="1"/>
        <v>0.428571428571429</v>
      </c>
      <c r="P13" s="38">
        <f t="shared" si="1"/>
        <v>0.571428571428571</v>
      </c>
      <c r="Q13" s="38"/>
      <c r="R13" s="38"/>
      <c r="S13" s="38"/>
      <c r="T13" s="38">
        <f t="shared" si="1"/>
        <v>0.19047619047619</v>
      </c>
      <c r="U13" s="38">
        <f t="shared" si="1"/>
        <v>0.238095238095238</v>
      </c>
      <c r="V13" s="38">
        <f t="shared" si="1"/>
        <v>0.333333333333333</v>
      </c>
      <c r="W13" s="38">
        <f t="shared" si="1"/>
        <v>0.238095238095238</v>
      </c>
      <c r="X13" s="38"/>
      <c r="Y13" s="38">
        <f t="shared" si="1"/>
        <v>0.476190476190476</v>
      </c>
      <c r="Z13" s="38">
        <f t="shared" si="1"/>
        <v>0.523809523809524</v>
      </c>
      <c r="AA13" s="38"/>
      <c r="AB13" s="38"/>
      <c r="AC13" s="38"/>
      <c r="AD13" s="38">
        <f t="shared" si="1"/>
        <v>0.380952380952381</v>
      </c>
      <c r="AE13" s="38">
        <f t="shared" si="1"/>
        <v>0.476190476190476</v>
      </c>
      <c r="AF13" s="38">
        <f t="shared" si="1"/>
        <v>0.142857142857143</v>
      </c>
      <c r="AG13" s="38"/>
      <c r="AH13" s="38"/>
      <c r="AI13" s="38">
        <f t="shared" si="1"/>
        <v>0.666666666666667</v>
      </c>
      <c r="AJ13" s="38">
        <f t="shared" si="1"/>
        <v>0.333333333333333</v>
      </c>
      <c r="AK13" s="38"/>
      <c r="AL13" s="38"/>
      <c r="AM13" s="38"/>
      <c r="AN13" s="38">
        <f t="shared" si="1"/>
        <v>0.333333333333333</v>
      </c>
      <c r="AO13" s="38">
        <f t="shared" si="1"/>
        <v>0.666666666666667</v>
      </c>
      <c r="AP13" s="38"/>
      <c r="AQ13" s="38"/>
      <c r="AR13" s="38"/>
      <c r="AS13" s="38">
        <f t="shared" si="1"/>
        <v>0.571428571428571</v>
      </c>
      <c r="AT13" s="38">
        <f t="shared" si="1"/>
        <v>0.428571428571429</v>
      </c>
      <c r="AU13" s="38"/>
      <c r="AV13" s="38"/>
      <c r="AW13" s="38">
        <f t="shared" si="1"/>
        <v>0.571428571428571</v>
      </c>
      <c r="AX13" s="38">
        <f t="shared" si="1"/>
        <v>0.380952380952381</v>
      </c>
      <c r="AY13" s="38">
        <f t="shared" si="1"/>
        <v>0.0476190476190476</v>
      </c>
      <c r="AZ13" s="38"/>
      <c r="BA13" s="38"/>
    </row>
    <row r="14" s="24" customFormat="1" ht="30" customHeight="1" spans="1:53">
      <c r="A14" s="33">
        <v>1.3</v>
      </c>
      <c r="B14" s="33" t="s">
        <v>89</v>
      </c>
      <c r="C14" s="34" t="s">
        <v>85</v>
      </c>
      <c r="D14" s="34">
        <v>20</v>
      </c>
      <c r="E14" s="34">
        <v>20</v>
      </c>
      <c r="F14" s="34"/>
      <c r="G14" s="34"/>
      <c r="H14" s="34"/>
      <c r="I14" s="34"/>
      <c r="J14" s="34">
        <v>20</v>
      </c>
      <c r="K14" s="34"/>
      <c r="L14" s="34"/>
      <c r="M14" s="34"/>
      <c r="N14" s="34"/>
      <c r="O14" s="34">
        <v>20</v>
      </c>
      <c r="P14" s="34"/>
      <c r="Q14" s="34"/>
      <c r="R14" s="34"/>
      <c r="S14" s="34"/>
      <c r="T14" s="34">
        <v>2</v>
      </c>
      <c r="U14" s="34"/>
      <c r="V14" s="34">
        <v>14</v>
      </c>
      <c r="W14" s="34">
        <v>4</v>
      </c>
      <c r="X14" s="34"/>
      <c r="Y14" s="34">
        <v>20</v>
      </c>
      <c r="Z14" s="34"/>
      <c r="AA14" s="34"/>
      <c r="AB14" s="34"/>
      <c r="AC14" s="34"/>
      <c r="AD14" s="34">
        <v>18</v>
      </c>
      <c r="AE14" s="34">
        <v>2</v>
      </c>
      <c r="AF14" s="34"/>
      <c r="AG14" s="34"/>
      <c r="AH14" s="34"/>
      <c r="AI14" s="34">
        <v>20</v>
      </c>
      <c r="AJ14" s="34"/>
      <c r="AK14" s="34"/>
      <c r="AL14" s="34"/>
      <c r="AM14" s="34"/>
      <c r="AN14" s="34"/>
      <c r="AO14" s="34">
        <v>20</v>
      </c>
      <c r="AP14" s="34"/>
      <c r="AQ14" s="34"/>
      <c r="AR14" s="34"/>
      <c r="AS14" s="34">
        <v>20</v>
      </c>
      <c r="AT14" s="34"/>
      <c r="AU14" s="34"/>
      <c r="AV14" s="34"/>
      <c r="AW14" s="34">
        <v>1</v>
      </c>
      <c r="AX14" s="34">
        <v>19</v>
      </c>
      <c r="AY14" s="34"/>
      <c r="AZ14" s="34"/>
      <c r="BA14" s="34"/>
    </row>
    <row r="15" s="25" customFormat="1" ht="30" customHeight="1" spans="1:53">
      <c r="A15" s="37"/>
      <c r="B15" s="37"/>
      <c r="C15" s="38" t="s">
        <v>86</v>
      </c>
      <c r="D15" s="38"/>
      <c r="E15" s="38">
        <f>E14/20</f>
        <v>1</v>
      </c>
      <c r="F15" s="38"/>
      <c r="G15" s="38"/>
      <c r="H15" s="38"/>
      <c r="I15" s="38"/>
      <c r="J15" s="36">
        <v>0.01</v>
      </c>
      <c r="K15" s="36"/>
      <c r="L15" s="36"/>
      <c r="M15" s="36"/>
      <c r="N15" s="36"/>
      <c r="O15" s="38">
        <v>1</v>
      </c>
      <c r="P15" s="38"/>
      <c r="Q15" s="38"/>
      <c r="R15" s="38"/>
      <c r="S15" s="38"/>
      <c r="T15" s="38">
        <f>T14/20</f>
        <v>0.1</v>
      </c>
      <c r="U15" s="38">
        <f>U14/20</f>
        <v>0</v>
      </c>
      <c r="V15" s="38">
        <f>V14/20</f>
        <v>0.7</v>
      </c>
      <c r="W15" s="38">
        <f>W14/20</f>
        <v>0.2</v>
      </c>
      <c r="X15" s="38"/>
      <c r="Y15" s="38">
        <f>Y14/20</f>
        <v>1</v>
      </c>
      <c r="Z15" s="38"/>
      <c r="AA15" s="38"/>
      <c r="AB15" s="38"/>
      <c r="AC15" s="38"/>
      <c r="AD15" s="38">
        <f>AD14/20</f>
        <v>0.9</v>
      </c>
      <c r="AE15" s="38">
        <f>AE14/20</f>
        <v>0.1</v>
      </c>
      <c r="AF15" s="38"/>
      <c r="AG15" s="38"/>
      <c r="AH15" s="38"/>
      <c r="AI15" s="38">
        <f>AI14/20</f>
        <v>1</v>
      </c>
      <c r="AJ15" s="38"/>
      <c r="AK15" s="38"/>
      <c r="AL15" s="38"/>
      <c r="AM15" s="38"/>
      <c r="AN15" s="38"/>
      <c r="AO15" s="38">
        <f>AO14/20</f>
        <v>1</v>
      </c>
      <c r="AP15" s="38"/>
      <c r="AQ15" s="38"/>
      <c r="AR15" s="38"/>
      <c r="AS15" s="38">
        <f>AS14/20</f>
        <v>1</v>
      </c>
      <c r="AT15" s="38"/>
      <c r="AU15" s="38"/>
      <c r="AV15" s="38"/>
      <c r="AW15" s="38">
        <f>AW14/20</f>
        <v>0.05</v>
      </c>
      <c r="AX15" s="38">
        <f>AX14/20</f>
        <v>0.95</v>
      </c>
      <c r="AY15" s="38"/>
      <c r="AZ15" s="38"/>
      <c r="BA15" s="38"/>
    </row>
    <row r="16" s="24" customFormat="1" ht="30" customHeight="1" spans="1:53">
      <c r="A16" s="33">
        <v>1.4</v>
      </c>
      <c r="B16" s="33" t="s">
        <v>90</v>
      </c>
      <c r="C16" s="34" t="s">
        <v>85</v>
      </c>
      <c r="D16" s="34">
        <v>16</v>
      </c>
      <c r="E16" s="34">
        <v>16</v>
      </c>
      <c r="F16" s="34"/>
      <c r="G16" s="34"/>
      <c r="H16" s="34"/>
      <c r="I16" s="34"/>
      <c r="J16" s="34">
        <v>15</v>
      </c>
      <c r="K16" s="34">
        <v>1</v>
      </c>
      <c r="L16" s="34"/>
      <c r="M16" s="34"/>
      <c r="N16" s="34"/>
      <c r="O16" s="34">
        <v>15</v>
      </c>
      <c r="P16" s="34">
        <v>1</v>
      </c>
      <c r="Q16" s="34"/>
      <c r="R16" s="34"/>
      <c r="S16" s="34"/>
      <c r="T16" s="34"/>
      <c r="U16" s="34"/>
      <c r="V16" s="34">
        <v>9</v>
      </c>
      <c r="W16" s="34">
        <v>6</v>
      </c>
      <c r="X16" s="34">
        <v>1</v>
      </c>
      <c r="Y16" s="34">
        <v>15</v>
      </c>
      <c r="Z16" s="34">
        <v>1</v>
      </c>
      <c r="AA16" s="34"/>
      <c r="AB16" s="34"/>
      <c r="AC16" s="34"/>
      <c r="AD16" s="34">
        <v>12</v>
      </c>
      <c r="AE16" s="34">
        <v>4</v>
      </c>
      <c r="AF16" s="34"/>
      <c r="AG16" s="34"/>
      <c r="AH16" s="34"/>
      <c r="AI16" s="34">
        <v>16</v>
      </c>
      <c r="AJ16" s="34"/>
      <c r="AK16" s="34"/>
      <c r="AL16" s="34"/>
      <c r="AM16" s="34"/>
      <c r="AN16" s="34">
        <v>2</v>
      </c>
      <c r="AO16" s="34">
        <v>9</v>
      </c>
      <c r="AP16" s="34">
        <v>5</v>
      </c>
      <c r="AQ16" s="34"/>
      <c r="AR16" s="34"/>
      <c r="AS16" s="34">
        <v>16</v>
      </c>
      <c r="AT16" s="34"/>
      <c r="AU16" s="34"/>
      <c r="AV16" s="34"/>
      <c r="AW16" s="34">
        <v>13</v>
      </c>
      <c r="AX16" s="34">
        <v>3</v>
      </c>
      <c r="AY16" s="34"/>
      <c r="AZ16" s="34"/>
      <c r="BA16" s="34"/>
    </row>
    <row r="17" s="25" customFormat="1" ht="30" customHeight="1" spans="1:53">
      <c r="A17" s="37"/>
      <c r="B17" s="37"/>
      <c r="C17" s="38" t="s">
        <v>86</v>
      </c>
      <c r="D17" s="38"/>
      <c r="E17" s="38">
        <f>E16/16</f>
        <v>1</v>
      </c>
      <c r="F17" s="38"/>
      <c r="G17" s="38"/>
      <c r="H17" s="38"/>
      <c r="I17" s="38"/>
      <c r="J17" s="38">
        <f>J16/16</f>
        <v>0.9375</v>
      </c>
      <c r="K17" s="38">
        <f>K16/16</f>
        <v>0.0625</v>
      </c>
      <c r="L17" s="38"/>
      <c r="M17" s="38"/>
      <c r="N17" s="38"/>
      <c r="O17" s="38">
        <f>O16/16</f>
        <v>0.9375</v>
      </c>
      <c r="P17" s="38">
        <f>P16/16</f>
        <v>0.0625</v>
      </c>
      <c r="Q17" s="38"/>
      <c r="R17" s="38"/>
      <c r="S17" s="38"/>
      <c r="T17" s="38"/>
      <c r="U17" s="38"/>
      <c r="V17" s="38">
        <f>V16/16</f>
        <v>0.5625</v>
      </c>
      <c r="W17" s="38">
        <f>W16/16</f>
        <v>0.375</v>
      </c>
      <c r="X17" s="38">
        <f>X16/16</f>
        <v>0.0625</v>
      </c>
      <c r="Y17" s="38">
        <f>Y16/16</f>
        <v>0.9375</v>
      </c>
      <c r="Z17" s="38">
        <f>Z16/16</f>
        <v>0.0625</v>
      </c>
      <c r="AA17" s="38"/>
      <c r="AB17" s="38"/>
      <c r="AC17" s="38"/>
      <c r="AD17" s="38">
        <f>AD16/16</f>
        <v>0.75</v>
      </c>
      <c r="AE17" s="38">
        <f>AE16/16</f>
        <v>0.25</v>
      </c>
      <c r="AF17" s="38"/>
      <c r="AG17" s="38"/>
      <c r="AH17" s="38"/>
      <c r="AI17" s="38">
        <f>AI16/16</f>
        <v>1</v>
      </c>
      <c r="AJ17" s="38"/>
      <c r="AK17" s="38"/>
      <c r="AL17" s="38"/>
      <c r="AM17" s="38"/>
      <c r="AN17" s="38">
        <f>AN16/16</f>
        <v>0.125</v>
      </c>
      <c r="AO17" s="38">
        <f>AO16/16</f>
        <v>0.5625</v>
      </c>
      <c r="AP17" s="38">
        <f>AP16/16</f>
        <v>0.3125</v>
      </c>
      <c r="AQ17" s="38"/>
      <c r="AR17" s="38"/>
      <c r="AS17" s="38">
        <f>AS16/16</f>
        <v>1</v>
      </c>
      <c r="AT17" s="38"/>
      <c r="AU17" s="38"/>
      <c r="AV17" s="38"/>
      <c r="AW17" s="38">
        <f>AW16/16</f>
        <v>0.8125</v>
      </c>
      <c r="AX17" s="38">
        <f>AX16/16</f>
        <v>0.1875</v>
      </c>
      <c r="AY17" s="38"/>
      <c r="AZ17" s="38"/>
      <c r="BA17" s="38"/>
    </row>
    <row r="18" ht="30" customHeight="1" spans="1:53">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row>
    <row r="19" ht="30" customHeight="1" spans="1:53">
      <c r="A19" s="34"/>
      <c r="B19" s="33"/>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row>
    <row r="20" ht="30" customHeight="1" spans="1:53">
      <c r="A20" s="34"/>
      <c r="B20" s="35"/>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row>
    <row r="21" ht="30" customHeight="1" spans="1:53">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row>
    <row r="22" ht="30" customHeight="1" spans="1:53">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row>
  </sheetData>
  <mergeCells count="31">
    <mergeCell ref="A1:D1"/>
    <mergeCell ref="A2:BA2"/>
    <mergeCell ref="A3:BA3"/>
    <mergeCell ref="A4:B4"/>
    <mergeCell ref="D4:E4"/>
    <mergeCell ref="E5:BA5"/>
    <mergeCell ref="E6:I6"/>
    <mergeCell ref="J6:N6"/>
    <mergeCell ref="O6:S6"/>
    <mergeCell ref="T6:X6"/>
    <mergeCell ref="Y6:AC6"/>
    <mergeCell ref="AD6:AH6"/>
    <mergeCell ref="AI6:AM6"/>
    <mergeCell ref="AN6:AR6"/>
    <mergeCell ref="AS6:AV6"/>
    <mergeCell ref="AW6:BA6"/>
    <mergeCell ref="A5:A7"/>
    <mergeCell ref="A8:A9"/>
    <mergeCell ref="A10:A11"/>
    <mergeCell ref="A12:A13"/>
    <mergeCell ref="A14:A15"/>
    <mergeCell ref="A16:A17"/>
    <mergeCell ref="B5:B7"/>
    <mergeCell ref="B8:B9"/>
    <mergeCell ref="B10:B11"/>
    <mergeCell ref="B12:B13"/>
    <mergeCell ref="B14:B15"/>
    <mergeCell ref="B16:B17"/>
    <mergeCell ref="B19:B20"/>
    <mergeCell ref="C5:C7"/>
    <mergeCell ref="D5:D7"/>
  </mergeCells>
  <printOptions horizontalCentered="1"/>
  <pageMargins left="1.10138888888889" right="1.10138888888889" top="1.10138888888889" bottom="1.10138888888889" header="0.393055555555556" footer="0.590277777777778"/>
  <pageSetup paperSize="8" scale="54" fitToHeight="0" orientation="landscape" horizontalDpi="1200" verticalDpi="1200"/>
  <headerFooter>
    <oddFooter>&amp;C&amp;"仿宋,常规"&amp;10第&amp;P页，共&amp;N页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57"/>
  <sheetViews>
    <sheetView tabSelected="1" zoomScale="130" zoomScaleNormal="130" workbookViewId="0">
      <pane xSplit="4" ySplit="6" topLeftCell="E25" activePane="bottomRight" state="frozenSplit"/>
      <selection/>
      <selection pane="topRight"/>
      <selection pane="bottomLeft"/>
      <selection pane="bottomRight" activeCell="G37" sqref="G37"/>
    </sheetView>
  </sheetViews>
  <sheetFormatPr defaultColWidth="10" defaultRowHeight="12.75"/>
  <cols>
    <col min="1" max="2" width="7" style="2" customWidth="1"/>
    <col min="3" max="3" width="8.63333333333333" style="3" customWidth="1"/>
    <col min="4" max="4" width="11.5" style="3" customWidth="1"/>
    <col min="5" max="5" width="9.38333333333333" style="3" customWidth="1"/>
    <col min="6" max="6" width="8.5" style="3" customWidth="1"/>
    <col min="7" max="7" width="9.5" style="3" customWidth="1"/>
    <col min="8" max="8" width="8.25" style="3" customWidth="1"/>
    <col min="9" max="9" width="10" style="3" customWidth="1"/>
    <col min="10" max="12" width="9.13333333333333" style="3" customWidth="1"/>
    <col min="13" max="13" width="9.75" style="3" customWidth="1"/>
    <col min="14" max="16" width="9.13333333333333" style="3" customWidth="1"/>
    <col min="17" max="17" width="9.63333333333333" style="3" customWidth="1"/>
    <col min="18" max="20" width="9.13333333333333" style="3" customWidth="1"/>
    <col min="21" max="21" width="9.88333333333333" style="3" customWidth="1"/>
    <col min="22" max="24" width="9.13333333333333" style="3" customWidth="1"/>
    <col min="25" max="25" width="9.63333333333333" style="3" customWidth="1"/>
    <col min="26" max="28" width="9.13333333333333" style="3" customWidth="1"/>
    <col min="29" max="29" width="9.75" style="3" customWidth="1"/>
    <col min="30" max="32" width="9.13333333333333" style="3" customWidth="1"/>
    <col min="33" max="33" width="9.75" style="3" customWidth="1"/>
    <col min="34" max="36" width="9.13333333333333" style="3" customWidth="1"/>
    <col min="37" max="37" width="9.63333333333333" style="3" customWidth="1"/>
    <col min="38" max="40" width="9.13333333333333" style="3" customWidth="1"/>
    <col min="41" max="41" width="9.75" style="3" customWidth="1"/>
    <col min="42" max="45" width="9.13333333333333" style="3" customWidth="1"/>
    <col min="46" max="16384" width="10" style="3"/>
  </cols>
  <sheetData>
    <row r="1" ht="18.75" spans="1:5">
      <c r="A1" s="4" t="s">
        <v>164</v>
      </c>
      <c r="B1" s="4"/>
      <c r="C1" s="5"/>
      <c r="D1" s="5"/>
      <c r="E1" s="5"/>
    </row>
    <row r="2" ht="57" customHeight="1" spans="1:45">
      <c r="A2" s="6" t="s">
        <v>165</v>
      </c>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ht="24.6" customHeight="1" spans="1:45">
      <c r="A3" s="8" t="s">
        <v>166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ht="20.45" customHeight="1" spans="1:45">
      <c r="A4" s="9" t="s">
        <v>22</v>
      </c>
      <c r="B4" s="10"/>
      <c r="C4" s="1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21"/>
    </row>
    <row r="5" ht="33" customHeight="1" spans="1:45">
      <c r="A5" s="12" t="s">
        <v>3</v>
      </c>
      <c r="B5" s="13" t="s">
        <v>167</v>
      </c>
      <c r="C5" s="12" t="s">
        <v>168</v>
      </c>
      <c r="D5" s="12" t="s">
        <v>169</v>
      </c>
      <c r="E5" s="14" t="s">
        <v>170</v>
      </c>
      <c r="F5" s="14"/>
      <c r="G5" s="14"/>
      <c r="H5" s="14"/>
      <c r="I5" s="14" t="s">
        <v>171</v>
      </c>
      <c r="J5" s="14"/>
      <c r="K5" s="14"/>
      <c r="L5" s="14"/>
      <c r="M5" s="14" t="s">
        <v>172</v>
      </c>
      <c r="N5" s="14"/>
      <c r="O5" s="14"/>
      <c r="P5" s="14"/>
      <c r="Q5" s="14" t="s">
        <v>173</v>
      </c>
      <c r="R5" s="14"/>
      <c r="S5" s="14"/>
      <c r="T5" s="14"/>
      <c r="U5" s="14" t="s">
        <v>174</v>
      </c>
      <c r="V5" s="14"/>
      <c r="W5" s="14"/>
      <c r="X5" s="14"/>
      <c r="Y5" s="14" t="s">
        <v>175</v>
      </c>
      <c r="Z5" s="14"/>
      <c r="AA5" s="14"/>
      <c r="AB5" s="14"/>
      <c r="AC5" s="14" t="s">
        <v>176</v>
      </c>
      <c r="AD5" s="14"/>
      <c r="AE5" s="14"/>
      <c r="AF5" s="14"/>
      <c r="AG5" s="14" t="s">
        <v>177</v>
      </c>
      <c r="AH5" s="14"/>
      <c r="AI5" s="14"/>
      <c r="AJ5" s="14"/>
      <c r="AK5" s="14" t="s">
        <v>178</v>
      </c>
      <c r="AL5" s="14"/>
      <c r="AM5" s="14"/>
      <c r="AN5" s="14"/>
      <c r="AO5" s="14" t="s">
        <v>179</v>
      </c>
      <c r="AP5" s="14"/>
      <c r="AQ5" s="14"/>
      <c r="AR5" s="14"/>
      <c r="AS5" s="12" t="s">
        <v>180</v>
      </c>
    </row>
    <row r="6" ht="34.9" customHeight="1" spans="1:45">
      <c r="A6" s="12"/>
      <c r="B6" s="15"/>
      <c r="C6" s="12"/>
      <c r="D6" s="12"/>
      <c r="E6" s="14" t="s">
        <v>102</v>
      </c>
      <c r="F6" s="14" t="s">
        <v>181</v>
      </c>
      <c r="G6" s="14" t="s">
        <v>182</v>
      </c>
      <c r="H6" s="14" t="s">
        <v>183</v>
      </c>
      <c r="I6" s="14" t="s">
        <v>102</v>
      </c>
      <c r="J6" s="14" t="s">
        <v>181</v>
      </c>
      <c r="K6" s="14" t="s">
        <v>182</v>
      </c>
      <c r="L6" s="14" t="s">
        <v>184</v>
      </c>
      <c r="M6" s="14" t="s">
        <v>185</v>
      </c>
      <c r="N6" s="14" t="s">
        <v>186</v>
      </c>
      <c r="O6" s="14" t="s">
        <v>187</v>
      </c>
      <c r="P6" s="14" t="s">
        <v>188</v>
      </c>
      <c r="Q6" s="14" t="s">
        <v>189</v>
      </c>
      <c r="R6" s="14" t="s">
        <v>190</v>
      </c>
      <c r="S6" s="14" t="s">
        <v>77</v>
      </c>
      <c r="T6" s="14" t="s">
        <v>191</v>
      </c>
      <c r="U6" s="14" t="s">
        <v>192</v>
      </c>
      <c r="V6" s="14" t="s">
        <v>193</v>
      </c>
      <c r="W6" s="14" t="s">
        <v>194</v>
      </c>
      <c r="X6" s="14" t="s">
        <v>195</v>
      </c>
      <c r="Y6" s="14" t="s">
        <v>196</v>
      </c>
      <c r="Z6" s="14" t="s">
        <v>197</v>
      </c>
      <c r="AA6" s="14" t="s">
        <v>77</v>
      </c>
      <c r="AB6" s="14" t="s">
        <v>198</v>
      </c>
      <c r="AC6" s="14" t="s">
        <v>199</v>
      </c>
      <c r="AD6" s="14" t="s">
        <v>200</v>
      </c>
      <c r="AE6" s="14" t="s">
        <v>201</v>
      </c>
      <c r="AF6" s="14" t="s">
        <v>202</v>
      </c>
      <c r="AG6" s="14" t="s">
        <v>203</v>
      </c>
      <c r="AH6" s="14" t="s">
        <v>204</v>
      </c>
      <c r="AI6" s="14" t="s">
        <v>205</v>
      </c>
      <c r="AJ6" s="14" t="s">
        <v>206</v>
      </c>
      <c r="AK6" s="14" t="s">
        <v>207</v>
      </c>
      <c r="AL6" s="14" t="s">
        <v>208</v>
      </c>
      <c r="AM6" s="14" t="s">
        <v>209</v>
      </c>
      <c r="AN6" s="14" t="s">
        <v>210</v>
      </c>
      <c r="AO6" s="14" t="s">
        <v>80</v>
      </c>
      <c r="AP6" s="14" t="s">
        <v>211</v>
      </c>
      <c r="AQ6" s="14" t="s">
        <v>212</v>
      </c>
      <c r="AR6" s="14" t="s">
        <v>213</v>
      </c>
      <c r="AS6" s="12"/>
    </row>
    <row r="7" ht="20.45" customHeight="1" spans="1:45">
      <c r="A7" s="16">
        <v>1</v>
      </c>
      <c r="B7" s="16">
        <v>1</v>
      </c>
      <c r="C7" s="17" t="s">
        <v>214</v>
      </c>
      <c r="D7" s="18" t="s">
        <v>215</v>
      </c>
      <c r="E7" s="19">
        <v>10</v>
      </c>
      <c r="F7" s="19"/>
      <c r="G7" s="19"/>
      <c r="H7" s="19"/>
      <c r="I7" s="19">
        <v>10</v>
      </c>
      <c r="J7" s="19"/>
      <c r="K7" s="19"/>
      <c r="L7" s="19"/>
      <c r="M7" s="19"/>
      <c r="N7" s="19">
        <v>8</v>
      </c>
      <c r="O7" s="19"/>
      <c r="P7" s="19"/>
      <c r="Q7" s="19"/>
      <c r="R7" s="19">
        <v>8</v>
      </c>
      <c r="S7" s="19"/>
      <c r="T7" s="19"/>
      <c r="U7" s="19"/>
      <c r="V7" s="19">
        <v>8</v>
      </c>
      <c r="W7" s="19"/>
      <c r="X7" s="19"/>
      <c r="Y7" s="19">
        <v>10</v>
      </c>
      <c r="Z7" s="19"/>
      <c r="AA7" s="19"/>
      <c r="AB7" s="19"/>
      <c r="AC7" s="19">
        <v>10</v>
      </c>
      <c r="AD7" s="19"/>
      <c r="AE7" s="19"/>
      <c r="AF7" s="19"/>
      <c r="AG7" s="19">
        <v>10</v>
      </c>
      <c r="AH7" s="19"/>
      <c r="AI7" s="19"/>
      <c r="AJ7" s="19"/>
      <c r="AK7" s="19">
        <v>10</v>
      </c>
      <c r="AL7" s="19"/>
      <c r="AM7" s="19"/>
      <c r="AN7" s="19"/>
      <c r="AO7" s="19">
        <v>10</v>
      </c>
      <c r="AP7" s="19"/>
      <c r="AQ7" s="19"/>
      <c r="AR7" s="19"/>
      <c r="AS7" s="22">
        <f t="shared" ref="AS7:AS41" si="0">SUM(E7:AR7)</f>
        <v>94</v>
      </c>
    </row>
    <row r="8" ht="20.45" customHeight="1" spans="1:45">
      <c r="A8" s="16">
        <v>2</v>
      </c>
      <c r="B8" s="16">
        <v>2</v>
      </c>
      <c r="C8" s="17" t="s">
        <v>214</v>
      </c>
      <c r="D8" s="18" t="s">
        <v>215</v>
      </c>
      <c r="E8" s="19">
        <v>10</v>
      </c>
      <c r="F8" s="19"/>
      <c r="G8" s="19"/>
      <c r="H8" s="19"/>
      <c r="I8" s="19">
        <v>10</v>
      </c>
      <c r="J8" s="19"/>
      <c r="K8" s="19"/>
      <c r="L8" s="19"/>
      <c r="M8" s="19"/>
      <c r="N8" s="19">
        <v>8</v>
      </c>
      <c r="O8" s="19"/>
      <c r="P8" s="19"/>
      <c r="Q8" s="19"/>
      <c r="R8" s="19">
        <v>8</v>
      </c>
      <c r="S8" s="19"/>
      <c r="T8" s="19"/>
      <c r="U8" s="19"/>
      <c r="V8" s="19">
        <v>8</v>
      </c>
      <c r="W8" s="19"/>
      <c r="X8" s="19"/>
      <c r="Y8" s="19">
        <v>10</v>
      </c>
      <c r="Z8" s="19"/>
      <c r="AA8" s="19"/>
      <c r="AB8" s="19"/>
      <c r="AC8" s="19">
        <v>10</v>
      </c>
      <c r="AD8" s="19"/>
      <c r="AE8" s="19"/>
      <c r="AF8" s="19"/>
      <c r="AG8" s="19">
        <v>10</v>
      </c>
      <c r="AH8" s="19"/>
      <c r="AI8" s="19"/>
      <c r="AJ8" s="19"/>
      <c r="AK8" s="19">
        <v>10</v>
      </c>
      <c r="AL8" s="19"/>
      <c r="AM8" s="19"/>
      <c r="AN8" s="19"/>
      <c r="AO8" s="19">
        <v>10</v>
      </c>
      <c r="AP8" s="19"/>
      <c r="AQ8" s="19"/>
      <c r="AR8" s="19"/>
      <c r="AS8" s="22">
        <f t="shared" si="0"/>
        <v>94</v>
      </c>
    </row>
    <row r="9" ht="20.45" customHeight="1" spans="1:45">
      <c r="A9" s="16">
        <v>3</v>
      </c>
      <c r="B9" s="16">
        <v>3</v>
      </c>
      <c r="C9" s="17" t="s">
        <v>214</v>
      </c>
      <c r="D9" s="18" t="s">
        <v>215</v>
      </c>
      <c r="E9" s="19">
        <v>10</v>
      </c>
      <c r="F9" s="19"/>
      <c r="G9" s="19"/>
      <c r="H9" s="19"/>
      <c r="I9" s="19">
        <v>10</v>
      </c>
      <c r="J9" s="19"/>
      <c r="K9" s="19"/>
      <c r="L9" s="19"/>
      <c r="M9" s="19"/>
      <c r="N9" s="19">
        <v>8</v>
      </c>
      <c r="O9" s="19"/>
      <c r="P9" s="19"/>
      <c r="Q9" s="19"/>
      <c r="R9" s="19">
        <v>8</v>
      </c>
      <c r="S9" s="19"/>
      <c r="T9" s="19"/>
      <c r="U9" s="19"/>
      <c r="V9" s="19">
        <v>8</v>
      </c>
      <c r="W9" s="19"/>
      <c r="X9" s="19"/>
      <c r="Y9" s="19">
        <v>10</v>
      </c>
      <c r="Z9" s="19"/>
      <c r="AA9" s="19"/>
      <c r="AB9" s="19"/>
      <c r="AC9" s="19">
        <v>10</v>
      </c>
      <c r="AD9" s="19"/>
      <c r="AE9" s="19"/>
      <c r="AF9" s="19"/>
      <c r="AG9" s="19">
        <v>10</v>
      </c>
      <c r="AH9" s="19"/>
      <c r="AI9" s="19"/>
      <c r="AJ9" s="19"/>
      <c r="AK9" s="19">
        <v>10</v>
      </c>
      <c r="AL9" s="19"/>
      <c r="AM9" s="19"/>
      <c r="AN9" s="19"/>
      <c r="AO9" s="19">
        <v>10</v>
      </c>
      <c r="AP9" s="19"/>
      <c r="AQ9" s="19"/>
      <c r="AR9" s="19"/>
      <c r="AS9" s="22">
        <f t="shared" si="0"/>
        <v>94</v>
      </c>
    </row>
    <row r="10" ht="20.45" customHeight="1" spans="1:45">
      <c r="A10" s="16">
        <v>4</v>
      </c>
      <c r="B10" s="16">
        <v>4</v>
      </c>
      <c r="C10" s="17" t="s">
        <v>214</v>
      </c>
      <c r="D10" s="18" t="s">
        <v>215</v>
      </c>
      <c r="E10" s="19">
        <v>10</v>
      </c>
      <c r="F10" s="19"/>
      <c r="G10" s="19"/>
      <c r="H10" s="19"/>
      <c r="I10" s="19">
        <v>10</v>
      </c>
      <c r="J10" s="19"/>
      <c r="K10" s="19"/>
      <c r="L10" s="19"/>
      <c r="M10" s="19"/>
      <c r="N10" s="19">
        <v>8</v>
      </c>
      <c r="O10" s="19"/>
      <c r="P10" s="19"/>
      <c r="Q10" s="19"/>
      <c r="R10" s="19">
        <v>8</v>
      </c>
      <c r="S10" s="19"/>
      <c r="T10" s="19"/>
      <c r="U10" s="19"/>
      <c r="V10" s="19">
        <v>8</v>
      </c>
      <c r="W10" s="19"/>
      <c r="X10" s="19"/>
      <c r="Y10" s="19">
        <v>10</v>
      </c>
      <c r="Z10" s="19"/>
      <c r="AA10" s="19"/>
      <c r="AB10" s="19"/>
      <c r="AC10" s="19">
        <v>10</v>
      </c>
      <c r="AD10" s="19"/>
      <c r="AE10" s="19"/>
      <c r="AF10" s="19"/>
      <c r="AG10" s="19">
        <v>10</v>
      </c>
      <c r="AH10" s="19"/>
      <c r="AI10" s="19"/>
      <c r="AJ10" s="19"/>
      <c r="AK10" s="19">
        <v>10</v>
      </c>
      <c r="AL10" s="19"/>
      <c r="AM10" s="19"/>
      <c r="AN10" s="19"/>
      <c r="AO10" s="19">
        <v>10</v>
      </c>
      <c r="AP10" s="19"/>
      <c r="AQ10" s="19"/>
      <c r="AR10" s="19"/>
      <c r="AS10" s="22">
        <f t="shared" si="0"/>
        <v>94</v>
      </c>
    </row>
    <row r="11" ht="20.45" customHeight="1" spans="1:45">
      <c r="A11" s="16">
        <v>5</v>
      </c>
      <c r="B11" s="16">
        <v>5</v>
      </c>
      <c r="C11" s="17" t="s">
        <v>214</v>
      </c>
      <c r="D11" s="18" t="s">
        <v>215</v>
      </c>
      <c r="E11" s="19">
        <v>10</v>
      </c>
      <c r="F11" s="19"/>
      <c r="G11" s="19"/>
      <c r="H11" s="19"/>
      <c r="I11" s="19">
        <v>10</v>
      </c>
      <c r="J11" s="19"/>
      <c r="K11" s="19"/>
      <c r="L11" s="19"/>
      <c r="M11" s="19"/>
      <c r="N11" s="19">
        <v>8</v>
      </c>
      <c r="O11" s="19"/>
      <c r="P11" s="19"/>
      <c r="Q11" s="19"/>
      <c r="R11" s="19">
        <v>8</v>
      </c>
      <c r="S11" s="19"/>
      <c r="T11" s="19"/>
      <c r="U11" s="19"/>
      <c r="V11" s="19">
        <v>8</v>
      </c>
      <c r="W11" s="19"/>
      <c r="X11" s="19"/>
      <c r="Y11" s="19">
        <v>10</v>
      </c>
      <c r="Z11" s="19"/>
      <c r="AA11" s="19"/>
      <c r="AB11" s="19"/>
      <c r="AC11" s="19">
        <v>10</v>
      </c>
      <c r="AD11" s="19"/>
      <c r="AE11" s="19"/>
      <c r="AF11" s="19"/>
      <c r="AG11" s="19">
        <v>10</v>
      </c>
      <c r="AH11" s="19"/>
      <c r="AI11" s="19"/>
      <c r="AJ11" s="19"/>
      <c r="AK11" s="19">
        <v>10</v>
      </c>
      <c r="AL11" s="19"/>
      <c r="AM11" s="19"/>
      <c r="AN11" s="19"/>
      <c r="AO11" s="19">
        <v>10</v>
      </c>
      <c r="AP11" s="19"/>
      <c r="AQ11" s="19"/>
      <c r="AR11" s="19"/>
      <c r="AS11" s="22">
        <f t="shared" si="0"/>
        <v>94</v>
      </c>
    </row>
    <row r="12" ht="20.45" customHeight="1" spans="1:45">
      <c r="A12" s="16">
        <v>6</v>
      </c>
      <c r="B12" s="16">
        <v>6</v>
      </c>
      <c r="C12" s="17" t="s">
        <v>214</v>
      </c>
      <c r="D12" s="18" t="s">
        <v>215</v>
      </c>
      <c r="E12" s="19">
        <v>10</v>
      </c>
      <c r="F12" s="19"/>
      <c r="G12" s="19"/>
      <c r="H12" s="19"/>
      <c r="I12" s="19">
        <v>10</v>
      </c>
      <c r="J12" s="19"/>
      <c r="K12" s="19"/>
      <c r="L12" s="19"/>
      <c r="M12" s="19"/>
      <c r="N12" s="19">
        <v>8</v>
      </c>
      <c r="O12" s="19"/>
      <c r="P12" s="19"/>
      <c r="Q12" s="19">
        <v>10</v>
      </c>
      <c r="R12" s="19"/>
      <c r="S12" s="19"/>
      <c r="T12" s="19"/>
      <c r="U12" s="19">
        <v>10</v>
      </c>
      <c r="V12" s="19"/>
      <c r="W12" s="19"/>
      <c r="X12" s="19"/>
      <c r="Y12" s="19"/>
      <c r="Z12" s="19">
        <v>8</v>
      </c>
      <c r="AA12" s="19"/>
      <c r="AB12" s="19"/>
      <c r="AC12" s="19">
        <v>10</v>
      </c>
      <c r="AD12" s="19"/>
      <c r="AE12" s="19"/>
      <c r="AF12" s="19"/>
      <c r="AG12" s="19">
        <v>10</v>
      </c>
      <c r="AH12" s="19"/>
      <c r="AI12" s="19"/>
      <c r="AJ12" s="19"/>
      <c r="AK12" s="19">
        <v>10</v>
      </c>
      <c r="AL12" s="19"/>
      <c r="AM12" s="19"/>
      <c r="AN12" s="19"/>
      <c r="AO12" s="19">
        <v>10</v>
      </c>
      <c r="AP12" s="19"/>
      <c r="AQ12" s="19"/>
      <c r="AR12" s="19"/>
      <c r="AS12" s="22">
        <f t="shared" si="0"/>
        <v>96</v>
      </c>
    </row>
    <row r="13" ht="20.45" customHeight="1" spans="1:45">
      <c r="A13" s="16">
        <v>7</v>
      </c>
      <c r="B13" s="16">
        <v>7</v>
      </c>
      <c r="C13" s="17" t="s">
        <v>214</v>
      </c>
      <c r="D13" s="18" t="s">
        <v>215</v>
      </c>
      <c r="E13" s="19">
        <v>10</v>
      </c>
      <c r="F13" s="19"/>
      <c r="G13" s="19"/>
      <c r="H13" s="19"/>
      <c r="I13" s="19">
        <v>10</v>
      </c>
      <c r="J13" s="19"/>
      <c r="K13" s="19"/>
      <c r="L13" s="19"/>
      <c r="M13" s="19"/>
      <c r="N13" s="19">
        <v>8</v>
      </c>
      <c r="O13" s="19"/>
      <c r="P13" s="19"/>
      <c r="Q13" s="19"/>
      <c r="R13" s="19">
        <v>8</v>
      </c>
      <c r="S13" s="19"/>
      <c r="T13" s="19"/>
      <c r="U13" s="19"/>
      <c r="V13" s="19">
        <v>8</v>
      </c>
      <c r="W13" s="19"/>
      <c r="X13" s="19"/>
      <c r="Y13" s="19">
        <v>10</v>
      </c>
      <c r="Z13" s="19"/>
      <c r="AA13" s="19"/>
      <c r="AB13" s="19"/>
      <c r="AC13" s="19">
        <v>10</v>
      </c>
      <c r="AD13" s="19"/>
      <c r="AE13" s="19"/>
      <c r="AF13" s="19"/>
      <c r="AG13" s="19">
        <v>10</v>
      </c>
      <c r="AH13" s="19"/>
      <c r="AI13" s="19"/>
      <c r="AJ13" s="19"/>
      <c r="AK13" s="19"/>
      <c r="AL13" s="19">
        <v>8</v>
      </c>
      <c r="AM13" s="19"/>
      <c r="AN13" s="19"/>
      <c r="AO13" s="19">
        <v>10</v>
      </c>
      <c r="AP13" s="19"/>
      <c r="AQ13" s="19"/>
      <c r="AR13" s="19"/>
      <c r="AS13" s="22">
        <f t="shared" si="0"/>
        <v>92</v>
      </c>
    </row>
    <row r="14" ht="20.45" customHeight="1" spans="1:45">
      <c r="A14" s="16">
        <v>8</v>
      </c>
      <c r="B14" s="16">
        <v>8</v>
      </c>
      <c r="C14" s="17" t="s">
        <v>214</v>
      </c>
      <c r="D14" s="18" t="s">
        <v>215</v>
      </c>
      <c r="E14" s="19">
        <v>10</v>
      </c>
      <c r="F14" s="19"/>
      <c r="G14" s="19"/>
      <c r="H14" s="19"/>
      <c r="I14" s="19">
        <v>10</v>
      </c>
      <c r="J14" s="19"/>
      <c r="K14" s="19"/>
      <c r="L14" s="19"/>
      <c r="M14" s="19"/>
      <c r="N14" s="19">
        <v>8</v>
      </c>
      <c r="O14" s="19"/>
      <c r="P14" s="19"/>
      <c r="Q14" s="19"/>
      <c r="R14" s="19">
        <v>8</v>
      </c>
      <c r="S14" s="19"/>
      <c r="T14" s="19"/>
      <c r="U14" s="19"/>
      <c r="V14" s="19">
        <v>8</v>
      </c>
      <c r="W14" s="19"/>
      <c r="X14" s="19"/>
      <c r="Y14" s="19">
        <v>10</v>
      </c>
      <c r="Z14" s="19"/>
      <c r="AA14" s="19"/>
      <c r="AB14" s="19"/>
      <c r="AC14" s="19">
        <v>10</v>
      </c>
      <c r="AD14" s="19"/>
      <c r="AE14" s="19"/>
      <c r="AF14" s="19"/>
      <c r="AG14" s="19">
        <v>10</v>
      </c>
      <c r="AH14" s="19"/>
      <c r="AI14" s="19"/>
      <c r="AJ14" s="19"/>
      <c r="AK14" s="19"/>
      <c r="AL14" s="19">
        <v>8</v>
      </c>
      <c r="AM14" s="19"/>
      <c r="AN14" s="19"/>
      <c r="AO14" s="19">
        <v>10</v>
      </c>
      <c r="AP14" s="19"/>
      <c r="AQ14" s="19"/>
      <c r="AR14" s="19"/>
      <c r="AS14" s="22">
        <f t="shared" si="0"/>
        <v>92</v>
      </c>
    </row>
    <row r="15" ht="20.45" customHeight="1" spans="1:45">
      <c r="A15" s="16">
        <v>9</v>
      </c>
      <c r="B15" s="16">
        <v>9</v>
      </c>
      <c r="C15" s="17" t="s">
        <v>214</v>
      </c>
      <c r="D15" s="18" t="s">
        <v>215</v>
      </c>
      <c r="E15" s="19">
        <v>10</v>
      </c>
      <c r="F15" s="19"/>
      <c r="G15" s="19"/>
      <c r="H15" s="19"/>
      <c r="I15" s="19">
        <v>10</v>
      </c>
      <c r="J15" s="19"/>
      <c r="K15" s="19"/>
      <c r="L15" s="19"/>
      <c r="M15" s="19"/>
      <c r="N15" s="19">
        <v>8</v>
      </c>
      <c r="O15" s="19"/>
      <c r="P15" s="19"/>
      <c r="Q15" s="19"/>
      <c r="R15" s="19">
        <v>8</v>
      </c>
      <c r="S15" s="19"/>
      <c r="T15" s="19"/>
      <c r="U15" s="19"/>
      <c r="V15" s="19">
        <v>8</v>
      </c>
      <c r="W15" s="19"/>
      <c r="X15" s="19"/>
      <c r="Y15" s="19">
        <v>10</v>
      </c>
      <c r="Z15" s="19"/>
      <c r="AA15" s="19"/>
      <c r="AB15" s="19"/>
      <c r="AC15" s="19">
        <v>10</v>
      </c>
      <c r="AD15" s="19"/>
      <c r="AE15" s="19"/>
      <c r="AF15" s="19"/>
      <c r="AG15" s="19">
        <v>10</v>
      </c>
      <c r="AH15" s="19"/>
      <c r="AI15" s="19"/>
      <c r="AJ15" s="19"/>
      <c r="AK15" s="19">
        <v>10</v>
      </c>
      <c r="AL15" s="19"/>
      <c r="AM15" s="19"/>
      <c r="AN15" s="19"/>
      <c r="AO15" s="19">
        <v>10</v>
      </c>
      <c r="AP15" s="19"/>
      <c r="AQ15" s="19"/>
      <c r="AR15" s="19"/>
      <c r="AS15" s="22">
        <f t="shared" si="0"/>
        <v>94</v>
      </c>
    </row>
    <row r="16" ht="20.45" customHeight="1" spans="1:45">
      <c r="A16" s="16">
        <v>10</v>
      </c>
      <c r="B16" s="16">
        <v>10</v>
      </c>
      <c r="C16" s="17" t="s">
        <v>214</v>
      </c>
      <c r="D16" s="18" t="s">
        <v>215</v>
      </c>
      <c r="E16" s="19">
        <v>10</v>
      </c>
      <c r="F16" s="19"/>
      <c r="G16" s="19"/>
      <c r="H16" s="19"/>
      <c r="I16" s="19">
        <v>10</v>
      </c>
      <c r="J16" s="19"/>
      <c r="K16" s="19"/>
      <c r="L16" s="19"/>
      <c r="M16" s="19"/>
      <c r="N16" s="19">
        <v>8</v>
      </c>
      <c r="O16" s="19"/>
      <c r="P16" s="19"/>
      <c r="Q16" s="19"/>
      <c r="R16" s="19">
        <v>8</v>
      </c>
      <c r="S16" s="19"/>
      <c r="T16" s="19"/>
      <c r="U16" s="19"/>
      <c r="V16" s="19">
        <v>8</v>
      </c>
      <c r="W16" s="19"/>
      <c r="X16" s="19"/>
      <c r="Y16" s="19">
        <v>10</v>
      </c>
      <c r="Z16" s="19"/>
      <c r="AA16" s="19"/>
      <c r="AB16" s="19"/>
      <c r="AC16" s="19">
        <v>10</v>
      </c>
      <c r="AD16" s="19"/>
      <c r="AE16" s="19"/>
      <c r="AF16" s="19"/>
      <c r="AG16" s="19">
        <v>10</v>
      </c>
      <c r="AH16" s="19"/>
      <c r="AI16" s="19"/>
      <c r="AJ16" s="19"/>
      <c r="AK16" s="19">
        <v>10</v>
      </c>
      <c r="AL16" s="19"/>
      <c r="AM16" s="19"/>
      <c r="AN16" s="19"/>
      <c r="AO16" s="19">
        <v>10</v>
      </c>
      <c r="AP16" s="19"/>
      <c r="AQ16" s="19"/>
      <c r="AR16" s="19"/>
      <c r="AS16" s="22">
        <f t="shared" si="0"/>
        <v>94</v>
      </c>
    </row>
    <row r="17" ht="20.45" customHeight="1" spans="1:45">
      <c r="A17" s="16">
        <v>11</v>
      </c>
      <c r="B17" s="16">
        <v>11</v>
      </c>
      <c r="C17" s="17" t="s">
        <v>214</v>
      </c>
      <c r="D17" s="18" t="s">
        <v>215</v>
      </c>
      <c r="E17" s="19">
        <v>10</v>
      </c>
      <c r="F17" s="19"/>
      <c r="G17" s="19"/>
      <c r="H17" s="19"/>
      <c r="I17" s="19">
        <v>10</v>
      </c>
      <c r="J17" s="19"/>
      <c r="K17" s="19"/>
      <c r="L17" s="19"/>
      <c r="M17" s="19"/>
      <c r="N17" s="19">
        <v>8</v>
      </c>
      <c r="O17" s="19"/>
      <c r="P17" s="19"/>
      <c r="Q17" s="19"/>
      <c r="R17" s="19">
        <v>8</v>
      </c>
      <c r="S17" s="19"/>
      <c r="T17" s="19"/>
      <c r="U17" s="19"/>
      <c r="V17" s="19">
        <v>8</v>
      </c>
      <c r="W17" s="19"/>
      <c r="X17" s="19"/>
      <c r="Y17" s="19">
        <v>10</v>
      </c>
      <c r="Z17" s="19"/>
      <c r="AA17" s="19"/>
      <c r="AB17" s="19"/>
      <c r="AC17" s="19">
        <v>10</v>
      </c>
      <c r="AD17" s="19"/>
      <c r="AE17" s="19"/>
      <c r="AF17" s="19"/>
      <c r="AG17" s="19">
        <v>10</v>
      </c>
      <c r="AH17" s="19"/>
      <c r="AI17" s="19"/>
      <c r="AJ17" s="19"/>
      <c r="AK17" s="19">
        <v>10</v>
      </c>
      <c r="AL17" s="19"/>
      <c r="AM17" s="19"/>
      <c r="AN17" s="19"/>
      <c r="AO17" s="19">
        <v>10</v>
      </c>
      <c r="AP17" s="19"/>
      <c r="AQ17" s="19"/>
      <c r="AR17" s="19"/>
      <c r="AS17" s="22">
        <f t="shared" si="0"/>
        <v>94</v>
      </c>
    </row>
    <row r="18" ht="20.45" customHeight="1" spans="1:45">
      <c r="A18" s="16">
        <v>12</v>
      </c>
      <c r="B18" s="16">
        <v>12</v>
      </c>
      <c r="C18" s="17" t="s">
        <v>214</v>
      </c>
      <c r="D18" s="18" t="s">
        <v>215</v>
      </c>
      <c r="E18" s="19">
        <v>10</v>
      </c>
      <c r="F18" s="19"/>
      <c r="G18" s="19"/>
      <c r="H18" s="19"/>
      <c r="I18" s="19">
        <v>10</v>
      </c>
      <c r="J18" s="19"/>
      <c r="K18" s="19"/>
      <c r="L18" s="19"/>
      <c r="M18" s="19"/>
      <c r="N18" s="19">
        <v>8</v>
      </c>
      <c r="O18" s="19"/>
      <c r="P18" s="19"/>
      <c r="Q18" s="19"/>
      <c r="R18" s="19">
        <v>8</v>
      </c>
      <c r="S18" s="19"/>
      <c r="T18" s="19"/>
      <c r="U18" s="19"/>
      <c r="V18" s="19">
        <v>8</v>
      </c>
      <c r="W18" s="19"/>
      <c r="X18" s="19"/>
      <c r="Y18" s="19">
        <v>10</v>
      </c>
      <c r="Z18" s="19"/>
      <c r="AA18" s="19"/>
      <c r="AB18" s="19"/>
      <c r="AC18" s="19">
        <v>10</v>
      </c>
      <c r="AD18" s="19"/>
      <c r="AE18" s="19"/>
      <c r="AF18" s="19"/>
      <c r="AG18" s="19">
        <v>10</v>
      </c>
      <c r="AH18" s="19"/>
      <c r="AI18" s="19"/>
      <c r="AJ18" s="19"/>
      <c r="AK18" s="19">
        <v>10</v>
      </c>
      <c r="AL18" s="19"/>
      <c r="AM18" s="19"/>
      <c r="AN18" s="19"/>
      <c r="AO18" s="19">
        <v>10</v>
      </c>
      <c r="AP18" s="19"/>
      <c r="AQ18" s="19"/>
      <c r="AR18" s="19"/>
      <c r="AS18" s="22">
        <f t="shared" si="0"/>
        <v>94</v>
      </c>
    </row>
    <row r="19" ht="20.45" customHeight="1" spans="1:45">
      <c r="A19" s="16">
        <v>13</v>
      </c>
      <c r="B19" s="16">
        <v>13</v>
      </c>
      <c r="C19" s="17" t="s">
        <v>214</v>
      </c>
      <c r="D19" s="18" t="s">
        <v>215</v>
      </c>
      <c r="E19" s="19">
        <v>10</v>
      </c>
      <c r="F19" s="19"/>
      <c r="G19" s="19"/>
      <c r="H19" s="19"/>
      <c r="I19" s="19">
        <v>10</v>
      </c>
      <c r="J19" s="19"/>
      <c r="K19" s="19"/>
      <c r="L19" s="19"/>
      <c r="M19" s="19"/>
      <c r="N19" s="19">
        <v>8</v>
      </c>
      <c r="O19" s="19"/>
      <c r="P19" s="19"/>
      <c r="Q19" s="19"/>
      <c r="R19" s="19">
        <v>8</v>
      </c>
      <c r="S19" s="19"/>
      <c r="T19" s="19"/>
      <c r="U19" s="19"/>
      <c r="V19" s="19">
        <v>8</v>
      </c>
      <c r="W19" s="19"/>
      <c r="X19" s="19"/>
      <c r="Y19" s="19">
        <v>10</v>
      </c>
      <c r="Z19" s="19"/>
      <c r="AA19" s="19"/>
      <c r="AB19" s="19"/>
      <c r="AC19" s="19">
        <v>10</v>
      </c>
      <c r="AD19" s="19"/>
      <c r="AE19" s="19"/>
      <c r="AF19" s="19"/>
      <c r="AG19" s="19">
        <v>10</v>
      </c>
      <c r="AH19" s="19"/>
      <c r="AI19" s="19"/>
      <c r="AJ19" s="19"/>
      <c r="AK19" s="19">
        <v>10</v>
      </c>
      <c r="AL19" s="19"/>
      <c r="AM19" s="19"/>
      <c r="AN19" s="19"/>
      <c r="AO19" s="19">
        <v>10</v>
      </c>
      <c r="AP19" s="19"/>
      <c r="AQ19" s="19"/>
      <c r="AR19" s="19"/>
      <c r="AS19" s="22">
        <f t="shared" si="0"/>
        <v>94</v>
      </c>
    </row>
    <row r="20" ht="20.45" customHeight="1" spans="1:45">
      <c r="A20" s="16">
        <v>14</v>
      </c>
      <c r="B20" s="16">
        <v>14</v>
      </c>
      <c r="C20" s="17" t="s">
        <v>214</v>
      </c>
      <c r="D20" s="18" t="s">
        <v>215</v>
      </c>
      <c r="E20" s="19">
        <v>10</v>
      </c>
      <c r="F20" s="19"/>
      <c r="G20" s="19"/>
      <c r="H20" s="19"/>
      <c r="I20" s="19">
        <v>10</v>
      </c>
      <c r="J20" s="19"/>
      <c r="K20" s="19"/>
      <c r="L20" s="19"/>
      <c r="M20" s="19"/>
      <c r="N20" s="19">
        <v>8</v>
      </c>
      <c r="O20" s="19"/>
      <c r="P20" s="19"/>
      <c r="Q20" s="19"/>
      <c r="R20" s="19">
        <v>8</v>
      </c>
      <c r="S20" s="19"/>
      <c r="T20" s="19"/>
      <c r="U20" s="19">
        <v>10</v>
      </c>
      <c r="V20" s="19"/>
      <c r="W20" s="19"/>
      <c r="X20" s="19"/>
      <c r="Y20" s="19">
        <v>10</v>
      </c>
      <c r="Z20" s="19"/>
      <c r="AA20" s="19"/>
      <c r="AB20" s="19"/>
      <c r="AC20" s="19">
        <v>10</v>
      </c>
      <c r="AD20" s="19"/>
      <c r="AE20" s="19"/>
      <c r="AF20" s="19"/>
      <c r="AG20" s="19">
        <v>10</v>
      </c>
      <c r="AH20" s="19"/>
      <c r="AI20" s="19"/>
      <c r="AJ20" s="19"/>
      <c r="AK20" s="19"/>
      <c r="AL20" s="19">
        <v>8</v>
      </c>
      <c r="AM20" s="19"/>
      <c r="AN20" s="19"/>
      <c r="AO20" s="19"/>
      <c r="AP20" s="19">
        <v>8</v>
      </c>
      <c r="AQ20" s="19"/>
      <c r="AR20" s="19"/>
      <c r="AS20" s="22">
        <f t="shared" si="0"/>
        <v>92</v>
      </c>
    </row>
    <row r="21" s="1" customFormat="1" ht="20.45" customHeight="1" spans="1:45">
      <c r="A21" s="20">
        <v>15</v>
      </c>
      <c r="B21" s="16">
        <v>15</v>
      </c>
      <c r="C21" s="17" t="s">
        <v>214</v>
      </c>
      <c r="D21" s="18" t="s">
        <v>215</v>
      </c>
      <c r="E21" s="19">
        <v>10</v>
      </c>
      <c r="F21" s="19"/>
      <c r="G21" s="19"/>
      <c r="H21" s="19"/>
      <c r="I21" s="19"/>
      <c r="J21" s="19">
        <v>8</v>
      </c>
      <c r="K21" s="19"/>
      <c r="L21" s="19"/>
      <c r="M21" s="19"/>
      <c r="N21" s="19">
        <v>8</v>
      </c>
      <c r="O21" s="19"/>
      <c r="P21" s="19"/>
      <c r="Q21" s="19">
        <v>10</v>
      </c>
      <c r="R21" s="19"/>
      <c r="S21" s="19"/>
      <c r="T21" s="19"/>
      <c r="U21" s="19"/>
      <c r="V21" s="19">
        <v>8</v>
      </c>
      <c r="W21" s="19"/>
      <c r="X21" s="19"/>
      <c r="Y21" s="19">
        <v>10</v>
      </c>
      <c r="Z21" s="19"/>
      <c r="AA21" s="19"/>
      <c r="AB21" s="19"/>
      <c r="AC21" s="19">
        <v>10</v>
      </c>
      <c r="AD21" s="19"/>
      <c r="AE21" s="19"/>
      <c r="AF21" s="19"/>
      <c r="AG21" s="19"/>
      <c r="AH21" s="19">
        <v>8</v>
      </c>
      <c r="AI21" s="19"/>
      <c r="AJ21" s="19"/>
      <c r="AK21" s="19"/>
      <c r="AL21" s="19">
        <v>8</v>
      </c>
      <c r="AM21" s="19"/>
      <c r="AN21" s="19"/>
      <c r="AO21" s="19"/>
      <c r="AP21" s="19">
        <v>8</v>
      </c>
      <c r="AQ21" s="19"/>
      <c r="AR21" s="19"/>
      <c r="AS21" s="23">
        <f t="shared" si="0"/>
        <v>88</v>
      </c>
    </row>
    <row r="22" ht="20.45" customHeight="1" spans="1:45">
      <c r="A22" s="16">
        <v>16</v>
      </c>
      <c r="B22" s="16">
        <v>16</v>
      </c>
      <c r="C22" s="17" t="s">
        <v>214</v>
      </c>
      <c r="D22" s="18" t="s">
        <v>215</v>
      </c>
      <c r="E22" s="19"/>
      <c r="F22" s="19">
        <v>8</v>
      </c>
      <c r="G22" s="19"/>
      <c r="H22" s="19"/>
      <c r="I22" s="19">
        <v>10</v>
      </c>
      <c r="J22" s="19"/>
      <c r="K22" s="19"/>
      <c r="L22" s="19"/>
      <c r="M22" s="19"/>
      <c r="N22" s="19">
        <v>8</v>
      </c>
      <c r="O22" s="19"/>
      <c r="P22" s="19"/>
      <c r="Q22" s="19"/>
      <c r="R22" s="19">
        <v>8</v>
      </c>
      <c r="S22" s="19"/>
      <c r="T22" s="19"/>
      <c r="U22" s="19"/>
      <c r="V22" s="19">
        <v>8</v>
      </c>
      <c r="W22" s="19"/>
      <c r="X22" s="19"/>
      <c r="Y22" s="19">
        <v>10</v>
      </c>
      <c r="Z22" s="19"/>
      <c r="AA22" s="19"/>
      <c r="AB22" s="19"/>
      <c r="AC22" s="19">
        <v>10</v>
      </c>
      <c r="AD22" s="19"/>
      <c r="AE22" s="19"/>
      <c r="AF22" s="19"/>
      <c r="AG22" s="19">
        <v>10</v>
      </c>
      <c r="AH22" s="19"/>
      <c r="AI22" s="19"/>
      <c r="AJ22" s="19"/>
      <c r="AK22" s="19">
        <v>10</v>
      </c>
      <c r="AL22" s="19"/>
      <c r="AM22" s="19"/>
      <c r="AN22" s="19"/>
      <c r="AO22" s="19">
        <v>10</v>
      </c>
      <c r="AP22" s="19"/>
      <c r="AQ22" s="19"/>
      <c r="AR22" s="19"/>
      <c r="AS22" s="22">
        <f t="shared" si="0"/>
        <v>92</v>
      </c>
    </row>
    <row r="23" ht="20.45" customHeight="1" spans="1:45">
      <c r="A23" s="16">
        <v>17</v>
      </c>
      <c r="B23" s="16">
        <v>17</v>
      </c>
      <c r="C23" s="17" t="s">
        <v>214</v>
      </c>
      <c r="D23" s="18" t="s">
        <v>215</v>
      </c>
      <c r="E23" s="19">
        <v>10</v>
      </c>
      <c r="F23" s="19"/>
      <c r="G23" s="19"/>
      <c r="H23" s="19"/>
      <c r="I23" s="19">
        <v>10</v>
      </c>
      <c r="J23" s="19"/>
      <c r="K23" s="19"/>
      <c r="L23" s="19"/>
      <c r="M23" s="19"/>
      <c r="N23" s="19">
        <v>8</v>
      </c>
      <c r="O23" s="19"/>
      <c r="P23" s="19"/>
      <c r="Q23" s="19"/>
      <c r="R23" s="19">
        <v>8</v>
      </c>
      <c r="S23" s="19"/>
      <c r="T23" s="19"/>
      <c r="U23" s="19"/>
      <c r="V23" s="19">
        <v>8</v>
      </c>
      <c r="W23" s="19"/>
      <c r="X23" s="19"/>
      <c r="Y23" s="19">
        <v>10</v>
      </c>
      <c r="Z23" s="19"/>
      <c r="AA23" s="19"/>
      <c r="AB23" s="19"/>
      <c r="AC23" s="19">
        <v>10</v>
      </c>
      <c r="AD23" s="19"/>
      <c r="AE23" s="19"/>
      <c r="AF23" s="19"/>
      <c r="AG23" s="19">
        <v>10</v>
      </c>
      <c r="AH23" s="19"/>
      <c r="AI23" s="19"/>
      <c r="AJ23" s="19"/>
      <c r="AK23" s="19"/>
      <c r="AL23" s="19">
        <v>8</v>
      </c>
      <c r="AM23" s="19"/>
      <c r="AN23" s="19"/>
      <c r="AO23" s="19">
        <v>10</v>
      </c>
      <c r="AP23" s="19"/>
      <c r="AQ23" s="19"/>
      <c r="AR23" s="19"/>
      <c r="AS23" s="22">
        <f t="shared" si="0"/>
        <v>92</v>
      </c>
    </row>
    <row r="24" ht="20.45" customHeight="1" spans="1:45">
      <c r="A24" s="16">
        <v>18</v>
      </c>
      <c r="B24" s="16">
        <v>18</v>
      </c>
      <c r="C24" s="17" t="s">
        <v>214</v>
      </c>
      <c r="D24" s="18" t="s">
        <v>215</v>
      </c>
      <c r="E24" s="19">
        <v>10</v>
      </c>
      <c r="F24" s="19"/>
      <c r="G24" s="19"/>
      <c r="H24" s="19"/>
      <c r="I24" s="19">
        <v>10</v>
      </c>
      <c r="J24" s="19"/>
      <c r="K24" s="19"/>
      <c r="L24" s="19"/>
      <c r="M24" s="19"/>
      <c r="N24" s="19">
        <v>8</v>
      </c>
      <c r="O24" s="19"/>
      <c r="P24" s="19"/>
      <c r="Q24" s="19"/>
      <c r="R24" s="19">
        <v>8</v>
      </c>
      <c r="S24" s="19"/>
      <c r="T24" s="19"/>
      <c r="U24" s="19"/>
      <c r="V24" s="19">
        <v>8</v>
      </c>
      <c r="W24" s="19"/>
      <c r="X24" s="19"/>
      <c r="Y24" s="19">
        <v>10</v>
      </c>
      <c r="Z24" s="19"/>
      <c r="AA24" s="19"/>
      <c r="AB24" s="19"/>
      <c r="AC24" s="19">
        <v>10</v>
      </c>
      <c r="AD24" s="19"/>
      <c r="AE24" s="19"/>
      <c r="AF24" s="19"/>
      <c r="AG24" s="19">
        <v>10</v>
      </c>
      <c r="AH24" s="19"/>
      <c r="AI24" s="19"/>
      <c r="AJ24" s="19"/>
      <c r="AK24" s="19">
        <v>10</v>
      </c>
      <c r="AL24" s="19"/>
      <c r="AM24" s="19"/>
      <c r="AN24" s="19"/>
      <c r="AO24" s="19">
        <v>10</v>
      </c>
      <c r="AP24" s="19"/>
      <c r="AQ24" s="19"/>
      <c r="AR24" s="19"/>
      <c r="AS24" s="22">
        <f t="shared" si="0"/>
        <v>94</v>
      </c>
    </row>
    <row r="25" ht="20.45" customHeight="1" spans="1:45">
      <c r="A25" s="16">
        <v>19</v>
      </c>
      <c r="B25" s="16">
        <v>19</v>
      </c>
      <c r="C25" s="17" t="s">
        <v>214</v>
      </c>
      <c r="D25" s="18" t="s">
        <v>215</v>
      </c>
      <c r="E25" s="19">
        <v>10</v>
      </c>
      <c r="F25" s="19"/>
      <c r="G25" s="19"/>
      <c r="H25" s="19"/>
      <c r="I25" s="19">
        <v>10</v>
      </c>
      <c r="J25" s="19"/>
      <c r="K25" s="19"/>
      <c r="L25" s="19"/>
      <c r="M25" s="19"/>
      <c r="N25" s="19">
        <v>8</v>
      </c>
      <c r="O25" s="19"/>
      <c r="P25" s="19"/>
      <c r="Q25" s="19"/>
      <c r="R25" s="19">
        <v>8</v>
      </c>
      <c r="S25" s="19"/>
      <c r="T25" s="19"/>
      <c r="U25" s="19"/>
      <c r="V25" s="19">
        <v>8</v>
      </c>
      <c r="W25" s="19"/>
      <c r="X25" s="19"/>
      <c r="Y25" s="19">
        <v>10</v>
      </c>
      <c r="Z25" s="19"/>
      <c r="AA25" s="19"/>
      <c r="AB25" s="19"/>
      <c r="AC25" s="19">
        <v>10</v>
      </c>
      <c r="AD25" s="19"/>
      <c r="AE25" s="19"/>
      <c r="AF25" s="19"/>
      <c r="AG25" s="19">
        <v>10</v>
      </c>
      <c r="AH25" s="19"/>
      <c r="AI25" s="19"/>
      <c r="AJ25" s="19"/>
      <c r="AK25" s="19">
        <v>10</v>
      </c>
      <c r="AL25" s="19"/>
      <c r="AM25" s="19"/>
      <c r="AN25" s="19"/>
      <c r="AO25" s="19">
        <v>10</v>
      </c>
      <c r="AP25" s="19"/>
      <c r="AQ25" s="19"/>
      <c r="AR25" s="19"/>
      <c r="AS25" s="22">
        <f t="shared" si="0"/>
        <v>94</v>
      </c>
    </row>
    <row r="26" ht="20.45" customHeight="1" spans="1:45">
      <c r="A26" s="16">
        <v>20</v>
      </c>
      <c r="B26" s="16">
        <v>20</v>
      </c>
      <c r="C26" s="17" t="s">
        <v>214</v>
      </c>
      <c r="D26" s="18" t="s">
        <v>215</v>
      </c>
      <c r="E26" s="19">
        <v>10</v>
      </c>
      <c r="F26" s="19"/>
      <c r="G26" s="19"/>
      <c r="H26" s="19"/>
      <c r="I26" s="19">
        <v>10</v>
      </c>
      <c r="J26" s="19"/>
      <c r="K26" s="19"/>
      <c r="L26" s="19"/>
      <c r="M26" s="19">
        <v>10</v>
      </c>
      <c r="N26" s="19"/>
      <c r="O26" s="19"/>
      <c r="P26" s="19"/>
      <c r="Q26" s="19"/>
      <c r="R26" s="19">
        <v>8</v>
      </c>
      <c r="S26" s="19"/>
      <c r="T26" s="19"/>
      <c r="U26" s="19"/>
      <c r="V26" s="19">
        <v>8</v>
      </c>
      <c r="W26" s="19"/>
      <c r="X26" s="19"/>
      <c r="Y26" s="19">
        <v>10</v>
      </c>
      <c r="Z26" s="19"/>
      <c r="AA26" s="19"/>
      <c r="AB26" s="19"/>
      <c r="AC26" s="19">
        <v>10</v>
      </c>
      <c r="AD26" s="19"/>
      <c r="AE26" s="19"/>
      <c r="AF26" s="19"/>
      <c r="AG26" s="19">
        <v>10</v>
      </c>
      <c r="AH26" s="19"/>
      <c r="AI26" s="19"/>
      <c r="AJ26" s="19"/>
      <c r="AK26" s="19">
        <v>10</v>
      </c>
      <c r="AL26" s="19"/>
      <c r="AM26" s="19"/>
      <c r="AN26" s="19"/>
      <c r="AO26" s="19">
        <v>10</v>
      </c>
      <c r="AP26" s="19"/>
      <c r="AQ26" s="19"/>
      <c r="AR26" s="19"/>
      <c r="AS26" s="22">
        <f t="shared" si="0"/>
        <v>96</v>
      </c>
    </row>
    <row r="27" ht="20.45" customHeight="1" spans="1:45">
      <c r="A27" s="16">
        <v>21</v>
      </c>
      <c r="B27" s="16">
        <v>21</v>
      </c>
      <c r="C27" s="17" t="s">
        <v>214</v>
      </c>
      <c r="D27" s="18" t="s">
        <v>215</v>
      </c>
      <c r="E27" s="19">
        <v>10</v>
      </c>
      <c r="F27" s="19"/>
      <c r="G27" s="19"/>
      <c r="H27" s="19"/>
      <c r="I27" s="19">
        <v>10</v>
      </c>
      <c r="J27" s="19"/>
      <c r="K27" s="19"/>
      <c r="L27" s="19"/>
      <c r="M27" s="19"/>
      <c r="N27" s="19">
        <v>8</v>
      </c>
      <c r="O27" s="19"/>
      <c r="P27" s="19"/>
      <c r="Q27" s="19"/>
      <c r="R27" s="19">
        <v>8</v>
      </c>
      <c r="S27" s="19"/>
      <c r="T27" s="19"/>
      <c r="U27" s="19"/>
      <c r="V27" s="19">
        <v>8</v>
      </c>
      <c r="W27" s="19"/>
      <c r="X27" s="19"/>
      <c r="Y27" s="19">
        <v>10</v>
      </c>
      <c r="Z27" s="19"/>
      <c r="AA27" s="19"/>
      <c r="AB27" s="19"/>
      <c r="AC27" s="19">
        <v>10</v>
      </c>
      <c r="AD27" s="19"/>
      <c r="AE27" s="19"/>
      <c r="AF27" s="19"/>
      <c r="AG27" s="19">
        <v>10</v>
      </c>
      <c r="AH27" s="19"/>
      <c r="AI27" s="19"/>
      <c r="AJ27" s="19"/>
      <c r="AK27" s="19">
        <v>10</v>
      </c>
      <c r="AL27" s="19"/>
      <c r="AM27" s="19"/>
      <c r="AN27" s="19"/>
      <c r="AO27" s="19">
        <v>10</v>
      </c>
      <c r="AP27" s="19"/>
      <c r="AQ27" s="19"/>
      <c r="AR27" s="19"/>
      <c r="AS27" s="22">
        <f t="shared" si="0"/>
        <v>94</v>
      </c>
    </row>
    <row r="28" ht="20.45" customHeight="1" spans="1:45">
      <c r="A28" s="16">
        <v>22</v>
      </c>
      <c r="B28" s="16">
        <v>22</v>
      </c>
      <c r="C28" s="17" t="s">
        <v>214</v>
      </c>
      <c r="D28" s="18" t="s">
        <v>215</v>
      </c>
      <c r="E28" s="19">
        <v>10</v>
      </c>
      <c r="F28" s="19"/>
      <c r="G28" s="19"/>
      <c r="H28" s="19"/>
      <c r="I28" s="19">
        <v>10</v>
      </c>
      <c r="J28" s="19"/>
      <c r="K28" s="19"/>
      <c r="L28" s="19"/>
      <c r="M28" s="19"/>
      <c r="N28" s="19">
        <v>8</v>
      </c>
      <c r="O28" s="19"/>
      <c r="P28" s="19"/>
      <c r="Q28" s="19"/>
      <c r="R28" s="19">
        <v>8</v>
      </c>
      <c r="S28" s="19"/>
      <c r="T28" s="19"/>
      <c r="U28" s="19"/>
      <c r="V28" s="19">
        <v>8</v>
      </c>
      <c r="W28" s="19"/>
      <c r="X28" s="19"/>
      <c r="Y28" s="19">
        <v>10</v>
      </c>
      <c r="Z28" s="19"/>
      <c r="AA28" s="19"/>
      <c r="AB28" s="19"/>
      <c r="AC28" s="19">
        <v>10</v>
      </c>
      <c r="AD28" s="19"/>
      <c r="AE28" s="19"/>
      <c r="AF28" s="19"/>
      <c r="AG28" s="19">
        <v>10</v>
      </c>
      <c r="AH28" s="19"/>
      <c r="AI28" s="19"/>
      <c r="AJ28" s="19"/>
      <c r="AK28" s="19"/>
      <c r="AL28" s="19">
        <v>8</v>
      </c>
      <c r="AM28" s="19"/>
      <c r="AN28" s="19"/>
      <c r="AO28" s="19">
        <v>10</v>
      </c>
      <c r="AP28" s="19"/>
      <c r="AQ28" s="19"/>
      <c r="AR28" s="19"/>
      <c r="AS28" s="22">
        <f t="shared" si="0"/>
        <v>92</v>
      </c>
    </row>
    <row r="29" ht="20.45" customHeight="1" spans="1:45">
      <c r="A29" s="16">
        <v>23</v>
      </c>
      <c r="B29" s="16">
        <v>23</v>
      </c>
      <c r="C29" s="17" t="s">
        <v>214</v>
      </c>
      <c r="D29" s="18" t="s">
        <v>215</v>
      </c>
      <c r="E29" s="19">
        <v>10</v>
      </c>
      <c r="F29" s="19"/>
      <c r="G29" s="19"/>
      <c r="H29" s="19"/>
      <c r="I29" s="19">
        <v>10</v>
      </c>
      <c r="J29" s="19"/>
      <c r="K29" s="19"/>
      <c r="L29" s="19"/>
      <c r="M29" s="19">
        <v>10</v>
      </c>
      <c r="N29" s="19"/>
      <c r="O29" s="19"/>
      <c r="P29" s="19"/>
      <c r="Q29" s="19">
        <v>10</v>
      </c>
      <c r="R29" s="19"/>
      <c r="S29" s="19"/>
      <c r="T29" s="19"/>
      <c r="U29" s="19">
        <v>10</v>
      </c>
      <c r="V29" s="19"/>
      <c r="W29" s="19"/>
      <c r="X29" s="19"/>
      <c r="Y29" s="19">
        <v>10</v>
      </c>
      <c r="Z29" s="19"/>
      <c r="AA29" s="19"/>
      <c r="AB29" s="19"/>
      <c r="AC29" s="19">
        <v>10</v>
      </c>
      <c r="AD29" s="19"/>
      <c r="AE29" s="19"/>
      <c r="AF29" s="19"/>
      <c r="AG29" s="19">
        <v>10</v>
      </c>
      <c r="AH29" s="19"/>
      <c r="AI29" s="19"/>
      <c r="AJ29" s="19"/>
      <c r="AK29" s="19">
        <v>10</v>
      </c>
      <c r="AL29" s="19"/>
      <c r="AM29" s="19"/>
      <c r="AN29" s="19"/>
      <c r="AO29" s="19">
        <v>10</v>
      </c>
      <c r="AP29" s="19"/>
      <c r="AQ29" s="19"/>
      <c r="AR29" s="19"/>
      <c r="AS29" s="22">
        <f t="shared" si="0"/>
        <v>100</v>
      </c>
    </row>
    <row r="30" ht="20.45" customHeight="1" spans="1:45">
      <c r="A30" s="16">
        <v>24</v>
      </c>
      <c r="B30" s="16">
        <v>24</v>
      </c>
      <c r="C30" s="17" t="s">
        <v>214</v>
      </c>
      <c r="D30" s="18" t="s">
        <v>215</v>
      </c>
      <c r="E30" s="19">
        <v>10</v>
      </c>
      <c r="F30" s="19"/>
      <c r="G30" s="19"/>
      <c r="H30" s="19"/>
      <c r="I30" s="19">
        <v>10</v>
      </c>
      <c r="J30" s="19"/>
      <c r="K30" s="19"/>
      <c r="L30" s="19"/>
      <c r="M30" s="19"/>
      <c r="N30" s="19">
        <v>8</v>
      </c>
      <c r="O30" s="19"/>
      <c r="P30" s="19"/>
      <c r="Q30" s="19">
        <v>10</v>
      </c>
      <c r="R30" s="19"/>
      <c r="S30" s="19"/>
      <c r="T30" s="19"/>
      <c r="U30" s="19"/>
      <c r="V30" s="19">
        <v>8</v>
      </c>
      <c r="W30" s="19"/>
      <c r="X30" s="19"/>
      <c r="Y30" s="19">
        <v>10</v>
      </c>
      <c r="Z30" s="19"/>
      <c r="AA30" s="19"/>
      <c r="AB30" s="19"/>
      <c r="AC30" s="19">
        <v>10</v>
      </c>
      <c r="AD30" s="19"/>
      <c r="AE30" s="19"/>
      <c r="AF30" s="19"/>
      <c r="AG30" s="19">
        <v>10</v>
      </c>
      <c r="AH30" s="19"/>
      <c r="AI30" s="19"/>
      <c r="AJ30" s="19"/>
      <c r="AK30" s="19">
        <v>10</v>
      </c>
      <c r="AL30" s="19"/>
      <c r="AM30" s="19"/>
      <c r="AN30" s="19"/>
      <c r="AO30" s="19">
        <v>10</v>
      </c>
      <c r="AP30" s="19"/>
      <c r="AQ30" s="19"/>
      <c r="AR30" s="19"/>
      <c r="AS30" s="22">
        <f t="shared" si="0"/>
        <v>96</v>
      </c>
    </row>
    <row r="31" ht="20.45" customHeight="1" spans="1:45">
      <c r="A31" s="16">
        <v>25</v>
      </c>
      <c r="B31" s="16">
        <v>25</v>
      </c>
      <c r="C31" s="17" t="s">
        <v>214</v>
      </c>
      <c r="D31" s="18" t="s">
        <v>215</v>
      </c>
      <c r="E31" s="19">
        <v>10</v>
      </c>
      <c r="F31" s="19"/>
      <c r="G31" s="19"/>
      <c r="H31" s="19"/>
      <c r="I31" s="19">
        <v>10</v>
      </c>
      <c r="J31" s="19"/>
      <c r="K31" s="19"/>
      <c r="L31" s="19"/>
      <c r="M31" s="19"/>
      <c r="N31" s="19">
        <v>8</v>
      </c>
      <c r="O31" s="19"/>
      <c r="P31" s="19"/>
      <c r="Q31" s="19">
        <v>10</v>
      </c>
      <c r="R31" s="19"/>
      <c r="S31" s="19"/>
      <c r="T31" s="19"/>
      <c r="U31" s="19"/>
      <c r="V31" s="19">
        <v>8</v>
      </c>
      <c r="W31" s="19"/>
      <c r="X31" s="19"/>
      <c r="Y31" s="19">
        <v>10</v>
      </c>
      <c r="Z31" s="19"/>
      <c r="AA31" s="19"/>
      <c r="AB31" s="19"/>
      <c r="AC31" s="19">
        <v>10</v>
      </c>
      <c r="AD31" s="19"/>
      <c r="AE31" s="19"/>
      <c r="AF31" s="19"/>
      <c r="AG31" s="19">
        <v>10</v>
      </c>
      <c r="AH31" s="19"/>
      <c r="AI31" s="19"/>
      <c r="AJ31" s="19"/>
      <c r="AK31" s="19">
        <v>10</v>
      </c>
      <c r="AL31" s="19"/>
      <c r="AM31" s="19"/>
      <c r="AN31" s="19"/>
      <c r="AO31" s="19">
        <v>10</v>
      </c>
      <c r="AP31" s="19"/>
      <c r="AQ31" s="19"/>
      <c r="AR31" s="19"/>
      <c r="AS31" s="22">
        <f t="shared" si="0"/>
        <v>96</v>
      </c>
    </row>
    <row r="32" ht="19" customHeight="1" spans="1:45">
      <c r="A32" s="16">
        <v>26</v>
      </c>
      <c r="B32" s="16">
        <v>26</v>
      </c>
      <c r="C32" s="17" t="s">
        <v>214</v>
      </c>
      <c r="D32" s="18" t="s">
        <v>215</v>
      </c>
      <c r="E32" s="19">
        <v>10</v>
      </c>
      <c r="F32" s="19"/>
      <c r="G32" s="19"/>
      <c r="H32" s="19"/>
      <c r="I32" s="19">
        <v>10</v>
      </c>
      <c r="J32" s="19"/>
      <c r="K32" s="19"/>
      <c r="L32" s="19"/>
      <c r="M32" s="19"/>
      <c r="N32" s="19">
        <v>8</v>
      </c>
      <c r="O32" s="19"/>
      <c r="P32" s="19"/>
      <c r="Q32" s="19"/>
      <c r="R32" s="19">
        <v>8</v>
      </c>
      <c r="S32" s="19"/>
      <c r="T32" s="19"/>
      <c r="U32" s="19"/>
      <c r="V32" s="19">
        <v>8</v>
      </c>
      <c r="W32" s="19"/>
      <c r="X32" s="19"/>
      <c r="Y32" s="19">
        <v>10</v>
      </c>
      <c r="Z32" s="19"/>
      <c r="AA32" s="19"/>
      <c r="AB32" s="19"/>
      <c r="AC32" s="19">
        <v>10</v>
      </c>
      <c r="AD32" s="19"/>
      <c r="AE32" s="19"/>
      <c r="AF32" s="19"/>
      <c r="AG32" s="19">
        <v>10</v>
      </c>
      <c r="AH32" s="19"/>
      <c r="AI32" s="19"/>
      <c r="AJ32" s="19"/>
      <c r="AK32" s="19">
        <v>10</v>
      </c>
      <c r="AL32" s="19"/>
      <c r="AM32" s="19"/>
      <c r="AN32" s="19"/>
      <c r="AO32" s="19">
        <v>10</v>
      </c>
      <c r="AP32" s="19"/>
      <c r="AQ32" s="19"/>
      <c r="AR32" s="19"/>
      <c r="AS32" s="22">
        <f t="shared" si="0"/>
        <v>94</v>
      </c>
    </row>
    <row r="33" ht="20.45" customHeight="1" spans="1:45">
      <c r="A33" s="16">
        <v>27</v>
      </c>
      <c r="B33" s="16">
        <v>27</v>
      </c>
      <c r="C33" s="17" t="s">
        <v>214</v>
      </c>
      <c r="D33" s="18" t="s">
        <v>215</v>
      </c>
      <c r="E33" s="19">
        <v>10</v>
      </c>
      <c r="F33" s="19"/>
      <c r="G33" s="19"/>
      <c r="H33" s="19"/>
      <c r="I33" s="19">
        <v>10</v>
      </c>
      <c r="J33" s="19"/>
      <c r="K33" s="19"/>
      <c r="L33" s="19"/>
      <c r="M33" s="19"/>
      <c r="N33" s="19">
        <v>8</v>
      </c>
      <c r="O33" s="19"/>
      <c r="P33" s="19"/>
      <c r="Q33" s="19">
        <v>10</v>
      </c>
      <c r="R33" s="19"/>
      <c r="S33" s="19"/>
      <c r="T33" s="19"/>
      <c r="U33" s="19">
        <v>10</v>
      </c>
      <c r="V33" s="19"/>
      <c r="W33" s="19"/>
      <c r="X33" s="19"/>
      <c r="Y33" s="19">
        <v>10</v>
      </c>
      <c r="Z33" s="19"/>
      <c r="AA33" s="19"/>
      <c r="AB33" s="19"/>
      <c r="AC33" s="19">
        <v>10</v>
      </c>
      <c r="AD33" s="19"/>
      <c r="AE33" s="19"/>
      <c r="AF33" s="19"/>
      <c r="AG33" s="19">
        <v>10</v>
      </c>
      <c r="AH33" s="19"/>
      <c r="AI33" s="19"/>
      <c r="AJ33" s="19"/>
      <c r="AK33" s="19"/>
      <c r="AL33" s="19">
        <v>8</v>
      </c>
      <c r="AM33" s="19"/>
      <c r="AN33" s="19"/>
      <c r="AO33" s="19">
        <v>10</v>
      </c>
      <c r="AP33" s="19"/>
      <c r="AQ33" s="19"/>
      <c r="AR33" s="19"/>
      <c r="AS33" s="22">
        <f t="shared" si="0"/>
        <v>96</v>
      </c>
    </row>
    <row r="34" ht="20.45" customHeight="1" spans="1:45">
      <c r="A34" s="16">
        <v>28</v>
      </c>
      <c r="B34" s="16">
        <v>28</v>
      </c>
      <c r="C34" s="17" t="s">
        <v>214</v>
      </c>
      <c r="D34" s="18" t="s">
        <v>215</v>
      </c>
      <c r="E34" s="19"/>
      <c r="F34" s="19">
        <v>8</v>
      </c>
      <c r="G34" s="19"/>
      <c r="H34" s="19"/>
      <c r="I34" s="19"/>
      <c r="J34" s="19">
        <v>8</v>
      </c>
      <c r="K34" s="19"/>
      <c r="L34" s="19"/>
      <c r="M34" s="19"/>
      <c r="N34" s="19">
        <v>8</v>
      </c>
      <c r="O34" s="19"/>
      <c r="P34" s="19"/>
      <c r="Q34" s="19"/>
      <c r="R34" s="19">
        <v>8</v>
      </c>
      <c r="S34" s="19"/>
      <c r="T34" s="19"/>
      <c r="U34" s="19"/>
      <c r="V34" s="19">
        <v>8</v>
      </c>
      <c r="W34" s="19"/>
      <c r="X34" s="19"/>
      <c r="Y34" s="19">
        <v>10</v>
      </c>
      <c r="Z34" s="19"/>
      <c r="AA34" s="19"/>
      <c r="AB34" s="19"/>
      <c r="AC34" s="19">
        <v>10</v>
      </c>
      <c r="AD34" s="19"/>
      <c r="AE34" s="19"/>
      <c r="AF34" s="19"/>
      <c r="AG34" s="19">
        <v>10</v>
      </c>
      <c r="AH34" s="19"/>
      <c r="AI34" s="19"/>
      <c r="AJ34" s="19"/>
      <c r="AK34" s="19">
        <v>10</v>
      </c>
      <c r="AL34" s="19"/>
      <c r="AM34" s="19"/>
      <c r="AN34" s="19"/>
      <c r="AO34" s="19">
        <v>10</v>
      </c>
      <c r="AP34" s="19"/>
      <c r="AQ34" s="19"/>
      <c r="AR34" s="19"/>
      <c r="AS34" s="22">
        <f t="shared" si="0"/>
        <v>90</v>
      </c>
    </row>
    <row r="35" ht="20.45" customHeight="1" spans="1:45">
      <c r="A35" s="16">
        <v>29</v>
      </c>
      <c r="B35" s="16">
        <v>29</v>
      </c>
      <c r="C35" s="17" t="s">
        <v>214</v>
      </c>
      <c r="D35" s="18" t="s">
        <v>215</v>
      </c>
      <c r="E35" s="19">
        <v>10</v>
      </c>
      <c r="F35" s="19"/>
      <c r="G35" s="19"/>
      <c r="H35" s="19"/>
      <c r="I35" s="19">
        <v>10</v>
      </c>
      <c r="J35" s="19"/>
      <c r="K35" s="19"/>
      <c r="L35" s="19"/>
      <c r="M35" s="19"/>
      <c r="N35" s="19">
        <v>8</v>
      </c>
      <c r="O35" s="19"/>
      <c r="P35" s="19"/>
      <c r="Q35" s="19"/>
      <c r="R35" s="19">
        <v>8</v>
      </c>
      <c r="S35" s="19"/>
      <c r="T35" s="19"/>
      <c r="U35" s="19"/>
      <c r="V35" s="19">
        <v>8</v>
      </c>
      <c r="W35" s="19"/>
      <c r="X35" s="19"/>
      <c r="Y35" s="19">
        <v>10</v>
      </c>
      <c r="Z35" s="19"/>
      <c r="AA35" s="19"/>
      <c r="AB35" s="19"/>
      <c r="AC35" s="19">
        <v>10</v>
      </c>
      <c r="AD35" s="19"/>
      <c r="AE35" s="19"/>
      <c r="AF35" s="19"/>
      <c r="AG35" s="19">
        <v>10</v>
      </c>
      <c r="AH35" s="19"/>
      <c r="AI35" s="19"/>
      <c r="AJ35" s="19"/>
      <c r="AK35" s="19">
        <v>10</v>
      </c>
      <c r="AL35" s="19"/>
      <c r="AM35" s="19"/>
      <c r="AN35" s="19"/>
      <c r="AO35" s="19">
        <v>10</v>
      </c>
      <c r="AP35" s="19"/>
      <c r="AQ35" s="19"/>
      <c r="AR35" s="19"/>
      <c r="AS35" s="22">
        <f t="shared" si="0"/>
        <v>94</v>
      </c>
    </row>
    <row r="36" ht="20.45" customHeight="1" spans="1:45">
      <c r="A36" s="16">
        <v>30</v>
      </c>
      <c r="B36" s="16">
        <v>30</v>
      </c>
      <c r="C36" s="17" t="s">
        <v>214</v>
      </c>
      <c r="D36" s="18" t="s">
        <v>215</v>
      </c>
      <c r="E36" s="19">
        <v>10</v>
      </c>
      <c r="F36" s="19"/>
      <c r="G36" s="19"/>
      <c r="H36" s="19"/>
      <c r="I36" s="19"/>
      <c r="J36" s="19">
        <v>8</v>
      </c>
      <c r="K36" s="19"/>
      <c r="L36" s="19"/>
      <c r="M36" s="19"/>
      <c r="N36" s="19">
        <v>8</v>
      </c>
      <c r="O36" s="19"/>
      <c r="P36" s="19"/>
      <c r="Q36" s="19"/>
      <c r="R36" s="19">
        <v>8</v>
      </c>
      <c r="S36" s="19"/>
      <c r="T36" s="19"/>
      <c r="U36" s="19"/>
      <c r="V36" s="19">
        <v>8</v>
      </c>
      <c r="W36" s="19"/>
      <c r="X36" s="19"/>
      <c r="Y36" s="19">
        <v>10</v>
      </c>
      <c r="Z36" s="19"/>
      <c r="AA36" s="19"/>
      <c r="AB36" s="19"/>
      <c r="AC36" s="19">
        <v>10</v>
      </c>
      <c r="AD36" s="19"/>
      <c r="AE36" s="19"/>
      <c r="AF36" s="19"/>
      <c r="AG36" s="19">
        <v>10</v>
      </c>
      <c r="AH36" s="19"/>
      <c r="AI36" s="19"/>
      <c r="AJ36" s="19"/>
      <c r="AK36" s="19">
        <v>10</v>
      </c>
      <c r="AL36" s="19"/>
      <c r="AM36" s="19"/>
      <c r="AN36" s="19"/>
      <c r="AO36" s="19">
        <v>10</v>
      </c>
      <c r="AP36" s="19"/>
      <c r="AQ36" s="19"/>
      <c r="AR36" s="19"/>
      <c r="AS36" s="22">
        <f t="shared" si="0"/>
        <v>92</v>
      </c>
    </row>
    <row r="37" ht="20.45" customHeight="1" spans="1:45">
      <c r="A37" s="16">
        <v>31</v>
      </c>
      <c r="B37" s="16">
        <v>31</v>
      </c>
      <c r="C37" s="17" t="s">
        <v>214</v>
      </c>
      <c r="D37" s="18" t="s">
        <v>215</v>
      </c>
      <c r="E37" s="19"/>
      <c r="F37" s="19">
        <v>8</v>
      </c>
      <c r="G37" s="19"/>
      <c r="H37" s="19"/>
      <c r="I37" s="19">
        <v>10</v>
      </c>
      <c r="J37" s="19"/>
      <c r="K37" s="19"/>
      <c r="L37" s="19"/>
      <c r="M37" s="19"/>
      <c r="N37" s="19">
        <v>8</v>
      </c>
      <c r="O37" s="19"/>
      <c r="P37" s="19"/>
      <c r="Q37" s="19"/>
      <c r="R37" s="19">
        <v>8</v>
      </c>
      <c r="S37" s="19"/>
      <c r="T37" s="19"/>
      <c r="U37" s="19"/>
      <c r="V37" s="19">
        <v>8</v>
      </c>
      <c r="W37" s="19"/>
      <c r="X37" s="19"/>
      <c r="Y37" s="19">
        <v>10</v>
      </c>
      <c r="Z37" s="19"/>
      <c r="AA37" s="19"/>
      <c r="AB37" s="19"/>
      <c r="AC37" s="19">
        <v>10</v>
      </c>
      <c r="AD37" s="19"/>
      <c r="AE37" s="19"/>
      <c r="AF37" s="19"/>
      <c r="AG37" s="19">
        <v>10</v>
      </c>
      <c r="AH37" s="19"/>
      <c r="AI37" s="19"/>
      <c r="AJ37" s="19"/>
      <c r="AK37" s="19">
        <v>10</v>
      </c>
      <c r="AL37" s="19"/>
      <c r="AM37" s="19"/>
      <c r="AN37" s="19"/>
      <c r="AO37" s="19">
        <v>10</v>
      </c>
      <c r="AP37" s="19"/>
      <c r="AQ37" s="19"/>
      <c r="AR37" s="19"/>
      <c r="AS37" s="22">
        <f t="shared" si="0"/>
        <v>92</v>
      </c>
    </row>
    <row r="38" ht="20.45" customHeight="1" spans="1:45">
      <c r="A38" s="16">
        <v>32</v>
      </c>
      <c r="B38" s="16">
        <v>32</v>
      </c>
      <c r="C38" s="17" t="s">
        <v>214</v>
      </c>
      <c r="D38" s="18" t="s">
        <v>215</v>
      </c>
      <c r="E38" s="19">
        <v>10</v>
      </c>
      <c r="F38" s="19"/>
      <c r="G38" s="19"/>
      <c r="H38" s="19"/>
      <c r="I38" s="19">
        <v>10</v>
      </c>
      <c r="J38" s="19"/>
      <c r="K38" s="19"/>
      <c r="L38" s="19"/>
      <c r="M38" s="19">
        <v>8</v>
      </c>
      <c r="N38" s="19"/>
      <c r="O38" s="19"/>
      <c r="P38" s="19"/>
      <c r="Q38" s="19"/>
      <c r="R38" s="19">
        <v>8</v>
      </c>
      <c r="S38" s="19"/>
      <c r="T38" s="19"/>
      <c r="U38" s="19"/>
      <c r="V38" s="19">
        <v>8</v>
      </c>
      <c r="W38" s="19"/>
      <c r="X38" s="19"/>
      <c r="Y38" s="19">
        <v>10</v>
      </c>
      <c r="Z38" s="19"/>
      <c r="AA38" s="19"/>
      <c r="AB38" s="19"/>
      <c r="AC38" s="19">
        <v>10</v>
      </c>
      <c r="AD38" s="19"/>
      <c r="AE38" s="19"/>
      <c r="AF38" s="19"/>
      <c r="AG38" s="19">
        <v>10</v>
      </c>
      <c r="AH38" s="19"/>
      <c r="AI38" s="19"/>
      <c r="AJ38" s="19"/>
      <c r="AK38" s="19"/>
      <c r="AL38" s="19">
        <v>8</v>
      </c>
      <c r="AM38" s="19"/>
      <c r="AN38" s="19"/>
      <c r="AO38" s="19">
        <v>10</v>
      </c>
      <c r="AP38" s="19"/>
      <c r="AQ38" s="19"/>
      <c r="AR38" s="19"/>
      <c r="AS38" s="22">
        <f t="shared" si="0"/>
        <v>92</v>
      </c>
    </row>
    <row r="39" ht="20.45" customHeight="1" spans="1:45">
      <c r="A39" s="16">
        <v>33</v>
      </c>
      <c r="B39" s="16">
        <v>33</v>
      </c>
      <c r="C39" s="17" t="s">
        <v>214</v>
      </c>
      <c r="D39" s="18" t="s">
        <v>215</v>
      </c>
      <c r="E39" s="19">
        <v>10</v>
      </c>
      <c r="F39" s="19"/>
      <c r="G39" s="19"/>
      <c r="H39" s="19"/>
      <c r="I39" s="19">
        <v>10</v>
      </c>
      <c r="J39" s="19"/>
      <c r="K39" s="19"/>
      <c r="L39" s="19"/>
      <c r="M39" s="19"/>
      <c r="N39" s="19">
        <v>8</v>
      </c>
      <c r="O39" s="19"/>
      <c r="P39" s="19"/>
      <c r="Q39" s="19">
        <v>10</v>
      </c>
      <c r="R39" s="19"/>
      <c r="S39" s="19"/>
      <c r="T39" s="19"/>
      <c r="U39" s="19">
        <v>10</v>
      </c>
      <c r="V39" s="19"/>
      <c r="W39" s="19"/>
      <c r="X39" s="19"/>
      <c r="Y39" s="19">
        <v>10</v>
      </c>
      <c r="Z39" s="19"/>
      <c r="AA39" s="19"/>
      <c r="AB39" s="19"/>
      <c r="AC39" s="19">
        <v>10</v>
      </c>
      <c r="AD39" s="19"/>
      <c r="AE39" s="19"/>
      <c r="AF39" s="19"/>
      <c r="AG39" s="19">
        <v>10</v>
      </c>
      <c r="AH39" s="19"/>
      <c r="AI39" s="19"/>
      <c r="AJ39" s="19"/>
      <c r="AK39" s="19"/>
      <c r="AL39" s="19">
        <v>8</v>
      </c>
      <c r="AM39" s="19"/>
      <c r="AN39" s="19"/>
      <c r="AO39" s="19">
        <v>10</v>
      </c>
      <c r="AP39" s="19"/>
      <c r="AQ39" s="19"/>
      <c r="AR39" s="19"/>
      <c r="AS39" s="22">
        <f t="shared" si="0"/>
        <v>96</v>
      </c>
    </row>
    <row r="40" ht="20.45" customHeight="1" spans="1:45">
      <c r="A40" s="16">
        <v>34</v>
      </c>
      <c r="B40" s="16">
        <v>34</v>
      </c>
      <c r="C40" s="17" t="s">
        <v>214</v>
      </c>
      <c r="D40" s="18" t="s">
        <v>215</v>
      </c>
      <c r="E40" s="19">
        <v>10</v>
      </c>
      <c r="F40" s="19"/>
      <c r="G40" s="19"/>
      <c r="H40" s="19"/>
      <c r="I40" s="19"/>
      <c r="J40" s="19">
        <v>8</v>
      </c>
      <c r="K40" s="19"/>
      <c r="L40" s="19"/>
      <c r="M40" s="19">
        <v>10</v>
      </c>
      <c r="N40" s="19"/>
      <c r="O40" s="19"/>
      <c r="P40" s="19"/>
      <c r="Q40" s="19"/>
      <c r="R40" s="19">
        <v>8</v>
      </c>
      <c r="S40" s="19"/>
      <c r="T40" s="19"/>
      <c r="U40" s="19"/>
      <c r="V40" s="19">
        <v>8</v>
      </c>
      <c r="W40" s="19"/>
      <c r="X40" s="19"/>
      <c r="Y40" s="19">
        <v>10</v>
      </c>
      <c r="Z40" s="19"/>
      <c r="AA40" s="19"/>
      <c r="AB40" s="19"/>
      <c r="AC40" s="19">
        <v>10</v>
      </c>
      <c r="AD40" s="19"/>
      <c r="AE40" s="19"/>
      <c r="AF40" s="19"/>
      <c r="AG40" s="19">
        <v>10</v>
      </c>
      <c r="AH40" s="19"/>
      <c r="AI40" s="19"/>
      <c r="AJ40" s="19"/>
      <c r="AK40" s="19">
        <v>10</v>
      </c>
      <c r="AL40" s="19"/>
      <c r="AM40" s="19"/>
      <c r="AN40" s="19"/>
      <c r="AO40" s="19">
        <v>10</v>
      </c>
      <c r="AP40" s="19"/>
      <c r="AQ40" s="19"/>
      <c r="AR40" s="19"/>
      <c r="AS40" s="22">
        <f t="shared" si="0"/>
        <v>94</v>
      </c>
    </row>
    <row r="41" ht="20.45" customHeight="1" spans="1:45">
      <c r="A41" s="16">
        <v>35</v>
      </c>
      <c r="B41" s="16">
        <v>35</v>
      </c>
      <c r="C41" s="17" t="s">
        <v>214</v>
      </c>
      <c r="D41" s="18" t="s">
        <v>215</v>
      </c>
      <c r="E41" s="19">
        <v>10</v>
      </c>
      <c r="F41" s="19"/>
      <c r="G41" s="19"/>
      <c r="H41" s="19"/>
      <c r="I41" s="19">
        <v>8</v>
      </c>
      <c r="J41" s="19"/>
      <c r="K41" s="19"/>
      <c r="L41" s="19"/>
      <c r="M41" s="19"/>
      <c r="N41" s="19">
        <v>8</v>
      </c>
      <c r="O41" s="19"/>
      <c r="P41" s="19"/>
      <c r="Q41" s="19"/>
      <c r="R41" s="19">
        <v>8</v>
      </c>
      <c r="S41" s="19"/>
      <c r="T41" s="19"/>
      <c r="U41" s="19"/>
      <c r="V41" s="19">
        <v>8</v>
      </c>
      <c r="W41" s="19"/>
      <c r="X41" s="19"/>
      <c r="Y41" s="19">
        <v>10</v>
      </c>
      <c r="Z41" s="19"/>
      <c r="AA41" s="19"/>
      <c r="AB41" s="19"/>
      <c r="AC41" s="19">
        <v>10</v>
      </c>
      <c r="AD41" s="19"/>
      <c r="AE41" s="19"/>
      <c r="AF41" s="19"/>
      <c r="AG41" s="19">
        <v>10</v>
      </c>
      <c r="AH41" s="19"/>
      <c r="AI41" s="19"/>
      <c r="AJ41" s="19"/>
      <c r="AK41" s="19">
        <v>10</v>
      </c>
      <c r="AL41" s="19"/>
      <c r="AM41" s="19"/>
      <c r="AN41" s="19"/>
      <c r="AO41" s="19">
        <v>10</v>
      </c>
      <c r="AP41" s="19"/>
      <c r="AQ41" s="19"/>
      <c r="AR41" s="19"/>
      <c r="AS41" s="22">
        <f t="shared" si="0"/>
        <v>92</v>
      </c>
    </row>
    <row r="42" spans="1:45">
      <c r="A42" s="16">
        <v>36</v>
      </c>
      <c r="B42" s="16"/>
      <c r="C42" s="17" t="s">
        <v>214</v>
      </c>
      <c r="D42" s="18" t="s">
        <v>215</v>
      </c>
      <c r="E42" s="19"/>
      <c r="F42" s="19">
        <v>8</v>
      </c>
      <c r="G42" s="19"/>
      <c r="H42" s="19"/>
      <c r="I42" s="19"/>
      <c r="J42" s="19">
        <v>8</v>
      </c>
      <c r="K42" s="19"/>
      <c r="L42" s="19"/>
      <c r="M42" s="19"/>
      <c r="N42" s="19">
        <v>8</v>
      </c>
      <c r="O42" s="19"/>
      <c r="P42" s="19"/>
      <c r="Q42" s="19"/>
      <c r="R42" s="19">
        <v>8</v>
      </c>
      <c r="S42" s="19"/>
      <c r="T42" s="19"/>
      <c r="U42" s="19"/>
      <c r="V42" s="19">
        <v>8</v>
      </c>
      <c r="W42" s="19"/>
      <c r="X42" s="19"/>
      <c r="Y42" s="19">
        <v>10</v>
      </c>
      <c r="Z42" s="19"/>
      <c r="AA42" s="19"/>
      <c r="AB42" s="19"/>
      <c r="AC42" s="19">
        <v>10</v>
      </c>
      <c r="AD42" s="19"/>
      <c r="AE42" s="19"/>
      <c r="AF42" s="19"/>
      <c r="AG42" s="19">
        <v>10</v>
      </c>
      <c r="AH42" s="19"/>
      <c r="AI42" s="19"/>
      <c r="AJ42" s="19"/>
      <c r="AK42" s="19">
        <v>10</v>
      </c>
      <c r="AL42" s="19"/>
      <c r="AM42" s="19"/>
      <c r="AN42" s="19"/>
      <c r="AO42" s="19">
        <v>10</v>
      </c>
      <c r="AP42" s="19"/>
      <c r="AQ42" s="19"/>
      <c r="AR42" s="19"/>
      <c r="AS42" s="22">
        <f t="shared" ref="AS42:AS56" si="1">SUM(E42:AR42)</f>
        <v>90</v>
      </c>
    </row>
    <row r="43" spans="1:45">
      <c r="A43" s="16">
        <v>37</v>
      </c>
      <c r="B43" s="16">
        <v>37</v>
      </c>
      <c r="C43" s="17" t="s">
        <v>214</v>
      </c>
      <c r="D43" s="18" t="s">
        <v>215</v>
      </c>
      <c r="E43" s="19">
        <v>10</v>
      </c>
      <c r="F43" s="19"/>
      <c r="G43" s="19"/>
      <c r="H43" s="19"/>
      <c r="I43" s="19">
        <v>10</v>
      </c>
      <c r="J43" s="19"/>
      <c r="K43" s="19"/>
      <c r="L43" s="19"/>
      <c r="M43" s="19"/>
      <c r="N43" s="19">
        <v>8</v>
      </c>
      <c r="O43" s="19"/>
      <c r="P43" s="19"/>
      <c r="Q43" s="19"/>
      <c r="R43" s="19">
        <v>8</v>
      </c>
      <c r="S43" s="19"/>
      <c r="T43" s="19"/>
      <c r="U43" s="19"/>
      <c r="V43" s="19">
        <v>8</v>
      </c>
      <c r="W43" s="19"/>
      <c r="X43" s="19"/>
      <c r="Y43" s="19">
        <v>10</v>
      </c>
      <c r="Z43" s="19"/>
      <c r="AA43" s="19"/>
      <c r="AB43" s="19"/>
      <c r="AC43" s="19">
        <v>10</v>
      </c>
      <c r="AD43" s="19"/>
      <c r="AE43" s="19"/>
      <c r="AF43" s="19"/>
      <c r="AG43" s="19">
        <v>10</v>
      </c>
      <c r="AH43" s="19"/>
      <c r="AI43" s="19"/>
      <c r="AJ43" s="19"/>
      <c r="AK43" s="19">
        <v>10</v>
      </c>
      <c r="AL43" s="19"/>
      <c r="AM43" s="19"/>
      <c r="AN43" s="19"/>
      <c r="AO43" s="19">
        <v>10</v>
      </c>
      <c r="AP43" s="19"/>
      <c r="AQ43" s="19"/>
      <c r="AR43" s="19"/>
      <c r="AS43" s="22">
        <f t="shared" si="1"/>
        <v>94</v>
      </c>
    </row>
    <row r="44" ht="12" customHeight="1" spans="1:45">
      <c r="A44" s="16">
        <v>38</v>
      </c>
      <c r="B44" s="16">
        <v>38</v>
      </c>
      <c r="C44" s="17" t="s">
        <v>214</v>
      </c>
      <c r="D44" s="18" t="s">
        <v>215</v>
      </c>
      <c r="E44" s="19">
        <v>8</v>
      </c>
      <c r="F44" s="19"/>
      <c r="G44" s="19"/>
      <c r="H44" s="19"/>
      <c r="I44" s="19"/>
      <c r="J44" s="19">
        <v>8</v>
      </c>
      <c r="K44" s="19"/>
      <c r="L44" s="19"/>
      <c r="M44" s="19"/>
      <c r="N44" s="19">
        <v>8</v>
      </c>
      <c r="O44" s="19"/>
      <c r="P44" s="19"/>
      <c r="Q44" s="19">
        <v>10</v>
      </c>
      <c r="R44" s="19"/>
      <c r="S44" s="19"/>
      <c r="T44" s="19"/>
      <c r="U44" s="19"/>
      <c r="V44" s="19">
        <v>8</v>
      </c>
      <c r="W44" s="19"/>
      <c r="X44" s="19"/>
      <c r="Y44" s="19">
        <v>10</v>
      </c>
      <c r="Z44" s="19"/>
      <c r="AA44" s="19"/>
      <c r="AB44" s="19"/>
      <c r="AC44" s="19">
        <v>10</v>
      </c>
      <c r="AD44" s="19"/>
      <c r="AE44" s="19"/>
      <c r="AF44" s="19"/>
      <c r="AG44" s="19">
        <v>10</v>
      </c>
      <c r="AH44" s="19"/>
      <c r="AI44" s="19"/>
      <c r="AJ44" s="19"/>
      <c r="AK44" s="19">
        <v>10</v>
      </c>
      <c r="AL44" s="19"/>
      <c r="AM44" s="19"/>
      <c r="AN44" s="19"/>
      <c r="AO44" s="19">
        <v>10</v>
      </c>
      <c r="AP44" s="19"/>
      <c r="AQ44" s="19"/>
      <c r="AR44" s="19"/>
      <c r="AS44" s="22">
        <f t="shared" si="1"/>
        <v>92</v>
      </c>
    </row>
    <row r="45" spans="1:45">
      <c r="A45" s="16">
        <v>39</v>
      </c>
      <c r="B45" s="16">
        <v>39</v>
      </c>
      <c r="C45" s="17" t="s">
        <v>214</v>
      </c>
      <c r="D45" s="18" t="s">
        <v>215</v>
      </c>
      <c r="E45" s="19">
        <v>10</v>
      </c>
      <c r="F45" s="19"/>
      <c r="G45" s="19"/>
      <c r="H45" s="19"/>
      <c r="I45" s="19">
        <v>10</v>
      </c>
      <c r="J45" s="19"/>
      <c r="K45" s="19"/>
      <c r="L45" s="19"/>
      <c r="M45" s="19"/>
      <c r="N45" s="19">
        <v>8</v>
      </c>
      <c r="O45" s="19"/>
      <c r="P45" s="19"/>
      <c r="Q45" s="19"/>
      <c r="R45" s="19">
        <v>8</v>
      </c>
      <c r="S45" s="19"/>
      <c r="T45" s="19"/>
      <c r="U45" s="19"/>
      <c r="V45" s="19">
        <v>8</v>
      </c>
      <c r="W45" s="19"/>
      <c r="X45" s="19"/>
      <c r="Y45" s="19">
        <v>10</v>
      </c>
      <c r="Z45" s="19"/>
      <c r="AA45" s="19"/>
      <c r="AB45" s="19"/>
      <c r="AC45" s="19">
        <v>10</v>
      </c>
      <c r="AD45" s="19"/>
      <c r="AE45" s="19"/>
      <c r="AF45" s="19"/>
      <c r="AG45" s="19">
        <v>10</v>
      </c>
      <c r="AH45" s="19"/>
      <c r="AI45" s="19"/>
      <c r="AJ45" s="19"/>
      <c r="AK45" s="19">
        <v>10</v>
      </c>
      <c r="AL45" s="19"/>
      <c r="AM45" s="19"/>
      <c r="AN45" s="19"/>
      <c r="AO45" s="19">
        <v>10</v>
      </c>
      <c r="AP45" s="19"/>
      <c r="AQ45" s="19"/>
      <c r="AR45" s="19"/>
      <c r="AS45" s="22">
        <f t="shared" si="1"/>
        <v>94</v>
      </c>
    </row>
    <row r="46" spans="1:45">
      <c r="A46" s="16">
        <v>40</v>
      </c>
      <c r="B46" s="16">
        <v>40</v>
      </c>
      <c r="C46" s="17" t="s">
        <v>214</v>
      </c>
      <c r="D46" s="18" t="s">
        <v>215</v>
      </c>
      <c r="E46" s="19">
        <v>10</v>
      </c>
      <c r="F46" s="19"/>
      <c r="G46" s="19"/>
      <c r="H46" s="19"/>
      <c r="I46" s="19">
        <v>10</v>
      </c>
      <c r="J46" s="19"/>
      <c r="K46" s="19"/>
      <c r="L46" s="19"/>
      <c r="M46" s="19"/>
      <c r="N46" s="19">
        <v>8</v>
      </c>
      <c r="O46" s="19"/>
      <c r="P46" s="19"/>
      <c r="Q46" s="19"/>
      <c r="R46" s="19">
        <v>8</v>
      </c>
      <c r="S46" s="19"/>
      <c r="T46" s="19"/>
      <c r="U46" s="19"/>
      <c r="V46" s="19">
        <v>8</v>
      </c>
      <c r="W46" s="19"/>
      <c r="X46" s="19"/>
      <c r="Y46" s="19">
        <v>10</v>
      </c>
      <c r="Z46" s="19"/>
      <c r="AA46" s="19"/>
      <c r="AB46" s="19"/>
      <c r="AC46" s="19">
        <v>10</v>
      </c>
      <c r="AD46" s="19"/>
      <c r="AE46" s="19"/>
      <c r="AF46" s="19"/>
      <c r="AG46" s="19">
        <v>10</v>
      </c>
      <c r="AH46" s="19"/>
      <c r="AI46" s="19"/>
      <c r="AJ46" s="19"/>
      <c r="AK46" s="19"/>
      <c r="AL46" s="19">
        <v>8</v>
      </c>
      <c r="AM46" s="19"/>
      <c r="AN46" s="19"/>
      <c r="AO46" s="19">
        <v>10</v>
      </c>
      <c r="AP46" s="19"/>
      <c r="AQ46" s="19"/>
      <c r="AR46" s="19"/>
      <c r="AS46" s="22">
        <f t="shared" si="1"/>
        <v>92</v>
      </c>
    </row>
    <row r="47" spans="1:45">
      <c r="A47" s="16">
        <v>41</v>
      </c>
      <c r="B47" s="16">
        <v>41</v>
      </c>
      <c r="C47" s="17" t="s">
        <v>214</v>
      </c>
      <c r="D47" s="18" t="s">
        <v>215</v>
      </c>
      <c r="E47" s="19">
        <v>10</v>
      </c>
      <c r="F47" s="19"/>
      <c r="G47" s="19"/>
      <c r="H47" s="19"/>
      <c r="I47" s="19">
        <v>10</v>
      </c>
      <c r="J47" s="19"/>
      <c r="K47" s="19"/>
      <c r="L47" s="19"/>
      <c r="M47" s="19"/>
      <c r="N47" s="19">
        <v>8</v>
      </c>
      <c r="O47" s="19"/>
      <c r="P47" s="19"/>
      <c r="Q47" s="19"/>
      <c r="R47" s="19">
        <v>8</v>
      </c>
      <c r="S47" s="19"/>
      <c r="T47" s="19"/>
      <c r="U47" s="19"/>
      <c r="V47" s="19">
        <v>8</v>
      </c>
      <c r="W47" s="19"/>
      <c r="X47" s="19"/>
      <c r="Y47" s="19">
        <v>10</v>
      </c>
      <c r="Z47" s="19"/>
      <c r="AA47" s="19"/>
      <c r="AB47" s="19"/>
      <c r="AC47" s="19">
        <v>10</v>
      </c>
      <c r="AD47" s="19"/>
      <c r="AE47" s="19"/>
      <c r="AF47" s="19"/>
      <c r="AG47" s="19">
        <v>10</v>
      </c>
      <c r="AH47" s="19"/>
      <c r="AI47" s="19"/>
      <c r="AJ47" s="19"/>
      <c r="AK47" s="19"/>
      <c r="AL47" s="19">
        <v>8</v>
      </c>
      <c r="AM47" s="19"/>
      <c r="AN47" s="19"/>
      <c r="AO47" s="19">
        <v>10</v>
      </c>
      <c r="AP47" s="19"/>
      <c r="AQ47" s="19"/>
      <c r="AR47" s="19"/>
      <c r="AS47" s="22">
        <f t="shared" si="1"/>
        <v>92</v>
      </c>
    </row>
    <row r="48" spans="1:45">
      <c r="A48" s="16">
        <v>42</v>
      </c>
      <c r="B48" s="16">
        <v>42</v>
      </c>
      <c r="C48" s="17" t="s">
        <v>214</v>
      </c>
      <c r="D48" s="18" t="s">
        <v>215</v>
      </c>
      <c r="E48" s="19">
        <v>10</v>
      </c>
      <c r="F48" s="19"/>
      <c r="G48" s="19"/>
      <c r="H48" s="19"/>
      <c r="I48" s="19">
        <v>10</v>
      </c>
      <c r="J48" s="19"/>
      <c r="K48" s="19"/>
      <c r="L48" s="19"/>
      <c r="M48" s="19"/>
      <c r="N48" s="19">
        <v>8</v>
      </c>
      <c r="O48" s="19"/>
      <c r="P48" s="19"/>
      <c r="Q48" s="19"/>
      <c r="R48" s="19">
        <v>8</v>
      </c>
      <c r="S48" s="19"/>
      <c r="T48" s="19"/>
      <c r="U48" s="19">
        <v>10</v>
      </c>
      <c r="V48" s="19"/>
      <c r="W48" s="19"/>
      <c r="X48" s="19"/>
      <c r="Y48" s="19">
        <v>10</v>
      </c>
      <c r="Z48" s="19"/>
      <c r="AA48" s="19"/>
      <c r="AB48" s="19"/>
      <c r="AC48" s="19">
        <v>10</v>
      </c>
      <c r="AD48" s="19"/>
      <c r="AE48" s="19"/>
      <c r="AF48" s="19"/>
      <c r="AG48" s="19">
        <v>10</v>
      </c>
      <c r="AH48" s="19"/>
      <c r="AI48" s="19"/>
      <c r="AJ48" s="19"/>
      <c r="AK48" s="19"/>
      <c r="AL48" s="19">
        <v>8</v>
      </c>
      <c r="AM48" s="19"/>
      <c r="AN48" s="19"/>
      <c r="AO48" s="19">
        <v>10</v>
      </c>
      <c r="AP48" s="19"/>
      <c r="AQ48" s="19"/>
      <c r="AR48" s="19"/>
      <c r="AS48" s="22">
        <f t="shared" si="1"/>
        <v>94</v>
      </c>
    </row>
    <row r="49" spans="1:45">
      <c r="A49" s="16">
        <v>43</v>
      </c>
      <c r="B49" s="16">
        <v>43</v>
      </c>
      <c r="C49" s="17" t="s">
        <v>214</v>
      </c>
      <c r="D49" s="18" t="s">
        <v>215</v>
      </c>
      <c r="E49" s="19">
        <v>10</v>
      </c>
      <c r="F49" s="19"/>
      <c r="G49" s="19"/>
      <c r="H49" s="19"/>
      <c r="I49" s="19">
        <v>10</v>
      </c>
      <c r="J49" s="19"/>
      <c r="K49" s="19"/>
      <c r="L49" s="19"/>
      <c r="M49" s="19"/>
      <c r="N49" s="19">
        <v>8</v>
      </c>
      <c r="O49" s="19"/>
      <c r="P49" s="19"/>
      <c r="Q49" s="19"/>
      <c r="R49" s="19">
        <v>8</v>
      </c>
      <c r="S49" s="19"/>
      <c r="T49" s="19"/>
      <c r="U49" s="19">
        <v>10</v>
      </c>
      <c r="V49" s="19"/>
      <c r="W49" s="19"/>
      <c r="X49" s="19"/>
      <c r="Y49" s="19">
        <v>10</v>
      </c>
      <c r="Z49" s="19"/>
      <c r="AA49" s="19"/>
      <c r="AB49" s="19"/>
      <c r="AC49" s="19">
        <v>10</v>
      </c>
      <c r="AD49" s="19"/>
      <c r="AE49" s="19"/>
      <c r="AF49" s="19"/>
      <c r="AG49" s="19">
        <v>10</v>
      </c>
      <c r="AH49" s="19"/>
      <c r="AI49" s="19"/>
      <c r="AJ49" s="19"/>
      <c r="AK49" s="19"/>
      <c r="AL49" s="19">
        <v>8</v>
      </c>
      <c r="AM49" s="19"/>
      <c r="AN49" s="19"/>
      <c r="AO49" s="19">
        <v>10</v>
      </c>
      <c r="AP49" s="19"/>
      <c r="AQ49" s="19"/>
      <c r="AR49" s="19"/>
      <c r="AS49" s="22">
        <f t="shared" si="1"/>
        <v>94</v>
      </c>
    </row>
    <row r="50" spans="1:45">
      <c r="A50" s="16">
        <v>44</v>
      </c>
      <c r="B50" s="16">
        <v>44</v>
      </c>
      <c r="C50" s="17" t="s">
        <v>214</v>
      </c>
      <c r="D50" s="18" t="s">
        <v>215</v>
      </c>
      <c r="E50" s="19">
        <v>10</v>
      </c>
      <c r="F50" s="19"/>
      <c r="G50" s="19"/>
      <c r="H50" s="19"/>
      <c r="I50" s="19">
        <v>10</v>
      </c>
      <c r="J50" s="19"/>
      <c r="K50" s="19"/>
      <c r="L50" s="19"/>
      <c r="M50" s="19"/>
      <c r="N50" s="19">
        <v>8</v>
      </c>
      <c r="O50" s="19"/>
      <c r="P50" s="19"/>
      <c r="Q50" s="19"/>
      <c r="R50" s="19">
        <v>8</v>
      </c>
      <c r="S50" s="19"/>
      <c r="T50" s="19"/>
      <c r="U50" s="19"/>
      <c r="V50" s="19">
        <v>8</v>
      </c>
      <c r="W50" s="19"/>
      <c r="X50" s="19"/>
      <c r="Y50" s="19">
        <v>10</v>
      </c>
      <c r="Z50" s="19"/>
      <c r="AA50" s="19"/>
      <c r="AB50" s="19"/>
      <c r="AC50" s="19">
        <v>10</v>
      </c>
      <c r="AD50" s="19"/>
      <c r="AE50" s="19"/>
      <c r="AF50" s="19"/>
      <c r="AG50" s="19">
        <v>10</v>
      </c>
      <c r="AH50" s="19"/>
      <c r="AI50" s="19"/>
      <c r="AJ50" s="19"/>
      <c r="AK50" s="19">
        <v>10</v>
      </c>
      <c r="AL50" s="19"/>
      <c r="AM50" s="19"/>
      <c r="AN50" s="19"/>
      <c r="AO50" s="19">
        <v>10</v>
      </c>
      <c r="AP50" s="19"/>
      <c r="AQ50" s="19"/>
      <c r="AR50" s="19"/>
      <c r="AS50" s="22">
        <f t="shared" si="1"/>
        <v>94</v>
      </c>
    </row>
    <row r="51" spans="1:45">
      <c r="A51" s="16">
        <v>45</v>
      </c>
      <c r="B51" s="16">
        <v>45</v>
      </c>
      <c r="C51" s="17" t="s">
        <v>214</v>
      </c>
      <c r="D51" s="18" t="s">
        <v>215</v>
      </c>
      <c r="E51" s="19">
        <v>10</v>
      </c>
      <c r="F51" s="19"/>
      <c r="G51" s="19"/>
      <c r="H51" s="19"/>
      <c r="I51" s="19">
        <v>10</v>
      </c>
      <c r="J51" s="19"/>
      <c r="K51" s="19"/>
      <c r="L51" s="19"/>
      <c r="M51" s="19">
        <v>10</v>
      </c>
      <c r="N51" s="19"/>
      <c r="O51" s="19"/>
      <c r="P51" s="19"/>
      <c r="Q51" s="19"/>
      <c r="R51" s="19">
        <v>8</v>
      </c>
      <c r="S51" s="19"/>
      <c r="T51" s="19"/>
      <c r="U51" s="19"/>
      <c r="V51" s="19">
        <v>8</v>
      </c>
      <c r="W51" s="19"/>
      <c r="X51" s="19"/>
      <c r="Y51" s="19"/>
      <c r="Z51" s="19">
        <v>8</v>
      </c>
      <c r="AA51" s="19"/>
      <c r="AB51" s="19"/>
      <c r="AC51" s="19">
        <v>10</v>
      </c>
      <c r="AD51" s="19"/>
      <c r="AE51" s="19"/>
      <c r="AF51" s="19"/>
      <c r="AG51" s="19">
        <v>10</v>
      </c>
      <c r="AH51" s="19"/>
      <c r="AI51" s="19"/>
      <c r="AJ51" s="19"/>
      <c r="AK51" s="19"/>
      <c r="AL51" s="19">
        <v>8</v>
      </c>
      <c r="AM51" s="19"/>
      <c r="AN51" s="19"/>
      <c r="AO51" s="19"/>
      <c r="AP51" s="19">
        <v>8</v>
      </c>
      <c r="AQ51" s="19"/>
      <c r="AR51" s="19"/>
      <c r="AS51" s="22">
        <f t="shared" si="1"/>
        <v>90</v>
      </c>
    </row>
    <row r="52" spans="1:45">
      <c r="A52" s="16">
        <v>46</v>
      </c>
      <c r="B52" s="16">
        <v>46</v>
      </c>
      <c r="C52" s="17" t="s">
        <v>214</v>
      </c>
      <c r="D52" s="18" t="s">
        <v>215</v>
      </c>
      <c r="E52" s="19">
        <v>10</v>
      </c>
      <c r="F52" s="19"/>
      <c r="G52" s="19"/>
      <c r="H52" s="19"/>
      <c r="I52" s="19">
        <v>10</v>
      </c>
      <c r="J52" s="19"/>
      <c r="K52" s="19"/>
      <c r="L52" s="19"/>
      <c r="M52" s="19"/>
      <c r="N52" s="19">
        <v>8</v>
      </c>
      <c r="O52" s="19"/>
      <c r="P52" s="19"/>
      <c r="Q52" s="19">
        <v>10</v>
      </c>
      <c r="R52" s="19"/>
      <c r="S52" s="19"/>
      <c r="T52" s="19"/>
      <c r="U52" s="19">
        <v>10</v>
      </c>
      <c r="V52" s="19"/>
      <c r="W52" s="19"/>
      <c r="X52" s="19"/>
      <c r="Y52" s="19"/>
      <c r="Z52" s="19">
        <v>8</v>
      </c>
      <c r="AA52" s="19"/>
      <c r="AB52" s="19"/>
      <c r="AC52" s="19">
        <v>10</v>
      </c>
      <c r="AD52" s="19"/>
      <c r="AE52" s="19"/>
      <c r="AF52" s="19"/>
      <c r="AG52" s="19">
        <v>10</v>
      </c>
      <c r="AH52" s="19"/>
      <c r="AI52" s="19"/>
      <c r="AJ52" s="19"/>
      <c r="AK52" s="19">
        <v>10</v>
      </c>
      <c r="AL52" s="19"/>
      <c r="AM52" s="19"/>
      <c r="AN52" s="19"/>
      <c r="AO52" s="19">
        <v>10</v>
      </c>
      <c r="AP52" s="19"/>
      <c r="AQ52" s="19"/>
      <c r="AR52" s="19"/>
      <c r="AS52" s="22">
        <f t="shared" si="1"/>
        <v>96</v>
      </c>
    </row>
    <row r="53" spans="1:45">
      <c r="A53" s="16">
        <v>47</v>
      </c>
      <c r="B53" s="16">
        <v>47</v>
      </c>
      <c r="C53" s="17" t="s">
        <v>214</v>
      </c>
      <c r="D53" s="18" t="s">
        <v>215</v>
      </c>
      <c r="E53" s="19">
        <v>10</v>
      </c>
      <c r="F53" s="19"/>
      <c r="G53" s="19"/>
      <c r="H53" s="19"/>
      <c r="I53" s="19">
        <v>10</v>
      </c>
      <c r="J53" s="19"/>
      <c r="K53" s="19"/>
      <c r="L53" s="19"/>
      <c r="M53" s="19"/>
      <c r="N53" s="19">
        <v>8</v>
      </c>
      <c r="O53" s="19"/>
      <c r="P53" s="19"/>
      <c r="Q53" s="19">
        <v>10</v>
      </c>
      <c r="R53" s="19"/>
      <c r="S53" s="19"/>
      <c r="T53" s="19"/>
      <c r="U53" s="19">
        <v>10</v>
      </c>
      <c r="V53" s="19"/>
      <c r="W53" s="19"/>
      <c r="X53" s="19"/>
      <c r="Y53" s="19"/>
      <c r="Z53" s="19">
        <v>8</v>
      </c>
      <c r="AA53" s="19"/>
      <c r="AB53" s="19"/>
      <c r="AC53" s="19">
        <v>10</v>
      </c>
      <c r="AD53" s="19"/>
      <c r="AE53" s="19"/>
      <c r="AF53" s="19"/>
      <c r="AG53" s="19">
        <v>10</v>
      </c>
      <c r="AH53" s="19"/>
      <c r="AI53" s="19"/>
      <c r="AJ53" s="19"/>
      <c r="AK53" s="19">
        <v>10</v>
      </c>
      <c r="AL53" s="19"/>
      <c r="AM53" s="19"/>
      <c r="AN53" s="19"/>
      <c r="AO53" s="19">
        <v>10</v>
      </c>
      <c r="AP53" s="19"/>
      <c r="AQ53" s="19"/>
      <c r="AR53" s="19"/>
      <c r="AS53" s="22">
        <f t="shared" si="1"/>
        <v>96</v>
      </c>
    </row>
    <row r="54" spans="1:45">
      <c r="A54" s="16">
        <v>48</v>
      </c>
      <c r="B54" s="16">
        <v>48</v>
      </c>
      <c r="C54" s="17" t="s">
        <v>214</v>
      </c>
      <c r="D54" s="18" t="s">
        <v>215</v>
      </c>
      <c r="E54" s="19">
        <v>10</v>
      </c>
      <c r="F54" s="19"/>
      <c r="G54" s="19"/>
      <c r="H54" s="19"/>
      <c r="I54" s="19">
        <v>10</v>
      </c>
      <c r="J54" s="19"/>
      <c r="K54" s="19"/>
      <c r="L54" s="19"/>
      <c r="M54" s="19"/>
      <c r="N54" s="19">
        <v>8</v>
      </c>
      <c r="O54" s="19"/>
      <c r="P54" s="19"/>
      <c r="Q54" s="19">
        <v>10</v>
      </c>
      <c r="R54" s="19"/>
      <c r="S54" s="19"/>
      <c r="T54" s="19"/>
      <c r="U54" s="19"/>
      <c r="V54" s="19">
        <v>8</v>
      </c>
      <c r="W54" s="19"/>
      <c r="X54" s="19"/>
      <c r="Y54" s="19">
        <v>10</v>
      </c>
      <c r="Z54" s="19"/>
      <c r="AA54" s="19"/>
      <c r="AB54" s="19"/>
      <c r="AC54" s="19">
        <v>10</v>
      </c>
      <c r="AD54" s="19"/>
      <c r="AE54" s="19"/>
      <c r="AF54" s="19"/>
      <c r="AG54" s="19">
        <v>10</v>
      </c>
      <c r="AH54" s="19"/>
      <c r="AI54" s="19"/>
      <c r="AJ54" s="19"/>
      <c r="AK54" s="19"/>
      <c r="AL54" s="19">
        <v>8</v>
      </c>
      <c r="AM54" s="19"/>
      <c r="AN54" s="19"/>
      <c r="AO54" s="19">
        <v>10</v>
      </c>
      <c r="AP54" s="19"/>
      <c r="AQ54" s="19"/>
      <c r="AR54" s="19"/>
      <c r="AS54" s="22">
        <f t="shared" si="1"/>
        <v>94</v>
      </c>
    </row>
    <row r="55" spans="1:45">
      <c r="A55" s="16">
        <v>49</v>
      </c>
      <c r="B55" s="16">
        <v>49</v>
      </c>
      <c r="C55" s="17" t="s">
        <v>214</v>
      </c>
      <c r="D55" s="18" t="s">
        <v>215</v>
      </c>
      <c r="E55" s="19">
        <v>10</v>
      </c>
      <c r="F55" s="19"/>
      <c r="G55" s="19"/>
      <c r="H55" s="19"/>
      <c r="I55" s="19">
        <v>10</v>
      </c>
      <c r="J55" s="19"/>
      <c r="K55" s="19"/>
      <c r="L55" s="19"/>
      <c r="M55" s="19"/>
      <c r="N55" s="19">
        <v>8</v>
      </c>
      <c r="O55" s="19"/>
      <c r="P55" s="19"/>
      <c r="Q55" s="19">
        <v>10</v>
      </c>
      <c r="R55" s="19"/>
      <c r="S55" s="19"/>
      <c r="T55" s="19"/>
      <c r="U55" s="19">
        <v>10</v>
      </c>
      <c r="V55" s="19"/>
      <c r="W55" s="19"/>
      <c r="X55" s="19"/>
      <c r="Y55" s="19"/>
      <c r="Z55" s="19">
        <v>8</v>
      </c>
      <c r="AA55" s="19"/>
      <c r="AB55" s="19"/>
      <c r="AC55" s="19">
        <v>10</v>
      </c>
      <c r="AD55" s="19"/>
      <c r="AE55" s="19"/>
      <c r="AF55" s="19"/>
      <c r="AG55" s="19">
        <v>10</v>
      </c>
      <c r="AH55" s="19"/>
      <c r="AI55" s="19"/>
      <c r="AJ55" s="19"/>
      <c r="AK55" s="19"/>
      <c r="AL55" s="19">
        <v>8</v>
      </c>
      <c r="AM55" s="19"/>
      <c r="AN55" s="19"/>
      <c r="AO55" s="19">
        <v>10</v>
      </c>
      <c r="AP55" s="19"/>
      <c r="AQ55" s="19"/>
      <c r="AR55" s="19"/>
      <c r="AS55" s="22">
        <f t="shared" si="1"/>
        <v>94</v>
      </c>
    </row>
    <row r="56" spans="1:45">
      <c r="A56" s="16">
        <v>50</v>
      </c>
      <c r="B56" s="16">
        <v>50</v>
      </c>
      <c r="C56" s="17" t="s">
        <v>214</v>
      </c>
      <c r="D56" s="18" t="s">
        <v>215</v>
      </c>
      <c r="E56" s="19">
        <v>10</v>
      </c>
      <c r="F56" s="19"/>
      <c r="G56" s="19"/>
      <c r="H56" s="19"/>
      <c r="I56" s="19">
        <v>10</v>
      </c>
      <c r="J56" s="19"/>
      <c r="K56" s="19"/>
      <c r="L56" s="19"/>
      <c r="M56" s="19"/>
      <c r="N56" s="19">
        <v>8</v>
      </c>
      <c r="O56" s="19"/>
      <c r="P56" s="19"/>
      <c r="Q56" s="19"/>
      <c r="R56" s="19">
        <v>8</v>
      </c>
      <c r="S56" s="19"/>
      <c r="T56" s="19"/>
      <c r="U56" s="19"/>
      <c r="V56" s="19">
        <v>8</v>
      </c>
      <c r="W56" s="19"/>
      <c r="X56" s="19"/>
      <c r="Y56" s="19">
        <v>10</v>
      </c>
      <c r="Z56" s="19"/>
      <c r="AA56" s="19"/>
      <c r="AB56" s="19"/>
      <c r="AC56" s="19">
        <v>10</v>
      </c>
      <c r="AD56" s="19"/>
      <c r="AE56" s="19"/>
      <c r="AF56" s="19"/>
      <c r="AG56" s="19">
        <v>10</v>
      </c>
      <c r="AH56" s="19"/>
      <c r="AI56" s="19"/>
      <c r="AJ56" s="19"/>
      <c r="AK56" s="19">
        <v>10</v>
      </c>
      <c r="AL56" s="19"/>
      <c r="AM56" s="19"/>
      <c r="AN56" s="19"/>
      <c r="AO56" s="19">
        <v>10</v>
      </c>
      <c r="AP56" s="19"/>
      <c r="AQ56" s="19"/>
      <c r="AR56" s="19"/>
      <c r="AS56" s="22">
        <f t="shared" si="1"/>
        <v>94</v>
      </c>
    </row>
    <row r="57" spans="45:45">
      <c r="AS57" s="3">
        <f>AVERAGE(AS7:AS56)</f>
        <v>93.56</v>
      </c>
    </row>
  </sheetData>
  <autoFilter ref="AS5:AS57">
    <extLst/>
  </autoFilter>
  <mergeCells count="19">
    <mergeCell ref="A1:E1"/>
    <mergeCell ref="A2:AS2"/>
    <mergeCell ref="A3:AS3"/>
    <mergeCell ref="A4:C4"/>
    <mergeCell ref="E5:H5"/>
    <mergeCell ref="I5:L5"/>
    <mergeCell ref="M5:P5"/>
    <mergeCell ref="Q5:T5"/>
    <mergeCell ref="U5:X5"/>
    <mergeCell ref="Y5:AB5"/>
    <mergeCell ref="AC5:AF5"/>
    <mergeCell ref="AG5:AJ5"/>
    <mergeCell ref="AK5:AN5"/>
    <mergeCell ref="AO5:AR5"/>
    <mergeCell ref="A5:A6"/>
    <mergeCell ref="B5:B6"/>
    <mergeCell ref="C5:C6"/>
    <mergeCell ref="D5:D6"/>
    <mergeCell ref="AS5:AS6"/>
  </mergeCells>
  <printOptions horizontalCentered="1"/>
  <pageMargins left="1.10138888888889" right="1.10138888888889" top="1.10138888888889" bottom="1.10138888888889" header="0.297916666666667" footer="0.590277777777778"/>
  <pageSetup paperSize="8" scale="37" fitToHeight="0" orientation="landscape"/>
  <headerFooter>
    <oddFooter>&amp;C&amp;"仿宋"&amp;10第&amp;P页，共&amp;N页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问卷调查结果汇总表</vt:lpstr>
      <vt:lpstr>问卷调查结果分布表（A类）</vt:lpstr>
      <vt:lpstr>问卷调查结果分布表（B类）</vt:lpstr>
      <vt:lpstr>问卷调查结果分布表（C类） </vt:lpstr>
      <vt:lpstr>问卷调查情况统计表（A类）（中介留存）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天然呆</cp:lastModifiedBy>
  <dcterms:created xsi:type="dcterms:W3CDTF">2015-06-05T18:19:00Z</dcterms:created>
  <dcterms:modified xsi:type="dcterms:W3CDTF">2019-09-01T12:07:24Z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y fmtid="{D5CDD505-2E9C-101B-9397-08002B2CF9AE}" pid="3" name="KSORubyTemplateID" linkTarget="0">
    <vt:lpwstr>20</vt:lpwstr>
  </property>
</Properties>
</file>