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<sst xmlns="http://schemas.openxmlformats.org/spreadsheetml/2006/main" count="594" uniqueCount="281">
  <si>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</si>
  <si>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</si>
  <si>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</si>
  <si>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</si>
  <si>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</si>
  <si>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</si>
  <si>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</si>
  <si>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</si>
  <si>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</si>
  <si>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</si>
  <si>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</si>
  <si>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</si>
  <si>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</si>
  <si>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</si>
  <si>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</si>
  <si>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</si>
  <si>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</si>
  <si>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</si>
  <si>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</si>
  <si>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</si>
  <si>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</si>
  <si>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</si>
  <si>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</si>
  <si>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</si>
  <si>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</si>
  <si>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</si>
  <si>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</si>
  <si>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</si>
  <si>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</si>
  <si>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</si>
  <si>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</si>
  <si>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</si>
  <si>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</si>
  <si>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</si>
  <si>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</si>
  <si>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</si>
  <si>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</si>
  <si>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</si>
  <si>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</si>
  <si>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</si>
  <si>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</si>
  <si>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</si>
  <si>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</si>
  <si>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</si>
  <si>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</si>
  <si>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</si>
  <si>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</si>
  <si>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</si>
  <si>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</si>
  <si>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</si>
  <si>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</si>
  <si>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</si>
  <si>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</si>
  <si>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</si>
  <si>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</si>
  <si>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</si>
  <si>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</si>
  <si>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</si>
  <si>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</si>
  <si>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</si>
  <si>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</si>
  <si>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</si>
  <si>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</si>
  <si>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106005</t>
  </si>
  <si>
    <t>玉溪市科学技术创新发展中心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</si>
  <si>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</si>
  <si>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</si>
  <si>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</si>
  <si>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</si>
  <si>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</si>
  <si>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</si>
  <si>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</si>
  <si>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</si>
  <si>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</si>
  <si>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</si>
  <si>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</si>
  <si>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</si>
  <si>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</si>
  <si>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</si>
  <si>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20604</t>
  </si>
  <si>
    <t>2060401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</si>
  <si>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</si>
  <si>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</si>
  <si>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</si>
  <si>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</si>
  <si>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</si>
  <si>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</si>
  <si>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</si>
  <si>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</si>
  <si>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</si>
  <si>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</si>
  <si>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</si>
  <si>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</si>
  <si>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</si>
  <si>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</si>
  <si>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</si>
  <si>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</si>
  <si>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</si>
  <si>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</si>
  <si>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</si>
  <si>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</si>
  <si>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</si>
  <si>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</si>
  <si>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</si>
  <si>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</si>
  <si>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</si>
  <si>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</si>
  <si>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</si>
  <si>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</si>
  <si>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</si>
  <si>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</si>
  <si>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</si>
  <si>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</si>
  <si>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</si>
  <si>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</si>
  <si>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</si>
  <si>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</si>
  <si>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</si>
  <si>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</si>
  <si>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</si>
  <si>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</si>
  <si>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</si>
  <si>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</si>
  <si>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</si>
  <si>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</si>
  <si>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</si>
  <si>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</si>
  <si>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</si>
  <si>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</si>
  <si>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</si>
  <si>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</si>
  <si>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</si>
  <si>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</si>
  <si>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</si>
  <si>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</si>
  <si>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</si>
  <si>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</si>
  <si>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</si>
  <si>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</si>
  <si>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</si>
  <si>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530400210000000629890</t>
  </si>
  <si>
    <t>工会经费</t>
  </si>
  <si>
    <t>机构运行</t>
  </si>
  <si>
    <t>30228</t>
  </si>
  <si>
    <t>530400210000000629891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</si>
  <si>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</si>
  <si>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</si>
  <si>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</si>
  <si>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</si>
  <si>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</si>
  <si>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</si>
  <si>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</si>
  <si>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</si>
  <si>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</si>
  <si>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</si>
  <si>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</si>
  <si>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</si>
  <si>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</si>
  <si>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30227</t>
  </si>
  <si>
    <t>委托业务费</t>
  </si>
  <si>
    <t>30229</t>
  </si>
  <si>
    <t>福利费</t>
  </si>
  <si>
    <t>30239</t>
  </si>
  <si>
    <t>其他交通费用</t>
  </si>
  <si>
    <t>30299</t>
  </si>
  <si>
    <t>其他商品和服务支出</t>
  </si>
  <si>
    <t>事业单位离退休</t>
  </si>
  <si>
    <t>530400210000000629916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</si>
  <si>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</si>
  <si>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</si>
  <si>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</si>
  <si>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</si>
  <si>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</si>
  <si>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</si>
  <si>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</si>
  <si>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</si>
  <si>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530400210000000629917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</si>
  <si>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</si>
  <si>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</si>
  <si>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</si>
  <si>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</si>
  <si>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</si>
  <si>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</si>
  <si>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</si>
  <si>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</si>
  <si>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</si>
  <si>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</si>
  <si>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</si>
  <si>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</si>
  <si>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</si>
  <si>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530400210000000629918</t>
  </si>
  <si>
    <t>住房公积金</t>
  </si>
  <si>
    <t>30113</t>
  </si>
  <si>
    <t>530400210000000629919</t>
  </si>
  <si>
    <t>对个人和家庭的补助</t>
  </si>
  <si>
    <t>30305</t>
  </si>
  <si>
    <t>生活补助</t>
  </si>
  <si>
    <t>530400221100000629777</t>
  </si>
  <si>
    <t>30217</t>
  </si>
  <si>
    <t>530400241100002382381</t>
  </si>
  <si>
    <t>奖励性绩效工资（工资部分）经费</t>
  </si>
  <si>
    <t>530400241100002382382</t>
  </si>
  <si>
    <t>奖励性绩效工资（高于部分）经费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</si>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</sst>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18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2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16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40" fillId="9" borderId="19" applyNumberFormat="0" applyAlignment="0" applyProtection="0">
      <alignment vertical="center"/>
    </xf>
    <xf numFmtId="0" fontId="36" fillId="26" borderId="2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16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8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53" applyNumberFormat="1" applyFont="1" applyBorder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78" fontId="11" fillId="0" borderId="7" xfId="53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1" fillId="0" borderId="1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8" fontId="11" fillId="0" borderId="7" xfId="0" applyNumberFormat="1" applyFont="1" applyBorder="1" applyAlignment="1">
      <alignment horizontal="right" vertical="center"/>
    </xf>
    <xf numFmtId="178" fontId="21" fillId="0" borderId="7" xfId="0" applyNumberFormat="1" applyFont="1" applyBorder="1" applyAlignment="1">
      <alignment horizontal="left" vertical="center"/>
    </xf>
    <xf numFmtId="178" fontId="11" fillId="0" borderId="7" xfId="54" applyNumberFormat="1" applyFont="1" applyBorder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abSelected="1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57"/>
      <c r="C1" s="157"/>
      <c r="D1" s="157"/>
    </row>
    <row r="2" ht="28.5" customHeight="1" spans="1:4">
      <c r="A2" s="158" t="s">
        <v>1</v>
      </c>
      <c r="B2" s="158"/>
      <c r="C2" s="158"/>
      <c r="D2" s="158"/>
    </row>
    <row r="3" ht="18.75" customHeight="1" spans="1:4">
      <c r="A3" s="148" t="str">
        <f>"单位名称："&amp;"玉溪市科学技术创新发展中心"</f>
        <v>单位名称：玉溪市科学技术创新发展中心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2">
        <v>2555742.05</v>
      </c>
      <c r="C6" s="163" t="str">
        <f>"一"&amp;"、"&amp;"科学技术支出"</f>
        <v>一、科学技术支出</v>
      </c>
      <c r="D6" s="162">
        <v>1847289.88</v>
      </c>
    </row>
    <row r="7" ht="18.75" customHeight="1" spans="1:4">
      <c r="A7" s="148" t="s">
        <v>9</v>
      </c>
      <c r="B7" s="162"/>
      <c r="C7" s="163" t="str">
        <f>"二"&amp;"、"&amp;"社会保障和就业支出"</f>
        <v>二、社会保障和就业支出</v>
      </c>
      <c r="D7" s="162">
        <v>299946.24</v>
      </c>
    </row>
    <row r="8" ht="18.75" customHeight="1" spans="1:4">
      <c r="A8" s="148" t="s">
        <v>10</v>
      </c>
      <c r="B8" s="162"/>
      <c r="C8" s="163" t="str">
        <f>"三"&amp;"、"&amp;"卫生健康支出"</f>
        <v>三、卫生健康支出</v>
      </c>
      <c r="D8" s="162">
        <v>185065.93</v>
      </c>
    </row>
    <row r="9" ht="18.75" customHeight="1" spans="1:4">
      <c r="A9" s="148" t="s">
        <v>11</v>
      </c>
      <c r="B9" s="162"/>
      <c r="C9" s="163" t="str">
        <f>"四"&amp;"、"&amp;"住房保障支出"</f>
        <v>四、住房保障支出</v>
      </c>
      <c r="D9" s="162">
        <v>223440</v>
      </c>
    </row>
    <row r="10" ht="18.75" customHeight="1" spans="1:4">
      <c r="A10" s="148" t="s">
        <v>12</v>
      </c>
      <c r="B10" s="162"/>
      <c r="C10" s="148"/>
      <c r="D10" s="148"/>
    </row>
    <row r="11" ht="18.75" customHeight="1" spans="1:4">
      <c r="A11" s="148" t="s">
        <v>13</v>
      </c>
      <c r="B11" s="162"/>
      <c r="C11" s="148"/>
      <c r="D11" s="148"/>
    </row>
    <row r="12" ht="18.75" customHeight="1" spans="1:4">
      <c r="A12" s="148" t="s">
        <v>14</v>
      </c>
      <c r="B12" s="162"/>
      <c r="C12" s="148"/>
      <c r="D12" s="148"/>
    </row>
    <row r="13" ht="18.75" customHeight="1" spans="1:4">
      <c r="A13" s="148" t="s">
        <v>15</v>
      </c>
      <c r="B13" s="162"/>
      <c r="C13" s="148"/>
      <c r="D13" s="148"/>
    </row>
    <row r="14" ht="18.75" customHeight="1" spans="1:4">
      <c r="A14" s="148" t="s">
        <v>16</v>
      </c>
      <c r="B14" s="162"/>
      <c r="C14" s="148"/>
      <c r="D14" s="148"/>
    </row>
    <row r="15" ht="18.75" customHeight="1" spans="1:4">
      <c r="A15" s="148" t="s">
        <v>17</v>
      </c>
      <c r="B15" s="162"/>
      <c r="C15" s="148"/>
      <c r="D15" s="148"/>
    </row>
    <row r="16" ht="18.75" customHeight="1" spans="1:4">
      <c r="A16" s="164" t="s">
        <v>18</v>
      </c>
      <c r="B16" s="162">
        <v>2555742.05</v>
      </c>
      <c r="C16" s="164" t="s">
        <v>19</v>
      </c>
      <c r="D16" s="162">
        <v>2555742.05</v>
      </c>
    </row>
    <row r="17" ht="18.75" customHeight="1" spans="1:4">
      <c r="A17" s="159" t="s">
        <v>20</v>
      </c>
      <c r="B17" s="148"/>
      <c r="C17" s="159" t="s">
        <v>21</v>
      </c>
      <c r="D17" s="148"/>
    </row>
    <row r="18" ht="18.75" customHeight="1" spans="1:4">
      <c r="A18" s="59" t="s">
        <v>22</v>
      </c>
      <c r="B18" s="162"/>
      <c r="C18" s="59" t="s">
        <v>22</v>
      </c>
      <c r="D18" s="162"/>
    </row>
    <row r="19" ht="18.75" customHeight="1" spans="1:4">
      <c r="A19" s="59" t="s">
        <v>23</v>
      </c>
      <c r="B19" s="162"/>
      <c r="C19" s="59" t="s">
        <v>23</v>
      </c>
      <c r="D19" s="162"/>
    </row>
    <row r="20" ht="18.75" customHeight="1" spans="1:4">
      <c r="A20" s="164" t="s">
        <v>24</v>
      </c>
      <c r="B20" s="162">
        <v>2555742.05</v>
      </c>
      <c r="C20" s="164" t="s">
        <v>25</v>
      </c>
      <c r="D20" s="162">
        <v>2555742.05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abSelected="1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"单位名称："&amp;"玉溪市科学技术创新发展中心"</f>
        <v>单位名称：玉溪市科学技术创新发展中心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4"/>
      <c r="M3" s="154"/>
      <c r="N3" s="154"/>
      <c r="O3" s="154"/>
      <c r="P3" s="154"/>
      <c r="Q3" s="154"/>
      <c r="R3" s="154"/>
      <c r="S3" s="154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</row>
    <row r="8" ht="20.25" customHeight="1" spans="1:19">
      <c r="A8" s="148" t="s">
        <v>63</v>
      </c>
      <c r="B8" s="148" t="s">
        <v>64</v>
      </c>
      <c r="C8" s="151">
        <v>2555742.05</v>
      </c>
      <c r="D8" s="151">
        <v>2555742.05</v>
      </c>
      <c r="E8" s="62">
        <v>2555742.05</v>
      </c>
      <c r="F8" s="62"/>
      <c r="G8" s="62"/>
      <c r="H8" s="62"/>
      <c r="I8" s="62"/>
      <c r="J8" s="62"/>
      <c r="K8" s="62"/>
      <c r="L8" s="62"/>
      <c r="M8" s="62"/>
      <c r="N8" s="62"/>
      <c r="O8" s="151"/>
      <c r="P8" s="151"/>
      <c r="Q8" s="151"/>
      <c r="R8" s="151"/>
      <c r="S8" s="151"/>
    </row>
    <row r="9" ht="20.25" customHeight="1" spans="1:19">
      <c r="A9" s="150" t="s">
        <v>30</v>
      </c>
      <c r="B9" s="148"/>
      <c r="C9" s="151">
        <v>2555742.05</v>
      </c>
      <c r="D9" s="151">
        <v>2555742.05</v>
      </c>
      <c r="E9" s="151">
        <v>2555742.05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abSelected="1" topLeftCell="B1" workbookViewId="0">
      <selection activeCell="A1" sqref="A1:O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3" t="s">
        <v>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"单位名称："&amp;"玉溪市科学技术创新发展中心"</f>
        <v>单位名称：玉溪市科学技术创新发展中心</v>
      </c>
      <c r="B3" s="148"/>
      <c r="C3" s="148"/>
      <c r="D3" s="148"/>
      <c r="E3" s="148"/>
      <c r="F3" s="148"/>
      <c r="G3" s="148"/>
      <c r="H3" s="148"/>
      <c r="I3" s="148"/>
      <c r="J3" s="154"/>
      <c r="K3" s="154"/>
      <c r="L3" s="154"/>
      <c r="M3" s="154"/>
      <c r="N3" s="154"/>
      <c r="O3" s="154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 t="s">
        <v>50</v>
      </c>
      <c r="H6" s="152" t="s">
        <v>51</v>
      </c>
      <c r="I6" s="152" t="s">
        <v>52</v>
      </c>
      <c r="J6" s="152" t="s">
        <v>53</v>
      </c>
      <c r="K6" s="152" t="s">
        <v>54</v>
      </c>
      <c r="L6" s="152" t="s">
        <v>55</v>
      </c>
      <c r="M6" s="152" t="s">
        <v>56</v>
      </c>
      <c r="N6" s="152" t="s">
        <v>57</v>
      </c>
      <c r="O6" s="152" t="s">
        <v>58</v>
      </c>
    </row>
    <row r="7" ht="20.25" customHeight="1" spans="1:15">
      <c r="A7" s="148" t="s">
        <v>78</v>
      </c>
      <c r="B7" s="148" t="str">
        <f>"        "&amp;"科学技术支出"</f>
        <v>        科学技术支出</v>
      </c>
      <c r="C7" s="62">
        <v>1847289.88</v>
      </c>
      <c r="D7" s="62">
        <v>1847289.88</v>
      </c>
      <c r="E7" s="62">
        <v>1847289.88</v>
      </c>
      <c r="F7" s="62"/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5" t="s">
        <v>79</v>
      </c>
      <c r="B8" s="155" t="str">
        <f>"        "&amp;"技术研究与开发"</f>
        <v>        技术研究与开发</v>
      </c>
      <c r="C8" s="62">
        <v>1847289.88</v>
      </c>
      <c r="D8" s="62">
        <v>1847289.88</v>
      </c>
      <c r="E8" s="62">
        <v>1847289.88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6" t="s">
        <v>80</v>
      </c>
      <c r="B9" s="156" t="str">
        <f>"        "&amp;"机构运行"</f>
        <v>        机构运行</v>
      </c>
      <c r="C9" s="62">
        <v>1847289.88</v>
      </c>
      <c r="D9" s="62">
        <v>1847289.88</v>
      </c>
      <c r="E9" s="62">
        <v>1847289.88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48" t="s">
        <v>81</v>
      </c>
      <c r="B10" s="148" t="str">
        <f>"        "&amp;"社会保障和就业支出"</f>
        <v>        社会保障和就业支出</v>
      </c>
      <c r="C10" s="62">
        <v>299946.24</v>
      </c>
      <c r="D10" s="62">
        <v>299946.24</v>
      </c>
      <c r="E10" s="62">
        <v>299946.24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5" t="s">
        <v>82</v>
      </c>
      <c r="B11" s="155" t="str">
        <f>"        "&amp;"行政事业单位养老支出"</f>
        <v>        行政事业单位养老支出</v>
      </c>
      <c r="C11" s="62">
        <v>299946.24</v>
      </c>
      <c r="D11" s="62">
        <v>299946.24</v>
      </c>
      <c r="E11" s="62">
        <v>299946.24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6" t="s">
        <v>83</v>
      </c>
      <c r="B12" s="156" t="str">
        <f>"        "&amp;"事业单位离退休"</f>
        <v>        事业单位离退休</v>
      </c>
      <c r="C12" s="62">
        <v>108000</v>
      </c>
      <c r="D12" s="62">
        <v>108000</v>
      </c>
      <c r="E12" s="62">
        <v>108000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6" t="s">
        <v>84</v>
      </c>
      <c r="B13" s="156" t="str">
        <f>"        "&amp;"机关事业单位基本养老保险缴费支出"</f>
        <v>        机关事业单位基本养老保险缴费支出</v>
      </c>
      <c r="C13" s="62">
        <v>191946.24</v>
      </c>
      <c r="D13" s="62">
        <v>191946.24</v>
      </c>
      <c r="E13" s="62">
        <v>191946.24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48" t="s">
        <v>85</v>
      </c>
      <c r="B14" s="148" t="str">
        <f>"        "&amp;"卫生健康支出"</f>
        <v>        卫生健康支出</v>
      </c>
      <c r="C14" s="62">
        <v>185065.93</v>
      </c>
      <c r="D14" s="62">
        <v>185065.93</v>
      </c>
      <c r="E14" s="62">
        <v>185065.93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55" t="s">
        <v>86</v>
      </c>
      <c r="B15" s="155" t="str">
        <f>"        "&amp;"行政事业单位医疗"</f>
        <v>        行政事业单位医疗</v>
      </c>
      <c r="C15" s="62">
        <v>185065.93</v>
      </c>
      <c r="D15" s="62">
        <v>185065.93</v>
      </c>
      <c r="E15" s="62">
        <v>185065.93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6" t="s">
        <v>87</v>
      </c>
      <c r="B16" s="156" t="str">
        <f>"        "&amp;"行政单位医疗"</f>
        <v>        行政单位医疗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6" t="s">
        <v>88</v>
      </c>
      <c r="B17" s="156" t="str">
        <f>"        "&amp;"事业单位医疗"</f>
        <v>        事业单位医疗</v>
      </c>
      <c r="C17" s="62">
        <v>99572.11</v>
      </c>
      <c r="D17" s="62">
        <v>99572.11</v>
      </c>
      <c r="E17" s="62">
        <v>99572.11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6" t="s">
        <v>89</v>
      </c>
      <c r="B18" s="156" t="str">
        <f>"        "&amp;"公务员医疗补助"</f>
        <v>        公务员医疗补助</v>
      </c>
      <c r="C18" s="62">
        <v>74383.2</v>
      </c>
      <c r="D18" s="62">
        <v>74383.2</v>
      </c>
      <c r="E18" s="62">
        <v>74383.2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56" t="s">
        <v>90</v>
      </c>
      <c r="B19" s="156" t="str">
        <f>"        "&amp;"其他行政事业单位医疗支出"</f>
        <v>        其他行政事业单位医疗支出</v>
      </c>
      <c r="C19" s="62">
        <v>11110.62</v>
      </c>
      <c r="D19" s="62">
        <v>11110.62</v>
      </c>
      <c r="E19" s="62">
        <v>11110.62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48" t="s">
        <v>91</v>
      </c>
      <c r="B20" s="148" t="str">
        <f>"        "&amp;"住房保障支出"</f>
        <v>        住房保障支出</v>
      </c>
      <c r="C20" s="62">
        <v>223440</v>
      </c>
      <c r="D20" s="62">
        <v>223440</v>
      </c>
      <c r="E20" s="62">
        <v>223440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5" t="s">
        <v>92</v>
      </c>
      <c r="B21" s="155" t="str">
        <f>"        "&amp;"住房改革支出"</f>
        <v>        住房改革支出</v>
      </c>
      <c r="C21" s="62">
        <v>223440</v>
      </c>
      <c r="D21" s="62">
        <v>223440</v>
      </c>
      <c r="E21" s="62">
        <v>223440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6" t="s">
        <v>93</v>
      </c>
      <c r="B22" s="156" t="str">
        <f>"        "&amp;"住房公积金"</f>
        <v>        住房公积金</v>
      </c>
      <c r="C22" s="62">
        <v>207348</v>
      </c>
      <c r="D22" s="62">
        <v>207348</v>
      </c>
      <c r="E22" s="62">
        <v>207348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6" t="s">
        <v>94</v>
      </c>
      <c r="B23" s="156" t="str">
        <f>"        "&amp;"购房补贴"</f>
        <v>        购房补贴</v>
      </c>
      <c r="C23" s="62">
        <v>16092</v>
      </c>
      <c r="D23" s="62">
        <v>16092</v>
      </c>
      <c r="E23" s="62">
        <v>16092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0" t="s">
        <v>30</v>
      </c>
      <c r="B24" s="148"/>
      <c r="C24" s="151">
        <v>2555742.05</v>
      </c>
      <c r="D24" s="151">
        <v>2555742.05</v>
      </c>
      <c r="E24" s="151">
        <v>2555742.05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tabSelected="1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95</v>
      </c>
      <c r="B1" s="157"/>
      <c r="C1" s="157"/>
      <c r="D1" s="157"/>
    </row>
    <row r="2" ht="28.5" customHeight="1" spans="1:4">
      <c r="A2" s="158" t="s">
        <v>96</v>
      </c>
      <c r="B2" s="158"/>
      <c r="C2" s="158"/>
      <c r="D2" s="158"/>
    </row>
    <row r="3" ht="18.75" customHeight="1" spans="1:4">
      <c r="A3" s="148" t="str">
        <f>"单位名称："&amp;""</f>
        <v>单位名称：</v>
      </c>
      <c r="B3" s="148"/>
      <c r="C3" s="148"/>
      <c r="D3" s="146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97</v>
      </c>
      <c r="D5" s="57" t="s">
        <v>6</v>
      </c>
    </row>
    <row r="6" ht="18.75" customHeight="1" spans="1:4">
      <c r="A6" s="159" t="s">
        <v>98</v>
      </c>
      <c r="B6" s="160"/>
      <c r="C6" s="161" t="s">
        <v>99</v>
      </c>
      <c r="D6" s="160"/>
    </row>
    <row r="7" ht="18.75" customHeight="1" spans="1:4">
      <c r="A7" s="148" t="s">
        <v>100</v>
      </c>
      <c r="B7" s="162">
        <v>2555742.05</v>
      </c>
      <c r="C7" s="163" t="str">
        <f>"（一）"&amp;"科学技术支出"</f>
        <v>（一）科学技术支出</v>
      </c>
      <c r="D7" s="162">
        <v>1847289.88</v>
      </c>
    </row>
    <row r="8" ht="18.75" customHeight="1" spans="1:4">
      <c r="A8" s="148" t="s">
        <v>101</v>
      </c>
      <c r="B8" s="162"/>
      <c r="C8" s="163" t="str">
        <f>"（二）"&amp;"社会保障和就业支出"</f>
        <v>（二）社会保障和就业支出</v>
      </c>
      <c r="D8" s="162">
        <v>299946.24</v>
      </c>
    </row>
    <row r="9" ht="18.75" customHeight="1" spans="1:4">
      <c r="A9" s="148" t="s">
        <v>102</v>
      </c>
      <c r="B9" s="162"/>
      <c r="C9" s="163" t="str">
        <f>"（三）"&amp;"卫生健康支出"</f>
        <v>（三）卫生健康支出</v>
      </c>
      <c r="D9" s="162">
        <v>185065.93</v>
      </c>
    </row>
    <row r="10" ht="18.75" customHeight="1" spans="1:4">
      <c r="A10" s="148" t="s">
        <v>103</v>
      </c>
      <c r="B10" s="162"/>
      <c r="C10" s="163" t="str">
        <f>"（四）"&amp;"住房保障支出"</f>
        <v>（四）住房保障支出</v>
      </c>
      <c r="D10" s="162">
        <v>223440</v>
      </c>
    </row>
    <row r="11" ht="18.75" customHeight="1" spans="1:4">
      <c r="A11" s="59" t="s">
        <v>100</v>
      </c>
      <c r="B11" s="162"/>
      <c r="C11" s="148"/>
      <c r="D11" s="148"/>
    </row>
    <row r="12" ht="18.75" customHeight="1" spans="1:4">
      <c r="A12" s="59" t="s">
        <v>101</v>
      </c>
      <c r="B12" s="162"/>
      <c r="C12" s="148"/>
      <c r="D12" s="148"/>
    </row>
    <row r="13" ht="18.75" customHeight="1" spans="1:4">
      <c r="A13" s="59" t="s">
        <v>102</v>
      </c>
      <c r="B13" s="162"/>
      <c r="C13" s="148"/>
      <c r="D13" s="148"/>
    </row>
    <row r="14" ht="18.75" customHeight="1" spans="1:4">
      <c r="A14" s="148"/>
      <c r="B14" s="148"/>
      <c r="C14" s="148" t="s">
        <v>104</v>
      </c>
      <c r="D14" s="148"/>
    </row>
    <row r="15" ht="18.75" customHeight="1" spans="1:4">
      <c r="A15" s="164" t="s">
        <v>24</v>
      </c>
      <c r="B15" s="162">
        <v>2555742.05</v>
      </c>
      <c r="C15" s="164" t="s">
        <v>25</v>
      </c>
      <c r="D15" s="162">
        <v>2555742.05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tabSelected="1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3" t="s">
        <v>105</v>
      </c>
      <c r="B1" s="153"/>
      <c r="C1" s="153"/>
      <c r="D1" s="153"/>
      <c r="E1" s="153"/>
      <c r="F1" s="153"/>
      <c r="G1" s="153"/>
    </row>
    <row r="2" ht="28.5" customHeight="1" spans="1:7">
      <c r="A2" s="147" t="s">
        <v>106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"单位名称："&amp;"玉溪市科学技术创新发展中心"</f>
        <v>单位名称：玉溪市科学技术创新发展中心</v>
      </c>
      <c r="B3" s="148"/>
      <c r="C3" s="148"/>
      <c r="D3" s="148"/>
      <c r="E3" s="148"/>
      <c r="F3" s="148"/>
      <c r="G3" s="154" t="s">
        <v>2</v>
      </c>
    </row>
    <row r="4" ht="27" customHeight="1" spans="1:7">
      <c r="A4" s="149" t="s">
        <v>107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108</v>
      </c>
      <c r="F5" s="149" t="s">
        <v>109</v>
      </c>
      <c r="G5" s="149"/>
    </row>
    <row r="6" ht="20.25" customHeight="1" spans="1:7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>
        <v>7</v>
      </c>
    </row>
    <row r="7" ht="20.25" customHeight="1" spans="1:7">
      <c r="A7" s="148" t="s">
        <v>78</v>
      </c>
      <c r="B7" s="148" t="str">
        <f>"        "&amp;"科学技术支出"</f>
        <v>        科学技术支出</v>
      </c>
      <c r="C7" s="62">
        <v>1847289.88</v>
      </c>
      <c r="D7" s="62">
        <v>1847289.88</v>
      </c>
      <c r="E7" s="62">
        <v>1661639</v>
      </c>
      <c r="F7" s="62">
        <v>185650.88</v>
      </c>
      <c r="G7" s="62"/>
    </row>
    <row r="8" ht="20.25" customHeight="1" spans="1:7">
      <c r="A8" s="155" t="s">
        <v>79</v>
      </c>
      <c r="B8" s="155" t="str">
        <f>"        "&amp;"技术研究与开发"</f>
        <v>        技术研究与开发</v>
      </c>
      <c r="C8" s="62">
        <v>1847289.88</v>
      </c>
      <c r="D8" s="62">
        <v>1847289.88</v>
      </c>
      <c r="E8" s="62">
        <v>1661639</v>
      </c>
      <c r="F8" s="62">
        <v>185650.88</v>
      </c>
      <c r="G8" s="62"/>
    </row>
    <row r="9" ht="20.25" customHeight="1" spans="1:7">
      <c r="A9" s="156" t="s">
        <v>80</v>
      </c>
      <c r="B9" s="156" t="str">
        <f>"        "&amp;"机构运行"</f>
        <v>        机构运行</v>
      </c>
      <c r="C9" s="62">
        <v>1847289.88</v>
      </c>
      <c r="D9" s="62">
        <v>1847289.88</v>
      </c>
      <c r="E9" s="62">
        <v>1661639</v>
      </c>
      <c r="F9" s="62">
        <v>185650.88</v>
      </c>
      <c r="G9" s="62"/>
    </row>
    <row r="10" ht="20.25" customHeight="1" spans="1:7">
      <c r="A10" s="148" t="s">
        <v>81</v>
      </c>
      <c r="B10" s="148" t="str">
        <f>"        "&amp;"社会保障和就业支出"</f>
        <v>        社会保障和就业支出</v>
      </c>
      <c r="C10" s="62">
        <v>299946.24</v>
      </c>
      <c r="D10" s="62">
        <v>299946.24</v>
      </c>
      <c r="E10" s="62">
        <v>297546.24</v>
      </c>
      <c r="F10" s="62">
        <v>2400</v>
      </c>
      <c r="G10" s="62"/>
    </row>
    <row r="11" ht="20.25" customHeight="1" spans="1:7">
      <c r="A11" s="155" t="s">
        <v>82</v>
      </c>
      <c r="B11" s="155" t="str">
        <f>"        "&amp;"行政事业单位养老支出"</f>
        <v>        行政事业单位养老支出</v>
      </c>
      <c r="C11" s="62">
        <v>299946.24</v>
      </c>
      <c r="D11" s="62">
        <v>299946.24</v>
      </c>
      <c r="E11" s="62">
        <v>297546.24</v>
      </c>
      <c r="F11" s="62">
        <v>2400</v>
      </c>
      <c r="G11" s="62"/>
    </row>
    <row r="12" ht="20.25" customHeight="1" spans="1:7">
      <c r="A12" s="156" t="s">
        <v>83</v>
      </c>
      <c r="B12" s="156" t="str">
        <f>"        "&amp;"事业单位离退休"</f>
        <v>        事业单位离退休</v>
      </c>
      <c r="C12" s="62">
        <v>108000</v>
      </c>
      <c r="D12" s="62">
        <v>108000</v>
      </c>
      <c r="E12" s="62">
        <v>105600</v>
      </c>
      <c r="F12" s="62">
        <v>2400</v>
      </c>
      <c r="G12" s="62"/>
    </row>
    <row r="13" ht="20.25" customHeight="1" spans="1:7">
      <c r="A13" s="156" t="s">
        <v>84</v>
      </c>
      <c r="B13" s="156" t="str">
        <f>"        "&amp;"机关事业单位基本养老保险缴费支出"</f>
        <v>        机关事业单位基本养老保险缴费支出</v>
      </c>
      <c r="C13" s="62">
        <v>191946.24</v>
      </c>
      <c r="D13" s="62">
        <v>191946.24</v>
      </c>
      <c r="E13" s="62">
        <v>191946.24</v>
      </c>
      <c r="F13" s="62"/>
      <c r="G13" s="62"/>
    </row>
    <row r="14" ht="20.25" customHeight="1" spans="1:7">
      <c r="A14" s="148" t="s">
        <v>85</v>
      </c>
      <c r="B14" s="148" t="str">
        <f>"        "&amp;"卫生健康支出"</f>
        <v>        卫生健康支出</v>
      </c>
      <c r="C14" s="62">
        <v>185065.93</v>
      </c>
      <c r="D14" s="62">
        <v>185065.93</v>
      </c>
      <c r="E14" s="62">
        <v>185065.93</v>
      </c>
      <c r="F14" s="62"/>
      <c r="G14" s="62"/>
    </row>
    <row r="15" ht="20.25" customHeight="1" spans="1:7">
      <c r="A15" s="155" t="s">
        <v>86</v>
      </c>
      <c r="B15" s="155" t="str">
        <f>"        "&amp;"行政事业单位医疗"</f>
        <v>        行政事业单位医疗</v>
      </c>
      <c r="C15" s="62">
        <v>185065.93</v>
      </c>
      <c r="D15" s="62">
        <v>185065.93</v>
      </c>
      <c r="E15" s="62">
        <v>185065.93</v>
      </c>
      <c r="F15" s="62"/>
      <c r="G15" s="62"/>
    </row>
    <row r="16" ht="20.25" customHeight="1" spans="1:7">
      <c r="A16" s="156" t="s">
        <v>88</v>
      </c>
      <c r="B16" s="156" t="str">
        <f>"        "&amp;"事业单位医疗"</f>
        <v>        事业单位医疗</v>
      </c>
      <c r="C16" s="62">
        <v>99572.11</v>
      </c>
      <c r="D16" s="62">
        <v>99572.11</v>
      </c>
      <c r="E16" s="62">
        <v>99572.11</v>
      </c>
      <c r="F16" s="62"/>
      <c r="G16" s="62"/>
    </row>
    <row r="17" ht="20.25" customHeight="1" spans="1:7">
      <c r="A17" s="156" t="s">
        <v>89</v>
      </c>
      <c r="B17" s="156" t="str">
        <f>"        "&amp;"公务员医疗补助"</f>
        <v>        公务员医疗补助</v>
      </c>
      <c r="C17" s="62">
        <v>74383.2</v>
      </c>
      <c r="D17" s="62">
        <v>74383.2</v>
      </c>
      <c r="E17" s="62">
        <v>74383.2</v>
      </c>
      <c r="F17" s="62"/>
      <c r="G17" s="62"/>
    </row>
    <row r="18" ht="20.25" customHeight="1" spans="1:7">
      <c r="A18" s="156" t="s">
        <v>90</v>
      </c>
      <c r="B18" s="156" t="str">
        <f>"        "&amp;"其他行政事业单位医疗支出"</f>
        <v>        其他行政事业单位医疗支出</v>
      </c>
      <c r="C18" s="62">
        <v>11110.62</v>
      </c>
      <c r="D18" s="62">
        <v>11110.62</v>
      </c>
      <c r="E18" s="62">
        <v>11110.62</v>
      </c>
      <c r="F18" s="62"/>
      <c r="G18" s="62"/>
    </row>
    <row r="19" ht="20.25" customHeight="1" spans="1:7">
      <c r="A19" s="148" t="s">
        <v>91</v>
      </c>
      <c r="B19" s="148" t="str">
        <f>"        "&amp;"住房保障支出"</f>
        <v>        住房保障支出</v>
      </c>
      <c r="C19" s="62">
        <v>223440</v>
      </c>
      <c r="D19" s="62">
        <v>223440</v>
      </c>
      <c r="E19" s="62">
        <v>223440</v>
      </c>
      <c r="F19" s="62"/>
      <c r="G19" s="62"/>
    </row>
    <row r="20" ht="20.25" customHeight="1" spans="1:7">
      <c r="A20" s="155" t="s">
        <v>92</v>
      </c>
      <c r="B20" s="155" t="str">
        <f>"        "&amp;"住房改革支出"</f>
        <v>        住房改革支出</v>
      </c>
      <c r="C20" s="62">
        <v>223440</v>
      </c>
      <c r="D20" s="62">
        <v>223440</v>
      </c>
      <c r="E20" s="62">
        <v>223440</v>
      </c>
      <c r="F20" s="62"/>
      <c r="G20" s="62"/>
    </row>
    <row r="21" ht="20.25" customHeight="1" spans="1:7">
      <c r="A21" s="156" t="s">
        <v>93</v>
      </c>
      <c r="B21" s="156" t="str">
        <f>"        "&amp;"住房公积金"</f>
        <v>        住房公积金</v>
      </c>
      <c r="C21" s="62">
        <v>207348</v>
      </c>
      <c r="D21" s="62">
        <v>207348</v>
      </c>
      <c r="E21" s="62">
        <v>207348</v>
      </c>
      <c r="F21" s="62"/>
      <c r="G21" s="62"/>
    </row>
    <row r="22" ht="20.25" customHeight="1" spans="1:7">
      <c r="A22" s="156" t="s">
        <v>94</v>
      </c>
      <c r="B22" s="156" t="str">
        <f>"        "&amp;"购房补贴"</f>
        <v>        购房补贴</v>
      </c>
      <c r="C22" s="62">
        <v>16092</v>
      </c>
      <c r="D22" s="62">
        <v>16092</v>
      </c>
      <c r="E22" s="62">
        <v>16092</v>
      </c>
      <c r="F22" s="62"/>
      <c r="G22" s="62"/>
    </row>
    <row r="23" ht="20.25" customHeight="1" spans="1:7">
      <c r="A23" s="150" t="s">
        <v>30</v>
      </c>
      <c r="B23" s="148"/>
      <c r="C23" s="151">
        <v>2555742.05</v>
      </c>
      <c r="D23" s="151">
        <v>2555742.05</v>
      </c>
      <c r="E23" s="151">
        <v>2367691.17</v>
      </c>
      <c r="F23" s="151">
        <v>188050.88</v>
      </c>
      <c r="G23" s="151"/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abSelected="1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110</v>
      </c>
      <c r="B1" s="146"/>
      <c r="C1" s="146"/>
      <c r="D1" s="146"/>
      <c r="E1" s="146"/>
      <c r="F1" s="146"/>
    </row>
    <row r="2" ht="28.5" customHeight="1" spans="1:6">
      <c r="A2" s="147" t="s">
        <v>111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"单位名称："&amp;"玉溪市科学技术创新发展中心"</f>
        <v>单位名称：玉溪市科学技术创新发展中心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112</v>
      </c>
      <c r="B4" s="149" t="s">
        <v>113</v>
      </c>
      <c r="C4" s="149" t="s">
        <v>114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115</v>
      </c>
      <c r="E5" s="149" t="s">
        <v>116</v>
      </c>
      <c r="F5" s="149" t="s">
        <v>117</v>
      </c>
    </row>
    <row r="6" ht="20.25" customHeight="1" spans="1:6">
      <c r="A6" s="152" t="s">
        <v>44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</row>
    <row r="7" ht="20.25" customHeight="1" spans="1:6">
      <c r="A7" s="62">
        <v>2200</v>
      </c>
      <c r="B7" s="62"/>
      <c r="C7" s="62"/>
      <c r="D7" s="62"/>
      <c r="E7" s="151"/>
      <c r="F7" s="62">
        <v>2200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tabSelected="1" topLeftCell="G1" workbookViewId="0">
      <selection activeCell="A1" sqref="A1:W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6" t="s">
        <v>118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119</v>
      </c>
      <c r="B2" s="147"/>
      <c r="C2" s="147" t="s">
        <v>120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tr">
        <f>"单位名称："&amp;"玉溪市科学技术创新发展中心"</f>
        <v>单位名称：玉溪市科学技术创新发展中心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121</v>
      </c>
      <c r="B4" s="149" t="s">
        <v>122</v>
      </c>
      <c r="C4" s="149" t="s">
        <v>123</v>
      </c>
      <c r="D4" s="149" t="s">
        <v>124</v>
      </c>
      <c r="E4" s="149" t="s">
        <v>125</v>
      </c>
      <c r="F4" s="149" t="s">
        <v>126</v>
      </c>
      <c r="G4" s="149" t="s">
        <v>127</v>
      </c>
      <c r="H4" s="149" t="s">
        <v>128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129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130</v>
      </c>
      <c r="J6" s="149" t="s">
        <v>131</v>
      </c>
      <c r="K6" s="149" t="s">
        <v>132</v>
      </c>
      <c r="L6" s="149" t="s">
        <v>133</v>
      </c>
      <c r="M6" s="149" t="s">
        <v>134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135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136</v>
      </c>
      <c r="U7" s="150" t="s">
        <v>137</v>
      </c>
      <c r="V7" s="150" t="s">
        <v>138</v>
      </c>
      <c r="W7" s="150" t="s">
        <v>139</v>
      </c>
    </row>
    <row r="8" ht="20.25" customHeight="1" spans="1:23">
      <c r="A8" t="s">
        <v>64</v>
      </c>
      <c r="C8" s="148"/>
      <c r="D8" s="148"/>
      <c r="E8" s="148"/>
      <c r="G8" s="148"/>
      <c r="H8" s="151">
        <v>2555742.05</v>
      </c>
      <c r="I8" s="62">
        <v>2555742.05</v>
      </c>
      <c r="J8" s="62">
        <v>1220683.05</v>
      </c>
      <c r="K8" s="62"/>
      <c r="L8" s="62">
        <v>1335059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t="str">
        <f t="shared" ref="A9:A34" si="0">"    "&amp;"玉溪市科学技术创新发展中心"</f>
        <v>    玉溪市科学技术创新发展中心</v>
      </c>
      <c r="B9" s="148" t="s">
        <v>140</v>
      </c>
      <c r="C9" s="148" t="s">
        <v>141</v>
      </c>
      <c r="D9" s="148" t="s">
        <v>80</v>
      </c>
      <c r="E9" s="148" t="s">
        <v>142</v>
      </c>
      <c r="F9" s="148" t="s">
        <v>143</v>
      </c>
      <c r="G9" s="148" t="s">
        <v>141</v>
      </c>
      <c r="H9" s="151">
        <v>24650.88</v>
      </c>
      <c r="I9" s="62">
        <v>24650.88</v>
      </c>
      <c r="J9" s="62"/>
      <c r="K9" s="62"/>
      <c r="L9" s="62">
        <v>24650.88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48" t="str">
        <f t="shared" si="0"/>
        <v>    玉溪市科学技术创新发展中心</v>
      </c>
      <c r="B10" s="148" t="s">
        <v>144</v>
      </c>
      <c r="C10" s="148" t="s">
        <v>145</v>
      </c>
      <c r="D10" s="148" t="s">
        <v>80</v>
      </c>
      <c r="E10" s="148" t="s">
        <v>142</v>
      </c>
      <c r="F10" s="148" t="s">
        <v>146</v>
      </c>
      <c r="G10" s="148" t="s">
        <v>147</v>
      </c>
      <c r="H10" s="151">
        <v>33100</v>
      </c>
      <c r="I10" s="62">
        <v>33100</v>
      </c>
      <c r="J10" s="62">
        <v>6240.25</v>
      </c>
      <c r="K10" s="148"/>
      <c r="L10" s="62">
        <v>26859.75</v>
      </c>
      <c r="M10" s="148"/>
      <c r="N10" s="62"/>
      <c r="O10" s="62"/>
      <c r="P10" s="148"/>
      <c r="Q10" s="62"/>
      <c r="R10" s="62"/>
      <c r="S10" s="62"/>
      <c r="T10" s="62"/>
      <c r="U10" s="62"/>
      <c r="V10" s="62"/>
      <c r="W10" s="62"/>
    </row>
    <row r="11" ht="20.25" customHeight="1" spans="1:23">
      <c r="A11" s="148" t="str">
        <f t="shared" si="0"/>
        <v>    玉溪市科学技术创新发展中心</v>
      </c>
      <c r="B11" s="148" t="s">
        <v>144</v>
      </c>
      <c r="C11" s="148" t="s">
        <v>145</v>
      </c>
      <c r="D11" s="148" t="s">
        <v>80</v>
      </c>
      <c r="E11" s="148" t="s">
        <v>142</v>
      </c>
      <c r="F11" s="148" t="s">
        <v>148</v>
      </c>
      <c r="G11" s="148" t="s">
        <v>149</v>
      </c>
      <c r="H11" s="151">
        <v>1000</v>
      </c>
      <c r="I11" s="62">
        <v>1000</v>
      </c>
      <c r="J11" s="62">
        <v>250</v>
      </c>
      <c r="K11" s="148"/>
      <c r="L11" s="62">
        <v>750</v>
      </c>
      <c r="M11" s="148"/>
      <c r="N11" s="62"/>
      <c r="O11" s="62"/>
      <c r="P11" s="148"/>
      <c r="Q11" s="62"/>
      <c r="R11" s="62"/>
      <c r="S11" s="62"/>
      <c r="T11" s="62"/>
      <c r="U11" s="62"/>
      <c r="V11" s="62"/>
      <c r="W11" s="62"/>
    </row>
    <row r="12" ht="20.25" customHeight="1" spans="1:23">
      <c r="A12" s="148" t="str">
        <f t="shared" si="0"/>
        <v>    玉溪市科学技术创新发展中心</v>
      </c>
      <c r="B12" s="148" t="s">
        <v>144</v>
      </c>
      <c r="C12" s="148" t="s">
        <v>145</v>
      </c>
      <c r="D12" s="148" t="s">
        <v>80</v>
      </c>
      <c r="E12" s="148" t="s">
        <v>142</v>
      </c>
      <c r="F12" s="148" t="s">
        <v>150</v>
      </c>
      <c r="G12" s="148" t="s">
        <v>151</v>
      </c>
      <c r="H12" s="151">
        <v>7600</v>
      </c>
      <c r="I12" s="62">
        <v>7600</v>
      </c>
      <c r="J12" s="62">
        <v>1900</v>
      </c>
      <c r="K12" s="148"/>
      <c r="L12" s="62">
        <v>5700</v>
      </c>
      <c r="M12" s="148"/>
      <c r="N12" s="62"/>
      <c r="O12" s="62"/>
      <c r="P12" s="148"/>
      <c r="Q12" s="62"/>
      <c r="R12" s="62"/>
      <c r="S12" s="62"/>
      <c r="T12" s="62"/>
      <c r="U12" s="62"/>
      <c r="V12" s="62"/>
      <c r="W12" s="62"/>
    </row>
    <row r="13" ht="20.25" customHeight="1" spans="1:23">
      <c r="A13" s="148" t="str">
        <f t="shared" si="0"/>
        <v>    玉溪市科学技术创新发展中心</v>
      </c>
      <c r="B13" s="148" t="s">
        <v>144</v>
      </c>
      <c r="C13" s="148" t="s">
        <v>145</v>
      </c>
      <c r="D13" s="148" t="s">
        <v>80</v>
      </c>
      <c r="E13" s="148" t="s">
        <v>142</v>
      </c>
      <c r="F13" s="148" t="s">
        <v>152</v>
      </c>
      <c r="G13" s="148" t="s">
        <v>153</v>
      </c>
      <c r="H13" s="151">
        <v>2500</v>
      </c>
      <c r="I13" s="62">
        <v>2500</v>
      </c>
      <c r="J13" s="62">
        <v>625</v>
      </c>
      <c r="K13" s="148"/>
      <c r="L13" s="62">
        <v>1875</v>
      </c>
      <c r="M13" s="148"/>
      <c r="N13" s="62"/>
      <c r="O13" s="62"/>
      <c r="P13" s="148"/>
      <c r="Q13" s="62"/>
      <c r="R13" s="62"/>
      <c r="S13" s="62"/>
      <c r="T13" s="62"/>
      <c r="U13" s="62"/>
      <c r="V13" s="62"/>
      <c r="W13" s="62"/>
    </row>
    <row r="14" ht="20.25" customHeight="1" spans="1:23">
      <c r="A14" s="148" t="str">
        <f t="shared" si="0"/>
        <v>    玉溪市科学技术创新发展中心</v>
      </c>
      <c r="B14" s="148" t="s">
        <v>144</v>
      </c>
      <c r="C14" s="148" t="s">
        <v>145</v>
      </c>
      <c r="D14" s="148" t="s">
        <v>80</v>
      </c>
      <c r="E14" s="148" t="s">
        <v>142</v>
      </c>
      <c r="F14" s="148" t="s">
        <v>154</v>
      </c>
      <c r="G14" s="148" t="s">
        <v>155</v>
      </c>
      <c r="H14" s="151">
        <v>25000</v>
      </c>
      <c r="I14" s="62">
        <v>25000</v>
      </c>
      <c r="J14" s="62">
        <v>6250</v>
      </c>
      <c r="K14" s="148"/>
      <c r="L14" s="62">
        <v>18750</v>
      </c>
      <c r="M14" s="148"/>
      <c r="N14" s="62"/>
      <c r="O14" s="62"/>
      <c r="P14" s="148"/>
      <c r="Q14" s="62"/>
      <c r="R14" s="62"/>
      <c r="S14" s="62"/>
      <c r="T14" s="62"/>
      <c r="U14" s="62"/>
      <c r="V14" s="62"/>
      <c r="W14" s="62"/>
    </row>
    <row r="15" ht="20.25" customHeight="1" spans="1:23">
      <c r="A15" s="148" t="str">
        <f t="shared" si="0"/>
        <v>    玉溪市科学技术创新发展中心</v>
      </c>
      <c r="B15" s="148" t="s">
        <v>144</v>
      </c>
      <c r="C15" s="148" t="s">
        <v>145</v>
      </c>
      <c r="D15" s="148" t="s">
        <v>80</v>
      </c>
      <c r="E15" s="148" t="s">
        <v>142</v>
      </c>
      <c r="F15" s="148" t="s">
        <v>156</v>
      </c>
      <c r="G15" s="148" t="s">
        <v>157</v>
      </c>
      <c r="H15" s="151">
        <v>8000</v>
      </c>
      <c r="I15" s="62">
        <v>8000</v>
      </c>
      <c r="J15" s="62">
        <v>2000</v>
      </c>
      <c r="K15" s="148"/>
      <c r="L15" s="62">
        <v>6000</v>
      </c>
      <c r="M15" s="148"/>
      <c r="N15" s="62"/>
      <c r="O15" s="62"/>
      <c r="P15" s="148"/>
      <c r="Q15" s="62"/>
      <c r="R15" s="62"/>
      <c r="S15" s="62"/>
      <c r="T15" s="62"/>
      <c r="U15" s="62"/>
      <c r="V15" s="62"/>
      <c r="W15" s="62"/>
    </row>
    <row r="16" ht="20.25" customHeight="1" spans="1:23">
      <c r="A16" s="148" t="str">
        <f t="shared" si="0"/>
        <v>    玉溪市科学技术创新发展中心</v>
      </c>
      <c r="B16" s="148" t="s">
        <v>144</v>
      </c>
      <c r="C16" s="148" t="s">
        <v>145</v>
      </c>
      <c r="D16" s="148" t="s">
        <v>80</v>
      </c>
      <c r="E16" s="148" t="s">
        <v>142</v>
      </c>
      <c r="F16" s="148" t="s">
        <v>158</v>
      </c>
      <c r="G16" s="148" t="s">
        <v>159</v>
      </c>
      <c r="H16" s="151">
        <v>9600</v>
      </c>
      <c r="I16" s="62">
        <v>9600</v>
      </c>
      <c r="J16" s="62">
        <v>2400</v>
      </c>
      <c r="K16" s="148"/>
      <c r="L16" s="62">
        <v>7200</v>
      </c>
      <c r="M16" s="148"/>
      <c r="N16" s="62"/>
      <c r="O16" s="62"/>
      <c r="P16" s="148"/>
      <c r="Q16" s="62"/>
      <c r="R16" s="62"/>
      <c r="S16" s="62"/>
      <c r="T16" s="62"/>
      <c r="U16" s="62"/>
      <c r="V16" s="62"/>
      <c r="W16" s="62"/>
    </row>
    <row r="17" ht="20.25" customHeight="1" spans="1:23">
      <c r="A17" s="148" t="str">
        <f t="shared" si="0"/>
        <v>    玉溪市科学技术创新发展中心</v>
      </c>
      <c r="B17" s="148" t="s">
        <v>144</v>
      </c>
      <c r="C17" s="148" t="s">
        <v>145</v>
      </c>
      <c r="D17" s="148" t="s">
        <v>80</v>
      </c>
      <c r="E17" s="148" t="s">
        <v>142</v>
      </c>
      <c r="F17" s="148" t="s">
        <v>160</v>
      </c>
      <c r="G17" s="148" t="s">
        <v>161</v>
      </c>
      <c r="H17" s="151">
        <v>14000</v>
      </c>
      <c r="I17" s="62">
        <v>14000</v>
      </c>
      <c r="J17" s="62">
        <v>3500</v>
      </c>
      <c r="K17" s="148"/>
      <c r="L17" s="62">
        <v>10500</v>
      </c>
      <c r="M17" s="148"/>
      <c r="N17" s="62"/>
      <c r="O17" s="62"/>
      <c r="P17" s="148"/>
      <c r="Q17" s="62"/>
      <c r="R17" s="62"/>
      <c r="S17" s="62"/>
      <c r="T17" s="62"/>
      <c r="U17" s="62"/>
      <c r="V17" s="62"/>
      <c r="W17" s="62"/>
    </row>
    <row r="18" ht="20.25" customHeight="1" spans="1:23">
      <c r="A18" s="148" t="str">
        <f t="shared" si="0"/>
        <v>    玉溪市科学技术创新发展中心</v>
      </c>
      <c r="B18" s="148" t="s">
        <v>144</v>
      </c>
      <c r="C18" s="148" t="s">
        <v>145</v>
      </c>
      <c r="D18" s="148" t="s">
        <v>80</v>
      </c>
      <c r="E18" s="148" t="s">
        <v>142</v>
      </c>
      <c r="F18" s="148" t="s">
        <v>162</v>
      </c>
      <c r="G18" s="148" t="s">
        <v>163</v>
      </c>
      <c r="H18" s="151">
        <v>20000</v>
      </c>
      <c r="I18" s="62">
        <v>20000</v>
      </c>
      <c r="J18" s="62">
        <v>5000</v>
      </c>
      <c r="K18" s="148"/>
      <c r="L18" s="62">
        <v>15000</v>
      </c>
      <c r="M18" s="148"/>
      <c r="N18" s="62"/>
      <c r="O18" s="62"/>
      <c r="P18" s="148"/>
      <c r="Q18" s="62"/>
      <c r="R18" s="62"/>
      <c r="S18" s="62"/>
      <c r="T18" s="62"/>
      <c r="U18" s="62"/>
      <c r="V18" s="62"/>
      <c r="W18" s="62"/>
    </row>
    <row r="19" ht="20.25" customHeight="1" spans="1:23">
      <c r="A19" s="148" t="str">
        <f t="shared" si="0"/>
        <v>    玉溪市科学技术创新发展中心</v>
      </c>
      <c r="B19" s="148" t="s">
        <v>144</v>
      </c>
      <c r="C19" s="148" t="s">
        <v>145</v>
      </c>
      <c r="D19" s="148" t="s">
        <v>80</v>
      </c>
      <c r="E19" s="148" t="s">
        <v>142</v>
      </c>
      <c r="F19" s="148" t="s">
        <v>164</v>
      </c>
      <c r="G19" s="148" t="s">
        <v>165</v>
      </c>
      <c r="H19" s="151">
        <v>38000</v>
      </c>
      <c r="I19" s="62">
        <v>38000</v>
      </c>
      <c r="J19" s="62">
        <v>6250</v>
      </c>
      <c r="K19" s="148"/>
      <c r="L19" s="62">
        <v>31750</v>
      </c>
      <c r="M19" s="148"/>
      <c r="N19" s="62"/>
      <c r="O19" s="62"/>
      <c r="P19" s="148"/>
      <c r="Q19" s="62"/>
      <c r="R19" s="62"/>
      <c r="S19" s="62"/>
      <c r="T19" s="62"/>
      <c r="U19" s="62"/>
      <c r="V19" s="62"/>
      <c r="W19" s="62"/>
    </row>
    <row r="20" ht="20.25" customHeight="1" spans="1:23">
      <c r="A20" s="148" t="str">
        <f t="shared" si="0"/>
        <v>    玉溪市科学技术创新发展中心</v>
      </c>
      <c r="B20" s="148" t="s">
        <v>144</v>
      </c>
      <c r="C20" s="148" t="s">
        <v>145</v>
      </c>
      <c r="D20" s="148" t="s">
        <v>83</v>
      </c>
      <c r="E20" s="148" t="s">
        <v>166</v>
      </c>
      <c r="F20" s="148" t="s">
        <v>164</v>
      </c>
      <c r="G20" s="148" t="s">
        <v>165</v>
      </c>
      <c r="H20" s="151">
        <v>2400</v>
      </c>
      <c r="I20" s="62">
        <v>2400</v>
      </c>
      <c r="J20" s="62">
        <v>2400</v>
      </c>
      <c r="K20" s="148"/>
      <c r="L20" s="62"/>
      <c r="M20" s="148"/>
      <c r="N20" s="62"/>
      <c r="O20" s="62"/>
      <c r="P20" s="148"/>
      <c r="Q20" s="62"/>
      <c r="R20" s="62"/>
      <c r="S20" s="62"/>
      <c r="T20" s="62"/>
      <c r="U20" s="62"/>
      <c r="V20" s="62"/>
      <c r="W20" s="62"/>
    </row>
    <row r="21" ht="20.25" customHeight="1" spans="1:23">
      <c r="A21" s="148" t="str">
        <f t="shared" si="0"/>
        <v>    玉溪市科学技术创新发展中心</v>
      </c>
      <c r="B21" s="148" t="s">
        <v>167</v>
      </c>
      <c r="C21" s="148" t="s">
        <v>168</v>
      </c>
      <c r="D21" s="148" t="s">
        <v>80</v>
      </c>
      <c r="E21" s="148" t="s">
        <v>142</v>
      </c>
      <c r="F21" s="148" t="s">
        <v>169</v>
      </c>
      <c r="G21" s="148" t="s">
        <v>170</v>
      </c>
      <c r="H21" s="151">
        <v>537168</v>
      </c>
      <c r="I21" s="62">
        <v>537168</v>
      </c>
      <c r="J21" s="62">
        <v>235011</v>
      </c>
      <c r="K21" s="148"/>
      <c r="L21" s="62">
        <v>302157</v>
      </c>
      <c r="M21" s="148"/>
      <c r="N21" s="62"/>
      <c r="O21" s="62"/>
      <c r="P21" s="148"/>
      <c r="Q21" s="62"/>
      <c r="R21" s="62"/>
      <c r="S21" s="62"/>
      <c r="T21" s="62"/>
      <c r="U21" s="62"/>
      <c r="V21" s="62"/>
      <c r="W21" s="62"/>
    </row>
    <row r="22" ht="20.25" customHeight="1" spans="1:23">
      <c r="A22" s="148" t="str">
        <f t="shared" si="0"/>
        <v>    玉溪市科学技术创新发展中心</v>
      </c>
      <c r="B22" s="148" t="s">
        <v>167</v>
      </c>
      <c r="C22" s="148" t="s">
        <v>168</v>
      </c>
      <c r="D22" s="148" t="s">
        <v>80</v>
      </c>
      <c r="E22" s="148" t="s">
        <v>142</v>
      </c>
      <c r="F22" s="148" t="s">
        <v>171</v>
      </c>
      <c r="G22" s="148" t="s">
        <v>172</v>
      </c>
      <c r="H22" s="151">
        <v>120</v>
      </c>
      <c r="I22" s="62">
        <v>120</v>
      </c>
      <c r="J22" s="62">
        <v>52.5</v>
      </c>
      <c r="K22" s="148"/>
      <c r="L22" s="62">
        <v>67.5</v>
      </c>
      <c r="M22" s="148"/>
      <c r="N22" s="62"/>
      <c r="O22" s="62"/>
      <c r="P22" s="148"/>
      <c r="Q22" s="62"/>
      <c r="R22" s="62"/>
      <c r="S22" s="62"/>
      <c r="T22" s="62"/>
      <c r="U22" s="62"/>
      <c r="V22" s="62"/>
      <c r="W22" s="62"/>
    </row>
    <row r="23" ht="20.25" customHeight="1" spans="1:23">
      <c r="A23" s="148" t="str">
        <f t="shared" si="0"/>
        <v>    玉溪市科学技术创新发展中心</v>
      </c>
      <c r="B23" s="148" t="s">
        <v>167</v>
      </c>
      <c r="C23" s="148" t="s">
        <v>168</v>
      </c>
      <c r="D23" s="148" t="s">
        <v>80</v>
      </c>
      <c r="E23" s="148" t="s">
        <v>142</v>
      </c>
      <c r="F23" s="148" t="s">
        <v>173</v>
      </c>
      <c r="G23" s="148" t="s">
        <v>174</v>
      </c>
      <c r="H23" s="151">
        <v>222840</v>
      </c>
      <c r="I23" s="62">
        <v>222840</v>
      </c>
      <c r="J23" s="62">
        <v>97492.5</v>
      </c>
      <c r="K23" s="148"/>
      <c r="L23" s="62">
        <v>125347.5</v>
      </c>
      <c r="M23" s="148"/>
      <c r="N23" s="62"/>
      <c r="O23" s="62"/>
      <c r="P23" s="148"/>
      <c r="Q23" s="62"/>
      <c r="R23" s="62"/>
      <c r="S23" s="62"/>
      <c r="T23" s="62"/>
      <c r="U23" s="62"/>
      <c r="V23" s="62"/>
      <c r="W23" s="62"/>
    </row>
    <row r="24" ht="20.25" customHeight="1" spans="1:23">
      <c r="A24" s="148" t="str">
        <f t="shared" si="0"/>
        <v>    玉溪市科学技术创新发展中心</v>
      </c>
      <c r="B24" s="148" t="s">
        <v>167</v>
      </c>
      <c r="C24" s="148" t="s">
        <v>168</v>
      </c>
      <c r="D24" s="148" t="s">
        <v>94</v>
      </c>
      <c r="E24" s="148" t="s">
        <v>175</v>
      </c>
      <c r="F24" s="148" t="s">
        <v>171</v>
      </c>
      <c r="G24" s="148" t="s">
        <v>172</v>
      </c>
      <c r="H24" s="151">
        <v>16092</v>
      </c>
      <c r="I24" s="62">
        <v>16092</v>
      </c>
      <c r="J24" s="62"/>
      <c r="K24" s="148"/>
      <c r="L24" s="62">
        <v>16092</v>
      </c>
      <c r="M24" s="148"/>
      <c r="N24" s="62"/>
      <c r="O24" s="62"/>
      <c r="P24" s="148"/>
      <c r="Q24" s="62"/>
      <c r="R24" s="62"/>
      <c r="S24" s="62"/>
      <c r="T24" s="62"/>
      <c r="U24" s="62"/>
      <c r="V24" s="62"/>
      <c r="W24" s="62"/>
    </row>
    <row r="25" ht="20.25" customHeight="1" spans="1:23">
      <c r="A25" s="148" t="str">
        <f t="shared" si="0"/>
        <v>    玉溪市科学技术创新发展中心</v>
      </c>
      <c r="B25" s="148" t="s">
        <v>176</v>
      </c>
      <c r="C25" s="148" t="s">
        <v>177</v>
      </c>
      <c r="D25" s="148" t="s">
        <v>80</v>
      </c>
      <c r="E25" s="148" t="s">
        <v>142</v>
      </c>
      <c r="F25" s="148" t="s">
        <v>178</v>
      </c>
      <c r="G25" s="148" t="s">
        <v>179</v>
      </c>
      <c r="H25" s="151">
        <v>8711</v>
      </c>
      <c r="I25" s="62">
        <v>8711</v>
      </c>
      <c r="J25" s="62">
        <v>2177.75</v>
      </c>
      <c r="K25" s="148"/>
      <c r="L25" s="62">
        <v>6533.25</v>
      </c>
      <c r="M25" s="148"/>
      <c r="N25" s="62"/>
      <c r="O25" s="62"/>
      <c r="P25" s="148"/>
      <c r="Q25" s="62"/>
      <c r="R25" s="62"/>
      <c r="S25" s="62"/>
      <c r="T25" s="62"/>
      <c r="U25" s="62"/>
      <c r="V25" s="62"/>
      <c r="W25" s="62"/>
    </row>
    <row r="26" ht="20.25" customHeight="1" spans="1:23">
      <c r="A26" s="148" t="str">
        <f t="shared" si="0"/>
        <v>    玉溪市科学技术创新发展中心</v>
      </c>
      <c r="B26" s="148" t="s">
        <v>176</v>
      </c>
      <c r="C26" s="148" t="s">
        <v>177</v>
      </c>
      <c r="D26" s="148" t="s">
        <v>84</v>
      </c>
      <c r="E26" s="148" t="s">
        <v>180</v>
      </c>
      <c r="F26" s="148" t="s">
        <v>181</v>
      </c>
      <c r="G26" s="148" t="s">
        <v>182</v>
      </c>
      <c r="H26" s="151">
        <v>191946.24</v>
      </c>
      <c r="I26" s="62">
        <v>191946.24</v>
      </c>
      <c r="J26" s="62">
        <v>47986.56</v>
      </c>
      <c r="K26" s="148"/>
      <c r="L26" s="62">
        <v>143959.68</v>
      </c>
      <c r="M26" s="148"/>
      <c r="N26" s="62"/>
      <c r="O26" s="62"/>
      <c r="P26" s="148"/>
      <c r="Q26" s="62"/>
      <c r="R26" s="62"/>
      <c r="S26" s="62"/>
      <c r="T26" s="62"/>
      <c r="U26" s="62"/>
      <c r="V26" s="62"/>
      <c r="W26" s="62"/>
    </row>
    <row r="27" ht="20.25" customHeight="1" spans="1:23">
      <c r="A27" s="148" t="str">
        <f t="shared" si="0"/>
        <v>    玉溪市科学技术创新发展中心</v>
      </c>
      <c r="B27" s="148" t="s">
        <v>176</v>
      </c>
      <c r="C27" s="148" t="s">
        <v>177</v>
      </c>
      <c r="D27" s="148" t="s">
        <v>88</v>
      </c>
      <c r="E27" s="148" t="s">
        <v>183</v>
      </c>
      <c r="F27" s="148" t="s">
        <v>184</v>
      </c>
      <c r="G27" s="148" t="s">
        <v>185</v>
      </c>
      <c r="H27" s="151">
        <v>99572.11</v>
      </c>
      <c r="I27" s="62">
        <v>99572.11</v>
      </c>
      <c r="J27" s="62">
        <v>24893.03</v>
      </c>
      <c r="K27" s="148"/>
      <c r="L27" s="62">
        <v>74679.08</v>
      </c>
      <c r="M27" s="148"/>
      <c r="N27" s="62"/>
      <c r="O27" s="62"/>
      <c r="P27" s="148"/>
      <c r="Q27" s="62"/>
      <c r="R27" s="62"/>
      <c r="S27" s="62"/>
      <c r="T27" s="62"/>
      <c r="U27" s="62"/>
      <c r="V27" s="62"/>
      <c r="W27" s="62"/>
    </row>
    <row r="28" ht="20.25" customHeight="1" spans="1:23">
      <c r="A28" s="148" t="str">
        <f t="shared" si="0"/>
        <v>    玉溪市科学技术创新发展中心</v>
      </c>
      <c r="B28" s="148" t="s">
        <v>176</v>
      </c>
      <c r="C28" s="148" t="s">
        <v>177</v>
      </c>
      <c r="D28" s="148" t="s">
        <v>89</v>
      </c>
      <c r="E28" s="148" t="s">
        <v>186</v>
      </c>
      <c r="F28" s="148" t="s">
        <v>187</v>
      </c>
      <c r="G28" s="148" t="s">
        <v>188</v>
      </c>
      <c r="H28" s="151">
        <v>74383.2</v>
      </c>
      <c r="I28" s="62">
        <v>74383.2</v>
      </c>
      <c r="J28" s="62">
        <v>18595.8</v>
      </c>
      <c r="K28" s="148"/>
      <c r="L28" s="62">
        <v>55787.4</v>
      </c>
      <c r="M28" s="148"/>
      <c r="N28" s="62"/>
      <c r="O28" s="62"/>
      <c r="P28" s="148"/>
      <c r="Q28" s="62"/>
      <c r="R28" s="62"/>
      <c r="S28" s="62"/>
      <c r="T28" s="62"/>
      <c r="U28" s="62"/>
      <c r="V28" s="62"/>
      <c r="W28" s="62"/>
    </row>
    <row r="29" ht="20.25" customHeight="1" spans="1:23">
      <c r="A29" s="148" t="str">
        <f t="shared" si="0"/>
        <v>    玉溪市科学技术创新发展中心</v>
      </c>
      <c r="B29" s="148" t="s">
        <v>176</v>
      </c>
      <c r="C29" s="148" t="s">
        <v>177</v>
      </c>
      <c r="D29" s="148" t="s">
        <v>90</v>
      </c>
      <c r="E29" s="148" t="s">
        <v>189</v>
      </c>
      <c r="F29" s="148" t="s">
        <v>178</v>
      </c>
      <c r="G29" s="148" t="s">
        <v>179</v>
      </c>
      <c r="H29" s="151">
        <v>11110.62</v>
      </c>
      <c r="I29" s="62">
        <v>11110.62</v>
      </c>
      <c r="J29" s="62">
        <v>7421.66</v>
      </c>
      <c r="K29" s="148"/>
      <c r="L29" s="62">
        <v>3688.96</v>
      </c>
      <c r="M29" s="148"/>
      <c r="N29" s="62"/>
      <c r="O29" s="62"/>
      <c r="P29" s="148"/>
      <c r="Q29" s="62"/>
      <c r="R29" s="62"/>
      <c r="S29" s="62"/>
      <c r="T29" s="62"/>
      <c r="U29" s="62"/>
      <c r="V29" s="62"/>
      <c r="W29" s="62"/>
    </row>
    <row r="30" ht="20.25" customHeight="1" spans="1:23">
      <c r="A30" s="148" t="str">
        <f t="shared" si="0"/>
        <v>    玉溪市科学技术创新发展中心</v>
      </c>
      <c r="B30" s="148" t="s">
        <v>190</v>
      </c>
      <c r="C30" s="148" t="s">
        <v>191</v>
      </c>
      <c r="D30" s="148" t="s">
        <v>93</v>
      </c>
      <c r="E30" s="148" t="s">
        <v>191</v>
      </c>
      <c r="F30" s="148" t="s">
        <v>192</v>
      </c>
      <c r="G30" s="148" t="s">
        <v>191</v>
      </c>
      <c r="H30" s="151">
        <v>207348</v>
      </c>
      <c r="I30" s="62">
        <v>207348</v>
      </c>
      <c r="J30" s="62">
        <v>51837</v>
      </c>
      <c r="K30" s="148"/>
      <c r="L30" s="62">
        <v>155511</v>
      </c>
      <c r="M30" s="148"/>
      <c r="N30" s="62"/>
      <c r="O30" s="62"/>
      <c r="P30" s="148"/>
      <c r="Q30" s="62"/>
      <c r="R30" s="62"/>
      <c r="S30" s="62"/>
      <c r="T30" s="62"/>
      <c r="U30" s="62"/>
      <c r="V30" s="62"/>
      <c r="W30" s="62"/>
    </row>
    <row r="31" ht="20.25" customHeight="1" spans="1:23">
      <c r="A31" s="148" t="str">
        <f t="shared" si="0"/>
        <v>    玉溪市科学技术创新发展中心</v>
      </c>
      <c r="B31" s="148" t="s">
        <v>193</v>
      </c>
      <c r="C31" s="148" t="s">
        <v>194</v>
      </c>
      <c r="D31" s="148" t="s">
        <v>83</v>
      </c>
      <c r="E31" s="148" t="s">
        <v>166</v>
      </c>
      <c r="F31" s="148" t="s">
        <v>195</v>
      </c>
      <c r="G31" s="148" t="s">
        <v>196</v>
      </c>
      <c r="H31" s="151">
        <v>105600</v>
      </c>
      <c r="I31" s="62">
        <v>105600</v>
      </c>
      <c r="J31" s="62">
        <v>105600</v>
      </c>
      <c r="K31" s="148"/>
      <c r="L31" s="62"/>
      <c r="M31" s="148"/>
      <c r="N31" s="62"/>
      <c r="O31" s="62"/>
      <c r="P31" s="148"/>
      <c r="Q31" s="62"/>
      <c r="R31" s="62"/>
      <c r="S31" s="62"/>
      <c r="T31" s="62"/>
      <c r="U31" s="62"/>
      <c r="V31" s="62"/>
      <c r="W31" s="62"/>
    </row>
    <row r="32" ht="20.25" customHeight="1" spans="1:23">
      <c r="A32" s="148" t="str">
        <f t="shared" si="0"/>
        <v>    玉溪市科学技术创新发展中心</v>
      </c>
      <c r="B32" s="148" t="s">
        <v>197</v>
      </c>
      <c r="C32" s="148" t="s">
        <v>117</v>
      </c>
      <c r="D32" s="148" t="s">
        <v>80</v>
      </c>
      <c r="E32" s="148" t="s">
        <v>142</v>
      </c>
      <c r="F32" s="148" t="s">
        <v>198</v>
      </c>
      <c r="G32" s="148" t="s">
        <v>117</v>
      </c>
      <c r="H32" s="151">
        <v>2200</v>
      </c>
      <c r="I32" s="62">
        <v>2200</v>
      </c>
      <c r="J32" s="62"/>
      <c r="K32" s="148"/>
      <c r="L32" s="62">
        <v>2200</v>
      </c>
      <c r="M32" s="148"/>
      <c r="N32" s="62"/>
      <c r="O32" s="62"/>
      <c r="P32" s="148"/>
      <c r="Q32" s="62"/>
      <c r="R32" s="62"/>
      <c r="S32" s="62"/>
      <c r="T32" s="62"/>
      <c r="U32" s="62"/>
      <c r="V32" s="62"/>
      <c r="W32" s="62"/>
    </row>
    <row r="33" ht="20.25" customHeight="1" spans="1:23">
      <c r="A33" s="148" t="str">
        <f t="shared" si="0"/>
        <v>    玉溪市科学技术创新发展中心</v>
      </c>
      <c r="B33" s="148" t="s">
        <v>199</v>
      </c>
      <c r="C33" s="148" t="s">
        <v>200</v>
      </c>
      <c r="D33" s="148" t="s">
        <v>80</v>
      </c>
      <c r="E33" s="148" t="s">
        <v>142</v>
      </c>
      <c r="F33" s="148" t="s">
        <v>173</v>
      </c>
      <c r="G33" s="148" t="s">
        <v>174</v>
      </c>
      <c r="H33" s="151">
        <v>592800</v>
      </c>
      <c r="I33" s="62">
        <v>592800</v>
      </c>
      <c r="J33" s="62">
        <v>592800</v>
      </c>
      <c r="K33" s="148"/>
      <c r="L33" s="62"/>
      <c r="M33" s="148"/>
      <c r="N33" s="62"/>
      <c r="O33" s="62"/>
      <c r="P33" s="148"/>
      <c r="Q33" s="62"/>
      <c r="R33" s="62"/>
      <c r="S33" s="62"/>
      <c r="T33" s="62"/>
      <c r="U33" s="62"/>
      <c r="V33" s="62"/>
      <c r="W33" s="62"/>
    </row>
    <row r="34" ht="20.25" customHeight="1" spans="1:23">
      <c r="A34" s="148" t="str">
        <f t="shared" si="0"/>
        <v>    玉溪市科学技术创新发展中心</v>
      </c>
      <c r="B34" s="148" t="s">
        <v>201</v>
      </c>
      <c r="C34" s="148" t="s">
        <v>202</v>
      </c>
      <c r="D34" s="148" t="s">
        <v>80</v>
      </c>
      <c r="E34" s="148" t="s">
        <v>142</v>
      </c>
      <c r="F34" s="148" t="s">
        <v>173</v>
      </c>
      <c r="G34" s="148" t="s">
        <v>174</v>
      </c>
      <c r="H34" s="151">
        <v>300000</v>
      </c>
      <c r="I34" s="62">
        <v>300000</v>
      </c>
      <c r="J34" s="62"/>
      <c r="K34" s="148"/>
      <c r="L34" s="62">
        <v>300000</v>
      </c>
      <c r="M34" s="148"/>
      <c r="N34" s="62"/>
      <c r="O34" s="62"/>
      <c r="P34" s="148"/>
      <c r="Q34" s="62"/>
      <c r="R34" s="62"/>
      <c r="S34" s="62"/>
      <c r="T34" s="62"/>
      <c r="U34" s="62"/>
      <c r="V34" s="62"/>
      <c r="W34" s="62"/>
    </row>
    <row r="35" ht="20.25" customHeight="1" spans="1:23">
      <c r="A35" s="150" t="s">
        <v>30</v>
      </c>
      <c r="B35" s="150"/>
      <c r="C35" s="150"/>
      <c r="D35" s="150"/>
      <c r="E35" s="150"/>
      <c r="F35" s="150"/>
      <c r="G35" s="150"/>
      <c r="H35" s="62">
        <v>2555742.05</v>
      </c>
      <c r="I35" s="62">
        <v>2555742.05</v>
      </c>
      <c r="J35" s="62">
        <v>1220683.05</v>
      </c>
      <c r="K35" s="62"/>
      <c r="L35" s="62">
        <v>1335059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5:G35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abSelected="1" topLeftCell="F1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29"/>
      <c r="E1" s="139"/>
      <c r="F1" s="139"/>
      <c r="G1" s="139"/>
      <c r="H1" s="139"/>
      <c r="K1" s="129"/>
      <c r="N1" s="129"/>
      <c r="O1" s="129"/>
      <c r="P1" s="129"/>
      <c r="U1" s="145"/>
      <c r="W1" s="130" t="s">
        <v>203</v>
      </c>
    </row>
    <row r="2" ht="27.75" customHeight="1" spans="1:23">
      <c r="A2" s="31" t="s">
        <v>204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"单位名称："&amp;"玉溪市科学技术创新发展中心"</f>
        <v>单位名称：玉溪市科学技术创新发展中心</v>
      </c>
      <c r="B3" s="140" t="str">
        <f>"单位名称："&amp;"玉溪市科学技术创新发展中心"</f>
        <v>单位名称：玉溪市科学技术创新发展中心</v>
      </c>
      <c r="C3" s="140"/>
      <c r="D3" s="140"/>
      <c r="E3" s="140"/>
      <c r="F3" s="140"/>
      <c r="G3" s="140"/>
      <c r="H3" s="140"/>
      <c r="I3" s="140"/>
      <c r="J3" s="7"/>
      <c r="K3" s="7"/>
      <c r="L3" s="7"/>
      <c r="M3" s="7"/>
      <c r="N3" s="7"/>
      <c r="O3" s="7"/>
      <c r="P3" s="7"/>
      <c r="Q3" s="7"/>
      <c r="U3" s="145"/>
      <c r="W3" s="133" t="s">
        <v>2</v>
      </c>
    </row>
    <row r="4" ht="21.75" customHeight="1" spans="1:23">
      <c r="A4" s="9" t="s">
        <v>205</v>
      </c>
      <c r="B4" s="9" t="s">
        <v>122</v>
      </c>
      <c r="C4" s="9" t="s">
        <v>123</v>
      </c>
      <c r="D4" s="9" t="s">
        <v>206</v>
      </c>
      <c r="E4" s="10" t="s">
        <v>124</v>
      </c>
      <c r="F4" s="10" t="s">
        <v>125</v>
      </c>
      <c r="G4" s="10" t="s">
        <v>126</v>
      </c>
      <c r="H4" s="10" t="s">
        <v>127</v>
      </c>
      <c r="I4" s="20" t="s">
        <v>30</v>
      </c>
      <c r="J4" s="20" t="s">
        <v>207</v>
      </c>
      <c r="K4" s="20"/>
      <c r="L4" s="20"/>
      <c r="M4" s="20"/>
      <c r="N4" s="20" t="s">
        <v>129</v>
      </c>
      <c r="O4" s="20"/>
      <c r="P4" s="20"/>
      <c r="Q4" s="10" t="s">
        <v>36</v>
      </c>
      <c r="R4" s="11" t="s">
        <v>208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135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209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1">
        <v>1</v>
      </c>
      <c r="B7" s="141">
        <v>2</v>
      </c>
      <c r="C7" s="141">
        <v>3</v>
      </c>
      <c r="D7" s="141">
        <v>4</v>
      </c>
      <c r="E7" s="141">
        <v>5</v>
      </c>
      <c r="F7" s="141">
        <v>6</v>
      </c>
      <c r="G7" s="141">
        <v>7</v>
      </c>
      <c r="H7" s="141">
        <v>8</v>
      </c>
      <c r="I7" s="141">
        <v>9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>
        <v>19</v>
      </c>
      <c r="T7" s="141">
        <v>20</v>
      </c>
      <c r="U7" s="141">
        <v>21</v>
      </c>
      <c r="V7" s="141">
        <v>22</v>
      </c>
      <c r="W7" s="141">
        <v>23</v>
      </c>
    </row>
    <row r="8" ht="32.9" customHeight="1" spans="1:23">
      <c r="A8" s="142"/>
      <c r="B8" s="143"/>
      <c r="C8" s="142"/>
      <c r="D8" s="142"/>
      <c r="E8" s="142"/>
      <c r="F8" s="142"/>
      <c r="G8" s="142"/>
      <c r="H8" s="142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142"/>
      <c r="B9" s="143"/>
      <c r="C9" s="142"/>
      <c r="D9" s="142"/>
      <c r="E9" s="142"/>
      <c r="F9" s="142"/>
      <c r="G9" s="142"/>
      <c r="H9" s="142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18.75" customHeight="1" spans="1:23">
      <c r="A10" s="45" t="s">
        <v>210</v>
      </c>
      <c r="B10" s="46"/>
      <c r="C10" s="46"/>
      <c r="D10" s="46"/>
      <c r="E10" s="46"/>
      <c r="F10" s="46"/>
      <c r="G10" s="46"/>
      <c r="H10" s="47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tabSelected="1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8" t="s">
        <v>211</v>
      </c>
    </row>
    <row r="2" ht="28.5" customHeight="1" spans="1:10">
      <c r="A2" s="137" t="s">
        <v>212</v>
      </c>
      <c r="B2" s="31"/>
      <c r="C2" s="31"/>
      <c r="D2" s="31"/>
      <c r="E2" s="31"/>
      <c r="F2" s="99"/>
      <c r="G2" s="31"/>
      <c r="H2" s="99"/>
      <c r="I2" s="99"/>
      <c r="J2" s="31"/>
    </row>
    <row r="3" ht="15" customHeight="1" spans="1:1">
      <c r="A3" s="5" t="str">
        <f>"单位名称："&amp;"玉溪市科学技术创新发展中心"</f>
        <v>单位名称：玉溪市科学技术创新发展中心</v>
      </c>
    </row>
    <row r="4" ht="14.25" customHeight="1" spans="1:10">
      <c r="A4" s="66" t="s">
        <v>213</v>
      </c>
      <c r="B4" s="66" t="s">
        <v>214</v>
      </c>
      <c r="C4" s="66" t="s">
        <v>215</v>
      </c>
      <c r="D4" s="66" t="s">
        <v>216</v>
      </c>
      <c r="E4" s="66" t="s">
        <v>217</v>
      </c>
      <c r="F4" s="53" t="s">
        <v>218</v>
      </c>
      <c r="G4" s="66" t="s">
        <v>219</v>
      </c>
      <c r="H4" s="53" t="s">
        <v>220</v>
      </c>
      <c r="I4" s="53" t="s">
        <v>221</v>
      </c>
      <c r="J4" s="66" t="s">
        <v>222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42"/>
      <c r="B6" s="67"/>
      <c r="C6" s="67"/>
      <c r="D6" s="67"/>
      <c r="E6" s="68"/>
      <c r="F6" s="69"/>
      <c r="G6" s="68"/>
      <c r="H6" s="69"/>
      <c r="I6" s="69"/>
      <c r="J6" s="68"/>
    </row>
    <row r="7" ht="33.75" customHeight="1" spans="1:10">
      <c r="A7" s="42"/>
      <c r="B7" s="43"/>
      <c r="C7" s="43"/>
      <c r="D7" s="43"/>
      <c r="E7" s="42"/>
      <c r="F7" s="43"/>
      <c r="G7" s="42"/>
      <c r="H7" s="43"/>
      <c r="I7" s="43"/>
      <c r="J7" s="42"/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topLeftCell="B1" workbookViewId="0">
      <selection activeCell="A1" sqref="A1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29"/>
      <c r="F1" s="130" t="s">
        <v>223</v>
      </c>
    </row>
    <row r="2" ht="28.5" customHeight="1" spans="1:6">
      <c r="A2" s="31" t="s">
        <v>224</v>
      </c>
      <c r="B2" s="31"/>
      <c r="C2" s="31"/>
      <c r="D2" s="31"/>
      <c r="E2" s="31"/>
      <c r="F2" s="31"/>
    </row>
    <row r="3" ht="15" customHeight="1" spans="1:6">
      <c r="A3" s="131" t="str">
        <f>"单位名称："&amp;"玉溪市科学技术创新发展中心"</f>
        <v>单位名称：玉溪市科学技术创新发展中心</v>
      </c>
      <c r="B3" s="132"/>
      <c r="C3" s="132"/>
      <c r="D3" s="72"/>
      <c r="E3" s="72"/>
      <c r="F3" s="133" t="s">
        <v>225</v>
      </c>
    </row>
    <row r="4" ht="18.75" customHeight="1" spans="1:6">
      <c r="A4" s="33" t="s">
        <v>121</v>
      </c>
      <c r="B4" s="33" t="s">
        <v>67</v>
      </c>
      <c r="C4" s="33" t="s">
        <v>68</v>
      </c>
      <c r="D4" s="34" t="s">
        <v>226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4"/>
      <c r="F7" s="134"/>
    </row>
    <row r="8" ht="17.25" customHeight="1" spans="1:6">
      <c r="A8" s="135" t="s">
        <v>210</v>
      </c>
      <c r="B8" s="136"/>
      <c r="C8" s="136" t="s">
        <v>210</v>
      </c>
      <c r="D8" s="134"/>
      <c r="E8" s="134"/>
      <c r="F8" s="134"/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tabSelected="1" topLeftCell="D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0" t="s">
        <v>228</v>
      </c>
      <c r="B2" s="31"/>
      <c r="C2" s="31"/>
      <c r="D2" s="31"/>
      <c r="E2" s="31"/>
      <c r="F2" s="31"/>
      <c r="G2" s="31"/>
      <c r="H2" s="31"/>
      <c r="I2" s="31"/>
      <c r="J2" s="31"/>
      <c r="K2" s="99"/>
      <c r="L2" s="31"/>
      <c r="M2" s="31"/>
      <c r="N2" s="31"/>
      <c r="O2" s="99"/>
      <c r="P2" s="99"/>
      <c r="Q2" s="31"/>
    </row>
    <row r="3" ht="18.75" customHeight="1" spans="1:17">
      <c r="A3" s="108" t="str">
        <f>"单位名称："&amp;"玉溪市科学技术创新发展中心"</f>
        <v>单位名称：玉溪市科学技术创新发展中心</v>
      </c>
      <c r="B3" s="7"/>
      <c r="C3" s="7"/>
      <c r="D3" s="7"/>
      <c r="E3" s="7"/>
      <c r="F3" s="7"/>
      <c r="G3" s="7"/>
      <c r="H3" s="7"/>
      <c r="I3" s="7"/>
      <c r="J3" s="7"/>
      <c r="O3" s="76"/>
      <c r="P3" s="76"/>
      <c r="Q3" s="127" t="s">
        <v>2</v>
      </c>
    </row>
    <row r="4" ht="15.75" customHeight="1" spans="1:17">
      <c r="A4" s="33" t="s">
        <v>229</v>
      </c>
      <c r="B4" s="109" t="s">
        <v>230</v>
      </c>
      <c r="C4" s="109" t="s">
        <v>231</v>
      </c>
      <c r="D4" s="109" t="s">
        <v>232</v>
      </c>
      <c r="E4" s="109" t="s">
        <v>233</v>
      </c>
      <c r="F4" s="109" t="s">
        <v>234</v>
      </c>
      <c r="G4" s="110" t="s">
        <v>128</v>
      </c>
      <c r="H4" s="110"/>
      <c r="I4" s="110"/>
      <c r="J4" s="110"/>
      <c r="K4" s="119"/>
      <c r="L4" s="110"/>
      <c r="M4" s="110"/>
      <c r="N4" s="110"/>
      <c r="O4" s="120"/>
      <c r="P4" s="119"/>
      <c r="Q4" s="128"/>
    </row>
    <row r="5" ht="17.25" customHeight="1" spans="1:17">
      <c r="A5" s="36"/>
      <c r="B5" s="111"/>
      <c r="C5" s="111"/>
      <c r="D5" s="111"/>
      <c r="E5" s="111"/>
      <c r="F5" s="111"/>
      <c r="G5" s="111" t="s">
        <v>30</v>
      </c>
      <c r="H5" s="111" t="s">
        <v>33</v>
      </c>
      <c r="I5" s="111" t="s">
        <v>235</v>
      </c>
      <c r="J5" s="111" t="s">
        <v>236</v>
      </c>
      <c r="K5" s="121" t="s">
        <v>237</v>
      </c>
      <c r="L5" s="122" t="s">
        <v>238</v>
      </c>
      <c r="M5" s="122"/>
      <c r="N5" s="122"/>
      <c r="O5" s="123"/>
      <c r="P5" s="124"/>
      <c r="Q5" s="112"/>
    </row>
    <row r="6" ht="54" customHeight="1" spans="1:17">
      <c r="A6" s="39"/>
      <c r="B6" s="112"/>
      <c r="C6" s="112"/>
      <c r="D6" s="112"/>
      <c r="E6" s="112"/>
      <c r="F6" s="112"/>
      <c r="G6" s="112"/>
      <c r="H6" s="112" t="s">
        <v>32</v>
      </c>
      <c r="I6" s="112"/>
      <c r="J6" s="112"/>
      <c r="K6" s="125"/>
      <c r="L6" s="112" t="s">
        <v>32</v>
      </c>
      <c r="M6" s="112" t="s">
        <v>39</v>
      </c>
      <c r="N6" s="112" t="s">
        <v>135</v>
      </c>
      <c r="O6" s="126" t="s">
        <v>41</v>
      </c>
      <c r="P6" s="125" t="s">
        <v>42</v>
      </c>
      <c r="Q6" s="112" t="s">
        <v>43</v>
      </c>
    </row>
    <row r="7" ht="15" customHeight="1" spans="1:17">
      <c r="A7" s="40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1" customHeight="1" spans="1:17">
      <c r="A8" s="92" t="s">
        <v>64</v>
      </c>
      <c r="B8" s="93"/>
      <c r="C8" s="93"/>
      <c r="D8" s="93"/>
      <c r="E8" s="115"/>
      <c r="F8" s="116"/>
      <c r="G8" s="44">
        <v>2000</v>
      </c>
      <c r="H8" s="44">
        <v>2000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2" t="str">
        <f>"      "&amp;"一般公用经费"</f>
        <v>      一般公用经费</v>
      </c>
      <c r="B9" s="93" t="s">
        <v>239</v>
      </c>
      <c r="C9" s="93" t="str">
        <f>"A05040000"&amp;"  "&amp;"办公用品"</f>
        <v>A05040000  办公用品</v>
      </c>
      <c r="D9" s="117" t="s">
        <v>240</v>
      </c>
      <c r="E9" s="118">
        <v>1</v>
      </c>
      <c r="F9" s="24"/>
      <c r="G9" s="44">
        <v>2000</v>
      </c>
      <c r="H9" s="44">
        <v>2000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4" t="s">
        <v>210</v>
      </c>
      <c r="B10" s="95"/>
      <c r="C10" s="95"/>
      <c r="D10" s="95"/>
      <c r="E10" s="115"/>
      <c r="F10" s="116"/>
      <c r="G10" s="44">
        <v>2000</v>
      </c>
      <c r="H10" s="44">
        <v>2000</v>
      </c>
      <c r="I10" s="44"/>
      <c r="J10" s="44"/>
      <c r="K10" s="44"/>
      <c r="L10" s="44"/>
      <c r="M10" s="44"/>
      <c r="N10" s="44"/>
      <c r="O10" s="44"/>
      <c r="P10" s="44"/>
      <c r="Q10" s="44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tabSelected="1" topLeftCell="D1" workbookViewId="0">
      <selection activeCell="A1" sqref="A1:N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7" t="s">
        <v>241</v>
      </c>
      <c r="B1" s="77"/>
      <c r="C1" s="77"/>
      <c r="D1" s="77"/>
      <c r="E1" s="77"/>
      <c r="F1" s="77"/>
      <c r="G1" s="77"/>
      <c r="H1" s="78"/>
      <c r="I1" s="77"/>
      <c r="J1" s="77"/>
      <c r="K1" s="77"/>
      <c r="L1" s="97"/>
      <c r="M1" s="78"/>
      <c r="N1" s="98"/>
    </row>
    <row r="2" ht="27.75" customHeight="1" spans="1:14">
      <c r="A2" s="70" t="s">
        <v>242</v>
      </c>
      <c r="B2" s="79"/>
      <c r="C2" s="79"/>
      <c r="D2" s="79"/>
      <c r="E2" s="79"/>
      <c r="F2" s="79"/>
      <c r="G2" s="79"/>
      <c r="H2" s="80"/>
      <c r="I2" s="79"/>
      <c r="J2" s="79"/>
      <c r="K2" s="79"/>
      <c r="L2" s="99"/>
      <c r="M2" s="80"/>
      <c r="N2" s="79"/>
    </row>
    <row r="3" ht="18.75" customHeight="1" spans="1:14">
      <c r="A3" s="71" t="str">
        <f>"单位名称："&amp;"玉溪市科学技术创新发展中心"</f>
        <v>单位名称：玉溪市科学技术创新发展中心</v>
      </c>
      <c r="B3" s="72"/>
      <c r="C3" s="72"/>
      <c r="D3" s="72"/>
      <c r="E3" s="72"/>
      <c r="F3" s="72"/>
      <c r="G3" s="72"/>
      <c r="H3" s="81"/>
      <c r="I3" s="74"/>
      <c r="J3" s="74"/>
      <c r="K3" s="74"/>
      <c r="L3" s="76"/>
      <c r="M3" s="100"/>
      <c r="N3" s="101" t="s">
        <v>2</v>
      </c>
    </row>
    <row r="4" ht="15.75" customHeight="1" spans="1:14">
      <c r="A4" s="82" t="s">
        <v>229</v>
      </c>
      <c r="B4" s="83" t="s">
        <v>243</v>
      </c>
      <c r="C4" s="83" t="s">
        <v>244</v>
      </c>
      <c r="D4" s="84" t="s">
        <v>128</v>
      </c>
      <c r="E4" s="84"/>
      <c r="F4" s="84"/>
      <c r="G4" s="84"/>
      <c r="H4" s="85"/>
      <c r="I4" s="84"/>
      <c r="J4" s="84"/>
      <c r="K4" s="84"/>
      <c r="L4" s="102"/>
      <c r="M4" s="85"/>
      <c r="N4" s="103"/>
    </row>
    <row r="5" ht="17.25" customHeight="1" spans="1:14">
      <c r="A5" s="86"/>
      <c r="B5" s="87"/>
      <c r="C5" s="87"/>
      <c r="D5" s="87" t="s">
        <v>30</v>
      </c>
      <c r="E5" s="87" t="s">
        <v>33</v>
      </c>
      <c r="F5" s="87" t="s">
        <v>235</v>
      </c>
      <c r="G5" s="87" t="s">
        <v>236</v>
      </c>
      <c r="H5" s="88" t="s">
        <v>237</v>
      </c>
      <c r="I5" s="104" t="s">
        <v>238</v>
      </c>
      <c r="J5" s="104"/>
      <c r="K5" s="104"/>
      <c r="L5" s="105"/>
      <c r="M5" s="106"/>
      <c r="N5" s="90"/>
    </row>
    <row r="6" ht="54" customHeight="1" spans="1:14">
      <c r="A6" s="89"/>
      <c r="B6" s="90"/>
      <c r="C6" s="90"/>
      <c r="D6" s="90"/>
      <c r="E6" s="90"/>
      <c r="F6" s="90"/>
      <c r="G6" s="90"/>
      <c r="H6" s="91"/>
      <c r="I6" s="90" t="s">
        <v>32</v>
      </c>
      <c r="J6" s="90" t="s">
        <v>39</v>
      </c>
      <c r="K6" s="90" t="s">
        <v>135</v>
      </c>
      <c r="L6" s="107" t="s">
        <v>41</v>
      </c>
      <c r="M6" s="91" t="s">
        <v>42</v>
      </c>
      <c r="N6" s="90" t="s">
        <v>43</v>
      </c>
    </row>
    <row r="7" ht="15" customHeight="1" spans="1:14">
      <c r="A7" s="89">
        <v>1</v>
      </c>
      <c r="B7" s="90">
        <v>2</v>
      </c>
      <c r="C7" s="90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</row>
    <row r="8" ht="21" customHeight="1" spans="1:14">
      <c r="A8" s="92"/>
      <c r="B8" s="93"/>
      <c r="C8" s="9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2"/>
      <c r="B9" s="93"/>
      <c r="C9" s="9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4" t="s">
        <v>210</v>
      </c>
      <c r="B10" s="95"/>
      <c r="C10" s="96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tabSelected="1" workbookViewId="0">
      <selection activeCell="A1" sqref="A1:N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245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0" t="s">
        <v>246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1" t="str">
        <f>"单位名称："&amp;"玉溪市科学技术创新发展中心"</f>
        <v>单位名称：玉溪市科学技术创新发展中心</v>
      </c>
      <c r="B3" s="72"/>
      <c r="C3" s="72"/>
      <c r="D3" s="73"/>
      <c r="E3" s="74"/>
      <c r="F3" s="74"/>
      <c r="G3" s="74"/>
      <c r="H3" s="74"/>
      <c r="I3" s="74"/>
      <c r="N3" s="76" t="s">
        <v>2</v>
      </c>
    </row>
    <row r="4" ht="19.5" customHeight="1" spans="1:14">
      <c r="A4" s="34" t="s">
        <v>247</v>
      </c>
      <c r="B4" s="50" t="s">
        <v>128</v>
      </c>
      <c r="C4" s="51"/>
      <c r="D4" s="51"/>
      <c r="E4" s="50" t="s">
        <v>248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30</v>
      </c>
      <c r="C5" s="33" t="s">
        <v>33</v>
      </c>
      <c r="D5" s="75" t="s">
        <v>249</v>
      </c>
      <c r="E5" s="41" t="s">
        <v>250</v>
      </c>
      <c r="F5" s="41" t="s">
        <v>251</v>
      </c>
      <c r="G5" s="41" t="s">
        <v>252</v>
      </c>
      <c r="H5" s="41" t="s">
        <v>253</v>
      </c>
      <c r="I5" s="41" t="s">
        <v>254</v>
      </c>
      <c r="J5" s="41" t="s">
        <v>255</v>
      </c>
      <c r="K5" s="41" t="s">
        <v>256</v>
      </c>
      <c r="L5" s="41" t="s">
        <v>257</v>
      </c>
      <c r="M5" s="41" t="s">
        <v>258</v>
      </c>
      <c r="N5" s="41" t="s">
        <v>259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8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tabSelected="1" workbookViewId="0">
      <selection activeCell="A1" sqref="A1:J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260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261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"单位名称："&amp;"玉溪市科学技术创新发展中心"</f>
        <v>单位名称：玉溪市科学技术创新发展中心</v>
      </c>
    </row>
    <row r="4" ht="14.25" customHeight="1" spans="1:10">
      <c r="A4" s="66" t="s">
        <v>213</v>
      </c>
      <c r="B4" s="66" t="s">
        <v>214</v>
      </c>
      <c r="C4" s="66" t="s">
        <v>215</v>
      </c>
      <c r="D4" s="66" t="s">
        <v>216</v>
      </c>
      <c r="E4" s="66" t="s">
        <v>217</v>
      </c>
      <c r="F4" s="53" t="s">
        <v>218</v>
      </c>
      <c r="G4" s="66" t="s">
        <v>219</v>
      </c>
      <c r="H4" s="53" t="s">
        <v>220</v>
      </c>
      <c r="I4" s="53" t="s">
        <v>221</v>
      </c>
      <c r="J4" s="66" t="s">
        <v>222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42"/>
      <c r="B6" s="67"/>
      <c r="C6" s="67"/>
      <c r="D6" s="67"/>
      <c r="E6" s="68"/>
      <c r="F6" s="69"/>
      <c r="G6" s="68"/>
      <c r="H6" s="69"/>
      <c r="I6" s="69"/>
      <c r="J6" s="68"/>
    </row>
    <row r="7" ht="33.75" customHeight="1" spans="1:10">
      <c r="A7" s="42"/>
      <c r="B7" s="43"/>
      <c r="C7" s="43"/>
      <c r="D7" s="43"/>
      <c r="E7" s="42"/>
      <c r="F7" s="43"/>
      <c r="G7" s="42"/>
      <c r="H7" s="43"/>
      <c r="I7" s="43"/>
      <c r="J7" s="42"/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abSelected="1" workbookViewId="0">
      <selection activeCell="A1" sqref="A1:H1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262</v>
      </c>
      <c r="B1" s="54"/>
      <c r="C1" s="54"/>
      <c r="D1" s="54"/>
      <c r="E1" s="54"/>
      <c r="F1" s="54"/>
      <c r="G1" s="54"/>
      <c r="H1" s="54" t="s">
        <v>262</v>
      </c>
    </row>
    <row r="2" ht="28.5" customHeight="1" spans="1:8">
      <c r="A2" s="55" t="s">
        <v>263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"单位名称："&amp;"玉溪市科学技术创新发展中心"</f>
        <v>单位名称：玉溪市科学技术创新发展中心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121</v>
      </c>
      <c r="B4" s="57" t="s">
        <v>264</v>
      </c>
      <c r="C4" s="57" t="s">
        <v>265</v>
      </c>
      <c r="D4" s="57" t="s">
        <v>266</v>
      </c>
      <c r="E4" s="57" t="s">
        <v>267</v>
      </c>
      <c r="F4" s="57" t="s">
        <v>268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233</v>
      </c>
      <c r="G5" s="57" t="s">
        <v>269</v>
      </c>
      <c r="H5" s="57" t="s">
        <v>270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/>
      <c r="B7" s="59"/>
      <c r="C7" s="59"/>
      <c r="D7" s="59"/>
      <c r="E7" s="60"/>
      <c r="F7" s="61"/>
      <c r="G7" s="62"/>
      <c r="H7" s="62"/>
    </row>
    <row r="8" ht="18" customHeight="1" spans="1:8">
      <c r="A8" s="60" t="s">
        <v>30</v>
      </c>
      <c r="B8" s="60"/>
      <c r="C8" s="60"/>
      <c r="D8" s="60"/>
      <c r="E8" s="60"/>
      <c r="F8" s="61"/>
      <c r="G8" s="62"/>
      <c r="H8" s="62"/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tabSelected="1" workbookViewId="0">
      <selection activeCell="A1" sqref="A1:K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271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272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"单位名称："&amp;"玉溪市科学技术创新发展中心"</f>
        <v>单位名称：玉溪市科学技术创新发展中心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205</v>
      </c>
      <c r="B4" s="32" t="s">
        <v>123</v>
      </c>
      <c r="C4" s="32" t="s">
        <v>206</v>
      </c>
      <c r="D4" s="33" t="s">
        <v>124</v>
      </c>
      <c r="E4" s="33" t="s">
        <v>125</v>
      </c>
      <c r="F4" s="33" t="s">
        <v>126</v>
      </c>
      <c r="G4" s="33" t="s">
        <v>127</v>
      </c>
      <c r="H4" s="34" t="s">
        <v>30</v>
      </c>
      <c r="I4" s="50" t="s">
        <v>273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210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274</v>
      </c>
      <c r="B1" s="1"/>
      <c r="C1" s="1"/>
      <c r="D1" s="2"/>
      <c r="E1" s="1"/>
      <c r="F1" s="1"/>
      <c r="G1" s="3"/>
    </row>
    <row r="2" ht="27.75" customHeight="1" spans="1:7">
      <c r="A2" s="4" t="s">
        <v>275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"单位名称："&amp;"玉溪市科学技术创新发展中心"</f>
        <v>单位名称：玉溪市科学技术创新发展中心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206</v>
      </c>
      <c r="B4" s="9" t="s">
        <v>205</v>
      </c>
      <c r="C4" s="9" t="s">
        <v>123</v>
      </c>
      <c r="D4" s="10" t="s">
        <v>276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277</v>
      </c>
      <c r="F5" s="10" t="s">
        <v>278</v>
      </c>
      <c r="G5" s="10" t="s">
        <v>279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280</v>
      </c>
      <c r="C10" s="27"/>
      <c r="D10" s="28"/>
      <c r="E10" s="24"/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羽蒙</cp:lastModifiedBy>
  <dcterms:created xsi:type="dcterms:W3CDTF">2025-02-12T03:01:19Z</dcterms:created>
  <dcterms:modified xsi:type="dcterms:W3CDTF">2025-02-12T03:16:26Z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