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<sst xmlns="http://schemas.openxmlformats.org/spreadsheetml/2006/main" count="5429" uniqueCount="752">
  <si>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</si>
  <si>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</si>
  <si>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</si>
  <si>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</si>
  <si>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</si>
  <si>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</si>
  <si>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</si>
  <si>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</si>
  <si>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</si>
  <si>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</si>
  <si>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</si>
  <si>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</si>
  <si>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</si>
  <si>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</si>
  <si>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</si>
  <si>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</si>
  <si>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</si>
  <si>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</si>
  <si>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</si>
  <si>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</si>
  <si>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</si>
  <si>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</si>
  <si>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</si>
  <si>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</si>
  <si>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</si>
  <si>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</si>
  <si>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</si>
  <si>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</si>
  <si>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</si>
  <si>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</si>
  <si>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</si>
  <si>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</si>
  <si>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</si>
  <si>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</si>
  <si>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</si>
  <si>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</si>
  <si>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</si>
  <si>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</si>
  <si>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</si>
  <si>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</si>
  <si>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</si>
  <si>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</si>
  <si>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</si>
  <si>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</si>
  <si>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</si>
  <si>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</si>
  <si>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</si>
  <si>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</si>
  <si>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</si>
  <si>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</si>
  <si>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</si>
  <si>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</si>
  <si>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</si>
  <si>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</si>
  <si>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</si>
  <si>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</si>
  <si>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</si>
  <si>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</si>
  <si>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</si>
  <si>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</si>
  <si>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</si>
  <si>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</si>
  <si>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</si>
  <si>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113</t>
  </si>
  <si>
    <t>玉溪市司法局</t>
  </si>
  <si>
    <t>113001</t>
  </si>
  <si>
    <t>113004</t>
  </si>
  <si>
    <t>玉溪仲裁委员会秘书处</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</si>
  <si>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</si>
  <si>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</si>
  <si>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</si>
  <si>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</si>
  <si>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</si>
  <si>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</si>
  <si>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</si>
  <si>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</si>
  <si>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</si>
  <si>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</si>
  <si>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</si>
  <si>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</si>
  <si>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</si>
  <si>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</si>
  <si>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20199</t>
  </si>
  <si>
    <t>2019999</t>
  </si>
  <si>
    <t>204</t>
  </si>
  <si>
    <t>20406</t>
  </si>
  <si>
    <t>2040601</t>
  </si>
  <si>
    <t>2040602</t>
  </si>
  <si>
    <t>2040604</t>
  </si>
  <si>
    <t>2040605</t>
  </si>
  <si>
    <t>2040606</t>
  </si>
  <si>
    <t>2040607</t>
  </si>
  <si>
    <t>2040608</t>
  </si>
  <si>
    <t>2040610</t>
  </si>
  <si>
    <t>2040612</t>
  </si>
  <si>
    <t>2040650</t>
  </si>
  <si>
    <t>2040699</t>
  </si>
  <si>
    <t>208</t>
  </si>
  <si>
    <t>20805</t>
  </si>
  <si>
    <t>2080501</t>
  </si>
  <si>
    <t>2080502</t>
  </si>
  <si>
    <t>2080505</t>
  </si>
  <si>
    <t>2080506</t>
  </si>
  <si>
    <t>20808</t>
  </si>
  <si>
    <t>2080801</t>
  </si>
  <si>
    <t>210</t>
  </si>
  <si>
    <t>21011</t>
  </si>
  <si>
    <t>2101101</t>
  </si>
  <si>
    <t>2101102</t>
  </si>
  <si>
    <t>2101103</t>
  </si>
  <si>
    <t>2101199</t>
  </si>
  <si>
    <t>221</t>
  </si>
  <si>
    <t>22102</t>
  </si>
  <si>
    <t>2210201</t>
  </si>
  <si>
    <t>2210203</t>
  </si>
  <si>
    <t>230</t>
  </si>
  <si>
    <t>23002</t>
  </si>
  <si>
    <t>2300244</t>
  </si>
  <si>
    <t>2300269</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</si>
  <si>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</si>
  <si>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</si>
  <si>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</si>
  <si>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</si>
  <si>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</si>
  <si>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</si>
  <si>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</si>
  <si>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</si>
  <si>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</si>
  <si>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</si>
  <si>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</si>
  <si>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</si>
  <si>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</si>
  <si>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</si>
  <si>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</si>
  <si>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</si>
  <si>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</si>
  <si>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</si>
  <si>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</si>
  <si>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</si>
  <si>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</si>
  <si>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</si>
  <si>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</si>
  <si>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</si>
  <si>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</si>
  <si>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</si>
  <si>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</si>
  <si>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</si>
  <si>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</si>
  <si>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</si>
  <si>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</si>
  <si>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</si>
  <si>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</si>
  <si>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</si>
  <si>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</si>
  <si>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</si>
  <si>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</si>
  <si>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</si>
  <si>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</si>
  <si>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</si>
  <si>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</si>
  <si>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</si>
  <si>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</si>
  <si>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</si>
  <si>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</si>
  <si>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530400210000000630344</t>
  </si>
  <si>
    <t>行政人员工资支出</t>
  </si>
  <si>
    <t>行政运行</t>
  </si>
  <si>
    <t>30101</t>
  </si>
  <si>
    <t>基本工资</t>
  </si>
  <si>
    <t>30102</t>
  </si>
  <si>
    <t>津贴补贴</t>
  </si>
  <si>
    <t>购房补贴</t>
  </si>
  <si>
    <t>530400210000000630346</t>
  </si>
  <si>
    <t>社会保障缴费</t>
  </si>
  <si>
    <t>事业运行</t>
  </si>
  <si>
    <t>30112</t>
  </si>
  <si>
    <t>其他社会保障缴费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</si>
  <si>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</si>
  <si>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</si>
  <si>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</si>
  <si>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</si>
  <si>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</si>
  <si>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</si>
  <si>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</si>
  <si>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</si>
  <si>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</si>
  <si>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</si>
  <si>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</si>
  <si>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530400210000000630347</t>
  </si>
  <si>
    <t>住房公积金</t>
  </si>
  <si>
    <t>30113</t>
  </si>
  <si>
    <t>530400210000000630348</t>
  </si>
  <si>
    <t>对个人和家庭的补助</t>
  </si>
  <si>
    <t>行政单位离退休</t>
  </si>
  <si>
    <t>30305</t>
  </si>
  <si>
    <t>生活补助</t>
  </si>
  <si>
    <t>事业单位离退休</t>
  </si>
  <si>
    <t>530400210000000630349</t>
  </si>
  <si>
    <t>其他工资福利支出</t>
  </si>
  <si>
    <t>30103</t>
  </si>
  <si>
    <t>奖金</t>
  </si>
  <si>
    <t>530400210000000630351</t>
  </si>
  <si>
    <t>公车购置及运维费</t>
  </si>
  <si>
    <t>30231</t>
  </si>
  <si>
    <t>公务用车运行维护费</t>
  </si>
  <si>
    <t>530400210000000630352</t>
  </si>
  <si>
    <t>行政人员公务交通补贴</t>
  </si>
  <si>
    <t>30239</t>
  </si>
  <si>
    <t>其他交通费用</t>
  </si>
  <si>
    <t>530400210000000630353</t>
  </si>
  <si>
    <t>工会经费</t>
  </si>
  <si>
    <t>30228</t>
  </si>
  <si>
    <t>530400210000000630355</t>
  </si>
  <si>
    <t>一般公用经费</t>
  </si>
  <si>
    <t>30201</t>
  </si>
  <si>
    <t>办公费</t>
  </si>
  <si>
    <t>30205</t>
  </si>
  <si>
    <t>水费</t>
  </si>
  <si>
    <t>30206</t>
  </si>
  <si>
    <t>电费</t>
  </si>
  <si>
    <t>30207</t>
  </si>
  <si>
    <t>邮电费</t>
  </si>
  <si>
    <t>30211</t>
  </si>
  <si>
    <t>差旅费</t>
  </si>
  <si>
    <t>30213</t>
  </si>
  <si>
    <t>维修（护）费</t>
  </si>
  <si>
    <t>30215</t>
  </si>
  <si>
    <t>会议费</t>
  </si>
  <si>
    <t>30229</t>
  </si>
  <si>
    <t>福利费</t>
  </si>
  <si>
    <t>30299</t>
  </si>
  <si>
    <t>其他商品和服务支出</t>
  </si>
  <si>
    <t>530400221100000568080</t>
  </si>
  <si>
    <t>30217</t>
  </si>
  <si>
    <t>530400231100001194730</t>
  </si>
  <si>
    <t>残疾人就业保障金</t>
  </si>
  <si>
    <t>530400241100002108349</t>
  </si>
  <si>
    <t>编外临聘人员经费</t>
  </si>
  <si>
    <t>30199</t>
  </si>
  <si>
    <t>530400241100002351655</t>
  </si>
  <si>
    <t>工作业务经费</t>
  </si>
  <si>
    <t>一般行政管理事务</t>
  </si>
  <si>
    <t>530400241100002358310</t>
  </si>
  <si>
    <t>年终一次性奖金</t>
  </si>
  <si>
    <t>530400241100002385135</t>
  </si>
  <si>
    <t>机关后勤购买服务经费</t>
  </si>
  <si>
    <t>30227</t>
  </si>
  <si>
    <t>委托业务费</t>
  </si>
  <si>
    <t>530400241100002708474</t>
  </si>
  <si>
    <t>职业年金经费</t>
  </si>
  <si>
    <t>机关事业单位职业年金缴费支出</t>
  </si>
  <si>
    <t>30109</t>
  </si>
  <si>
    <t>职业年金缴费</t>
  </si>
  <si>
    <t>530400251100003390121</t>
  </si>
  <si>
    <t>奖励性绩效工资（工资部分）经费</t>
  </si>
  <si>
    <t>30107</t>
  </si>
  <si>
    <t>绩效工资</t>
  </si>
  <si>
    <t>530400251100003390122</t>
  </si>
  <si>
    <t>奖励性绩效工资（高于部分）经费</t>
  </si>
  <si>
    <t>530400251100003554855</t>
  </si>
  <si>
    <t>事业人员工资支出</t>
  </si>
  <si>
    <t>530400251100003842880</t>
  </si>
  <si>
    <t>物业管理费</t>
  </si>
  <si>
    <t>30209</t>
  </si>
  <si>
    <t>530400210000000626703</t>
  </si>
  <si>
    <t>530400210000000628980</t>
  </si>
  <si>
    <t>530400210000000628981</t>
  </si>
  <si>
    <t>530400210000000628982</t>
  </si>
  <si>
    <t>530400231100001381211</t>
  </si>
  <si>
    <t>530400251100003425043</t>
  </si>
  <si>
    <t>职业年金记实经费</t>
  </si>
  <si>
    <t>530400251100003425134</t>
  </si>
  <si>
    <t>530400251100003425184</t>
  </si>
  <si>
    <t>公共法律服务</t>
  </si>
  <si>
    <t>530400251100003425196</t>
  </si>
  <si>
    <t>530400251100003425393</t>
  </si>
  <si>
    <t>差额保障单位公用费用支出资金</t>
  </si>
  <si>
    <t>30214</t>
  </si>
  <si>
    <t>租赁费</t>
  </si>
  <si>
    <t>30226</t>
  </si>
  <si>
    <t>劳务费</t>
  </si>
  <si>
    <t>530400251100003425435</t>
  </si>
  <si>
    <t>530400251100003843343</t>
  </si>
  <si>
    <t>预算05-1表</t>
  </si>
  <si>
    <t>2025年部门项目支出预算表</t>
  </si>
  <si>
    <t>项目分类</t>
  </si>
  <si>
    <t>项目单位</t>
  </si>
  <si>
    <t>本年拨款</t>
  </si>
  <si>
    <t>单位资金</t>
  </si>
  <si>
    <t>其中：本次下达</t>
  </si>
  <si>
    <t>人民调解“一案一补”经费</t>
  </si>
  <si>
    <t>事业发展类</t>
  </si>
  <si>
    <t>530400200000000000529</t>
  </si>
  <si>
    <t>其他共同财政事权转移支付支出</t>
  </si>
  <si>
    <t>39999</t>
  </si>
  <si>
    <t>专职社区矫正安置帮教编外协勤人员经费</t>
  </si>
  <si>
    <t>530400200000000000986</t>
  </si>
  <si>
    <t>社区矫正</t>
  </si>
  <si>
    <t>法律援助工作经费</t>
  </si>
  <si>
    <t>530400210000000626283</t>
  </si>
  <si>
    <t>国家统一法律职业资格考试考务经费</t>
  </si>
  <si>
    <t>专项业务类</t>
  </si>
  <si>
    <t>530400210000000626341</t>
  </si>
  <si>
    <t>国家统一法律职业资格考试</t>
  </si>
  <si>
    <t>普法工作经费</t>
  </si>
  <si>
    <t>530400210000000626723</t>
  </si>
  <si>
    <t>普法宣传</t>
  </si>
  <si>
    <t>特定项目行2021.66号</t>
  </si>
  <si>
    <t>530400210000000631098</t>
  </si>
  <si>
    <t>31002</t>
  </si>
  <si>
    <t>办公设备购置</t>
  </si>
  <si>
    <t>特定项目行2022087号专项资金</t>
  </si>
  <si>
    <t>530400221100000663155</t>
  </si>
  <si>
    <t>法治建设</t>
  </si>
  <si>
    <t>特定项目行2022086号专项资金</t>
  </si>
  <si>
    <t>民生类</t>
  </si>
  <si>
    <t>530400221100000663567</t>
  </si>
  <si>
    <t>特定项目行2022090号专项资金</t>
  </si>
  <si>
    <t>530400221100000663613</t>
  </si>
  <si>
    <t>特定项目行2022094号专项资金</t>
  </si>
  <si>
    <t>530400221100000664342</t>
  </si>
  <si>
    <t>特定项目行2022095号专项资金</t>
  </si>
  <si>
    <t>530400221100000664370</t>
  </si>
  <si>
    <t>30216</t>
  </si>
  <si>
    <t>培训费</t>
  </si>
  <si>
    <t>特定项目政法2022年第7号④补助经费</t>
  </si>
  <si>
    <t>530400221100000955597</t>
  </si>
  <si>
    <t>特定项目政法2022年第7号⑿专项资金</t>
  </si>
  <si>
    <t>530400221100000958221</t>
  </si>
  <si>
    <t>特定项目政法202346号（19）经费</t>
  </si>
  <si>
    <t>530400231100001559872</t>
  </si>
  <si>
    <t>特定项目政法202346号（13）经费</t>
  </si>
  <si>
    <t>530400231100001560401</t>
  </si>
  <si>
    <t>特定项目政法202346号（3）经费</t>
  </si>
  <si>
    <t>530400231100001589157</t>
  </si>
  <si>
    <t>特定项目政法202346号（14）经费</t>
  </si>
  <si>
    <t>530400231100001589572</t>
  </si>
  <si>
    <t>30202</t>
  </si>
  <si>
    <t>印刷费</t>
  </si>
  <si>
    <t>特定项目202352号经费</t>
  </si>
  <si>
    <t>530400231100001747442</t>
  </si>
  <si>
    <t>特定项目2023058①经费</t>
  </si>
  <si>
    <t>530400231100001939448</t>
  </si>
  <si>
    <t>特定项目2023058⑥经费</t>
  </si>
  <si>
    <t>530400231100001969314</t>
  </si>
  <si>
    <t>其他一般公共服务支出</t>
  </si>
  <si>
    <t>特定项目政法202377号经费</t>
  </si>
  <si>
    <t>530400231100002468776</t>
  </si>
  <si>
    <t>其他司法支出</t>
  </si>
  <si>
    <t>ZF2024034（24）号经费</t>
  </si>
  <si>
    <t>530400241100002480430</t>
  </si>
  <si>
    <t>ZF2024034（25）号经费</t>
  </si>
  <si>
    <t>530400241100002481517</t>
  </si>
  <si>
    <t>ZF2024034（19）号经费</t>
  </si>
  <si>
    <t>530400241100002484583</t>
  </si>
  <si>
    <t>律师管理</t>
  </si>
  <si>
    <t>ZF2024034（11）号经费</t>
  </si>
  <si>
    <t>530400241100002485050</t>
  </si>
  <si>
    <t>ZF2024034（12）号经费</t>
  </si>
  <si>
    <t>530400241100002493012</t>
  </si>
  <si>
    <t>ZF2024034（22）号经费</t>
  </si>
  <si>
    <t>530400241100002494584</t>
  </si>
  <si>
    <t>ZF2024034（9）号经费</t>
  </si>
  <si>
    <t>530400241100002494698</t>
  </si>
  <si>
    <t>ZF2024034（23）号经费</t>
  </si>
  <si>
    <t>530400241100002542952</t>
  </si>
  <si>
    <t>ZF2024034（6）号经费</t>
  </si>
  <si>
    <t>530400241100002552598</t>
  </si>
  <si>
    <t>ZF2024034（1）号经费</t>
  </si>
  <si>
    <t>530400241100002555570</t>
  </si>
  <si>
    <t>ZF2024034（18）号经费</t>
  </si>
  <si>
    <t>530400241100002557523</t>
  </si>
  <si>
    <t>ZF2024034（30）号经费</t>
  </si>
  <si>
    <t>530400241100002558178</t>
  </si>
  <si>
    <t>ZF2024034（7）号经费</t>
  </si>
  <si>
    <t>530400241100002576094</t>
  </si>
  <si>
    <t>ZF2024034（20）号经费</t>
  </si>
  <si>
    <t>530400241100002607845</t>
  </si>
  <si>
    <t>ZF2024034（17）号经费</t>
  </si>
  <si>
    <t>530400241100002616336</t>
  </si>
  <si>
    <t>基层司法业务</t>
  </si>
  <si>
    <t>ZF2024034（16）号经费</t>
  </si>
  <si>
    <t>530400241100002616596</t>
  </si>
  <si>
    <t>ZF2024034（21）号经费</t>
  </si>
  <si>
    <t>530400241100002636866</t>
  </si>
  <si>
    <t>遗属生活困难补助资金</t>
  </si>
  <si>
    <t>530400241100002793059</t>
  </si>
  <si>
    <t>死亡抚恤</t>
  </si>
  <si>
    <t>ZF2024037（1）号经费</t>
  </si>
  <si>
    <t>530400241100002969854</t>
  </si>
  <si>
    <t>ZF2024038（1）号经费</t>
  </si>
  <si>
    <t>530400241100003010844</t>
  </si>
  <si>
    <t>ZF2024040号经费</t>
  </si>
  <si>
    <t>530400241100003036139</t>
  </si>
  <si>
    <t>ZF2025040(21)号经费</t>
  </si>
  <si>
    <t>530400251100003863897</t>
  </si>
  <si>
    <t>ZF2025040(1)号经费</t>
  </si>
  <si>
    <t>530400251100003864787</t>
  </si>
  <si>
    <t>ZF2025040(3)号经费</t>
  </si>
  <si>
    <t>530400251100003866206</t>
  </si>
  <si>
    <t>公共安全共同财政事权转移支付支出</t>
  </si>
  <si>
    <t>ZF2025040（5）号经费</t>
  </si>
  <si>
    <t>530400251100003867555</t>
  </si>
  <si>
    <t>ZF2025040（6）号经费</t>
  </si>
  <si>
    <t>530400251100003867744</t>
  </si>
  <si>
    <t>ZF2025040(19)号经费</t>
  </si>
  <si>
    <t>530400251100003868062</t>
  </si>
  <si>
    <t>ZF2025040（4）号经费</t>
  </si>
  <si>
    <t>530400251100003875880</t>
  </si>
  <si>
    <t>ZF2025040（33）号经费</t>
  </si>
  <si>
    <t>530400251100003877598</t>
  </si>
  <si>
    <t>ZF2025040(29)号经费</t>
  </si>
  <si>
    <t>530400251100003878259</t>
  </si>
  <si>
    <t>ZF2025040(34)号经费</t>
  </si>
  <si>
    <t>530400251100003878645</t>
  </si>
  <si>
    <t>ZF2025040(16)号经费</t>
  </si>
  <si>
    <t>530400251100003879439</t>
  </si>
  <si>
    <t>31003</t>
  </si>
  <si>
    <t>专用设备购置</t>
  </si>
  <si>
    <t>ZF2025040（14）号经费</t>
  </si>
  <si>
    <t>530400251100003879445</t>
  </si>
  <si>
    <t>ZF2025040（15）号经费</t>
  </si>
  <si>
    <t>530400251100003879451</t>
  </si>
  <si>
    <t>ZF2025040（17）号经费</t>
  </si>
  <si>
    <t>530400251100003879474</t>
  </si>
  <si>
    <t>ZF2025040（27）号经费</t>
  </si>
  <si>
    <t>530400251100003879486</t>
  </si>
  <si>
    <t>ZF2025040（28）号经费</t>
  </si>
  <si>
    <t>530400251100003879489</t>
  </si>
  <si>
    <t>ZF2025040（26）号经费</t>
  </si>
  <si>
    <t>530400251100003880274</t>
  </si>
  <si>
    <t>ZF2025040（13）号经费</t>
  </si>
  <si>
    <t>530400251100003880276</t>
  </si>
  <si>
    <t>ZF2025040（7）号经费</t>
  </si>
  <si>
    <t>530400251100003880311</t>
  </si>
  <si>
    <t>ZF2025040（22）号经费</t>
  </si>
  <si>
    <t>530400251100003880517</t>
  </si>
  <si>
    <t>ZF2025040（20）号经费</t>
  </si>
  <si>
    <t>530400251100003880622</t>
  </si>
  <si>
    <t>ZF2025040（23）号经费</t>
  </si>
  <si>
    <t>530400251100003880658</t>
  </si>
  <si>
    <t>ZF2025040（9）号经费</t>
  </si>
  <si>
    <t>530400251100003880662</t>
  </si>
  <si>
    <t>ZF2025040（30）号经费</t>
  </si>
  <si>
    <t>530400251100003881078</t>
  </si>
  <si>
    <t>ZF2025040（32）号经费</t>
  </si>
  <si>
    <t>530400251100003881359</t>
  </si>
  <si>
    <t>ZF2025040(18)号号经费</t>
  </si>
  <si>
    <t>530400251100003882366</t>
  </si>
  <si>
    <t>ZF2025040（24）号经费</t>
  </si>
  <si>
    <t>530400251100003883437</t>
  </si>
  <si>
    <t>ZF2025040(31)号经费</t>
  </si>
  <si>
    <t>530400251100003883934</t>
  </si>
  <si>
    <t>ZF2025040（10）号经费</t>
  </si>
  <si>
    <t>530400251100003884214</t>
  </si>
  <si>
    <t>ZF2025040（25）号经费</t>
  </si>
  <si>
    <t>530400251100003884292</t>
  </si>
  <si>
    <t>ZF2025040（8）号经费</t>
  </si>
  <si>
    <t>530400251100003884378</t>
  </si>
  <si>
    <t>ZF2025040(2)号经费</t>
  </si>
  <si>
    <t>530400251100003884406</t>
  </si>
  <si>
    <t>ZF2025040（12）号经费</t>
  </si>
  <si>
    <t>530400251100003884409</t>
  </si>
  <si>
    <t>ZF2025040（11）号经费</t>
  </si>
  <si>
    <t>530400251100003884806</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</si>
  <si>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</si>
  <si>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</si>
  <si>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</si>
  <si>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</si>
  <si>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</si>
  <si>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</si>
  <si>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</si>
  <si>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</si>
  <si>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</si>
  <si>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</si>
  <si>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</si>
  <si>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</si>
  <si>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</si>
  <si>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</si>
  <si>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</si>
  <si>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获补对象数</t>
  </si>
  <si>
    <t>&gt;=</t>
  </si>
  <si>
    <t>人/天</t>
  </si>
  <si>
    <t>定量指标</t>
  </si>
  <si>
    <t>办理法律援助案件数</t>
  </si>
  <si>
    <t>2000</t>
  </si>
  <si>
    <t>人次</t>
  </si>
  <si>
    <t>政策宣传次数</t>
  </si>
  <si>
    <t>2500</t>
  </si>
  <si>
    <t>质量指标</t>
  </si>
  <si>
    <t>获补对象准确率</t>
  </si>
  <si>
    <t>95</t>
  </si>
  <si>
    <t>%</t>
  </si>
  <si>
    <t>时效指标</t>
  </si>
  <si>
    <t>发放及时率</t>
  </si>
  <si>
    <t>及时</t>
  </si>
  <si>
    <t>是/否</t>
  </si>
  <si>
    <t>定性指标</t>
  </si>
  <si>
    <t>效益指标</t>
  </si>
  <si>
    <t>社会效益</t>
  </si>
  <si>
    <t>是</t>
  </si>
  <si>
    <t>可持续影响</t>
  </si>
  <si>
    <t>有效维护</t>
  </si>
  <si>
    <t>满意度指标</t>
  </si>
  <si>
    <t>服务对象满意度</t>
  </si>
  <si>
    <t>受益对象满意度</t>
  </si>
  <si>
    <t>90</t>
  </si>
  <si>
    <t>ZF2025040(6)号经费</t>
  </si>
  <si>
    <t>=</t>
  </si>
  <si>
    <t>1.00</t>
  </si>
  <si>
    <t>次</t>
  </si>
  <si>
    <t>200</t>
  </si>
  <si>
    <t>人</t>
  </si>
  <si>
    <t>份</t>
  </si>
  <si>
    <t>100</t>
  </si>
  <si>
    <t>2025年12月前</t>
  </si>
  <si>
    <t>年月日</t>
  </si>
  <si>
    <t>有效提升</t>
  </si>
  <si>
    <t>期</t>
  </si>
  <si>
    <t>87</t>
  </si>
  <si>
    <t>&lt;=</t>
  </si>
  <si>
    <t>天</t>
  </si>
  <si>
    <t>提升</t>
  </si>
  <si>
    <t>持续加强</t>
  </si>
  <si>
    <t>60</t>
  </si>
  <si>
    <t>每个案件援助标准</t>
  </si>
  <si>
    <t>小时</t>
  </si>
  <si>
    <t>参培参考人员业务水平</t>
  </si>
  <si>
    <t>法律援助对象的满意度</t>
  </si>
  <si>
    <t>按文件要求完成工作</t>
  </si>
  <si>
    <t>完成工作</t>
  </si>
  <si>
    <t>30</t>
  </si>
  <si>
    <t>完成</t>
  </si>
  <si>
    <t>个</t>
  </si>
  <si>
    <t>有效改善</t>
  </si>
  <si>
    <t>辆</t>
  </si>
  <si>
    <t>万元</t>
  </si>
  <si>
    <t>2025年度目标：根据《玉溪市人民政府办公室关于成立玉溪市国家统一法律职业资格考试工作协调领导小组的通知》，项目组织国家统一法律职业资格考试2次（主观题、客观题），预计2024年国家统一法律职业资格考试报考人数约1900人。2025年国家统一法律职业资格考试，坚持以习近平新时代中国特色社会主义思想为指导，深入学习贯彻习近平法治思想，全面贯彻落实党的二十大及中央全面依法治国工作会议、中央政法工作会议精神，围绕建设一支德才兼备的高素质法治工作队伍，把握法治人才选拔培养的正确方向，继续强化对法律职业立场、伦理和技能的考查，促进提高考试选拔的科学性和有效性，引导广大应试人员坚持正确政治方向，坚定理想信念，拥护中国共产党领导，拥护社会主义法治，自觉践行社会主义核心价值观，忠实崇尚社会主义法治，坚定不移走中国特色社会主义法治道路，圆满完成法律职业资格考试任务。落实国家工作人员学法用法制度是为基层开展普法和依法治理创造更好条件。狠抓基层建设，激发基层活力，加强政策、制度、机制保障，从人员配备数量、待遇、经费、装备等方面，切实向普法基层一线倾斜，推动各类资源向基层下沉，使地方各级普法队伍建设得到加强，构建运行顺畅、精干高效的工作体系。</t>
  </si>
  <si>
    <t>反映国家统一法律职业资格考试次数情况。</t>
  </si>
  <si>
    <t>国家统一法律职业资格考试报考人数</t>
  </si>
  <si>
    <t>1650</t>
  </si>
  <si>
    <t>反映国家统一法律职业资格考试报考人数在法律职业资格考试报名网站上报名并通过审核的人数情况。</t>
  </si>
  <si>
    <t>考试合格率</t>
  </si>
  <si>
    <t>反映通过考试的考生，并成功拿到法律职业资格证情况。</t>
  </si>
  <si>
    <t>考试完成时间</t>
  </si>
  <si>
    <t>反应考试时间约为3天完成考试情况。</t>
  </si>
  <si>
    <t>保障建设德才兼备的高素质法治工作队伍</t>
  </si>
  <si>
    <t>提高</t>
  </si>
  <si>
    <t>反映2024年云南省国家统一法律职业资格考试保障建设德才兼备的高素质法治工作队伍情况。</t>
  </si>
  <si>
    <t>反映服务对象满意度达90%以上情况。</t>
  </si>
  <si>
    <t>3362</t>
  </si>
  <si>
    <t>件</t>
  </si>
  <si>
    <t>符合受援条件的对象</t>
  </si>
  <si>
    <t>法律援助对象满意度</t>
  </si>
  <si>
    <t>完成年度工作</t>
  </si>
  <si>
    <t>逐步保障</t>
  </si>
  <si>
    <t>有效促进</t>
  </si>
  <si>
    <t>特定项目：ZF2025040(1)号经费</t>
  </si>
  <si>
    <t>9个县（市、区）司法局</t>
  </si>
  <si>
    <t>80</t>
  </si>
  <si>
    <t>ZF202540(1)号经费</t>
  </si>
  <si>
    <t>300</t>
  </si>
  <si>
    <t>70</t>
  </si>
  <si>
    <t>件次</t>
  </si>
  <si>
    <t>套</t>
  </si>
  <si>
    <t>块</t>
  </si>
  <si>
    <t>条</t>
  </si>
  <si>
    <t>米</t>
  </si>
  <si>
    <t>2025年根据玉司发〔2020〕54号_市委政法委市中级人民法院市司法局市民政局市财政局市人力资源和社会保障局市信访局关于印发《关于加强人民调解员队伍建设的具体实施意见》的通知，市委政法委、财政局、民政局、司法局等部门将对各县区兑现工作、资金配套情况进行严格督促检查，确保考核奖励经费兑现到调解人员。案件补贴每年发放两次。各人民调解委员会在每季度第三个月底前,将调解案卷及《人民调解个案补贴申报表》报辖区司法所。司法所按照要求初审合格后，上报县(市、区)司法局审核。案件补贴经审核认定后,由县(市、区)司法行政部门分别在当年的6月底前和12月底前发放，补助“一案一补”经费县区个数9个，补助人民调解个案补贴案件数量9062件，进一步加大社会矛盾纠纷调处力度，增加基层调解人员报酬待遇，增加广大人民调解员工作积极性，妥善化解社会矛盾纠纷。为发挥维护社会稳定的“第一道防线”作用，夯实基础，筑牢司法行政根基，妥善化解社会矛盾纠纷，维护社会和谐稳定。</t>
  </si>
  <si>
    <t>补助人民调解个案补贴案件数量</t>
  </si>
  <si>
    <t>11934</t>
  </si>
  <si>
    <t>反映补助人民调解个案补贴案件数量情况</t>
  </si>
  <si>
    <t>人民调解案件调处成功率</t>
  </si>
  <si>
    <t>反映全市矛盾纠纷调处的成功情况</t>
  </si>
  <si>
    <t>补助对象准确率</t>
  </si>
  <si>
    <t>98</t>
  </si>
  <si>
    <t>反映补助对象准确情况</t>
  </si>
  <si>
    <t>人民调解案件受理时间</t>
  </si>
  <si>
    <t>反映人民调解案件需在3天内受理。</t>
  </si>
  <si>
    <t>保障维护社会稳定的“第一道防线”体系建设</t>
  </si>
  <si>
    <t>反映保障维护社会稳定的“第一道防线”体系建设促进社会稳定发展</t>
  </si>
  <si>
    <t>坚持“调防结合，以防为主”的原则，立足抓早、抓小、抓苗头，化解了基层大量矛盾纠纷，在全市争创全国社会治安综合治理“长安杯”中发挥了化解矛盾纠纷基础性作用，为维护我市社会和谐稳定作出了积极贡献。</t>
  </si>
  <si>
    <t>ZF2025040(30)号经费</t>
  </si>
  <si>
    <t>台套</t>
  </si>
  <si>
    <t>台</t>
  </si>
  <si>
    <t>不断提高</t>
  </si>
  <si>
    <t>ZF2025040(18)号</t>
  </si>
  <si>
    <t>中发（2021）33号</t>
  </si>
  <si>
    <t>50</t>
  </si>
  <si>
    <t>把</t>
  </si>
  <si>
    <t>ZF（2021）33号</t>
  </si>
  <si>
    <t>提质增效</t>
  </si>
  <si>
    <t>2025年12月31日前</t>
  </si>
  <si>
    <t>ZF2025040（5）</t>
  </si>
  <si>
    <t>ZF2025040(19)号</t>
  </si>
  <si>
    <t>卷</t>
  </si>
  <si>
    <t>保障江川区工作开展</t>
  </si>
  <si>
    <t>500</t>
  </si>
  <si>
    <t>册</t>
  </si>
  <si>
    <t>不断提升</t>
  </si>
  <si>
    <t>2025年度预算年度目标：根据中央、省普法规划，继续扎实推进我市”八五“普法规划，组织全市各级各部门积极开展法治宣传教育工作：制作播发新媒体作品50条、开展法治宣传活动3次，刊登推送法治宣传稿件100条，结合玉溪实际，开展普法工作。2025年4月，计划制定年度普法工作要点，全年运行维护好普法新媒体平台：玉溪司法局网页、玉溪法宣在线微信公众号；和云南法制报合作开办“走进玉溪司法”栏目；全年重大节日和重要时间节点开展好各类法治宣传活动。全年按照上级部门要求和宣传工作需要，计划拍摄法治宣传短视频、微电影。坚持把全民普法作为全面依法治市的长期基础性工作，以持续提升公民法治素养为重点，以提高普法针对性和实效性为工作着力点，完善和落实“谁执法谁普法”等普法责任制，促进提高社会文明程度，为玉溪经济社会发展营造良好法治环境。</t>
  </si>
  <si>
    <t>制作播发新媒体作品</t>
  </si>
  <si>
    <t>反映制作展播普法宣传视频数量情况。</t>
  </si>
  <si>
    <t>开展法治宣传活动</t>
  </si>
  <si>
    <t>反映组织宣传活动次数的情况。</t>
  </si>
  <si>
    <t>刊登推送法治宣传稿件</t>
  </si>
  <si>
    <t>反映媒体平台刊登稿件数量情况。</t>
  </si>
  <si>
    <t>普法宣传覆盖率</t>
  </si>
  <si>
    <t>反映普法宣传完成情况。</t>
  </si>
  <si>
    <t>开展法治宣传教育活动天数</t>
  </si>
  <si>
    <t>反映法治宣传教育活动开展的及时程度及天数情况。</t>
  </si>
  <si>
    <t>有效提升群众法治素养</t>
  </si>
  <si>
    <t>反映群众法治素养是否提升情况。</t>
  </si>
  <si>
    <t>社会公众满意度</t>
  </si>
  <si>
    <t>反映社会公众对宣传的满意程度情况。</t>
  </si>
  <si>
    <t>ZF2025040（33）号</t>
  </si>
  <si>
    <t>组织培训次数</t>
  </si>
  <si>
    <t>参加培训      人员</t>
  </si>
  <si>
    <t>参加培训人员</t>
  </si>
  <si>
    <t>培训出勤率</t>
  </si>
  <si>
    <t>培训天数</t>
  </si>
  <si>
    <t>培训对象满意度</t>
  </si>
  <si>
    <t>13600</t>
  </si>
  <si>
    <t>场次</t>
  </si>
  <si>
    <t>有效拓宽</t>
  </si>
  <si>
    <t>有效营造</t>
  </si>
  <si>
    <t>依据资金下达文件，完成工作</t>
  </si>
  <si>
    <t>在册社区矫正对象重新犯罪率</t>
  </si>
  <si>
    <t>&lt;</t>
  </si>
  <si>
    <t>0.3</t>
  </si>
  <si>
    <t>ZF2025040（3）号经费</t>
  </si>
  <si>
    <t>0.2</t>
  </si>
  <si>
    <t>组</t>
  </si>
  <si>
    <t>460</t>
  </si>
  <si>
    <t>5000</t>
  </si>
  <si>
    <t>人/件</t>
  </si>
  <si>
    <t>40</t>
  </si>
  <si>
    <t>完成工作任务</t>
  </si>
  <si>
    <t>36</t>
  </si>
  <si>
    <t>400</t>
  </si>
  <si>
    <t>24</t>
  </si>
  <si>
    <t>场</t>
  </si>
  <si>
    <t>元</t>
  </si>
  <si>
    <t>有效化解</t>
  </si>
  <si>
    <t>2025年年度目标：根据《关于印发玉溪市进一步加强社区矫正工作的实施意见的通知》文件精神，项目实施与玉溪市人民政府办公室关于印发玉溪市司法局主要职责内机构和人员编制规定的通知中：指导、管理社区矫正工作、指导刑满释放人员安置教帮工作的职能职责相符。2025年在资金上继续给予项目180万元专项资金，补助社区矫正协勤人员经费县区个数9个，补助社区矫正协勤人员数150人，为社区矫正协勤人员参与社区矫正工作创造条件、提供便利，确保项目长期持续实施。采取政府购买服务的方式，发展壮大社会工作者、志愿者队伍，充分发挥社会力量参与社区矫正工作的积极作用，辅助社区矫正机构工作人员开展社区矫正工作，提高教育矫正质量，预防和减少重新犯罪，维护社会和谐稳定全面加强刑事执行工作，抓实抓好社区矫正人员安全管控，预防和减少重新违法犯罪。</t>
  </si>
  <si>
    <t>补助社区矫正协勤人员经费县区个数</t>
  </si>
  <si>
    <t>反映补助社区矫正协勤人员经费县区个数情况。</t>
  </si>
  <si>
    <t>补助社区矫正协勤人员数</t>
  </si>
  <si>
    <t>150</t>
  </si>
  <si>
    <t>反映补助社区矫正协勤人员150人工资发放情况。</t>
  </si>
  <si>
    <t>反映补助对象准确情况。</t>
  </si>
  <si>
    <t>发放经费及时率</t>
  </si>
  <si>
    <t>反映补助经费发放经费及时情况。</t>
  </si>
  <si>
    <t>保障改善协勤人员的生活状况</t>
  </si>
  <si>
    <t>有所改善</t>
  </si>
  <si>
    <t>反映协勤人员生活改善情况</t>
  </si>
  <si>
    <t>社区矫正对象重新犯罪率降低</t>
  </si>
  <si>
    <t>反映社区矫正对象重新犯罪情况。</t>
  </si>
  <si>
    <t>增加社区人员对治安良好的满意度</t>
  </si>
  <si>
    <t>反映社区人员对治安良好的满意度情况。</t>
  </si>
  <si>
    <t>ZF2025040(21)号</t>
  </si>
  <si>
    <t>2025年根据中共玉溪市委 玉溪市政府印发《关于加强司法行政促进依法治市的实施意见》的通知文件精神，项目主要支出律师值班费用及律师办案补贴费用2025年预算为5万元，市级按照总人口人均每年不少于0.3元、县区按照总人口每年不少于0.5元的标准，将法律援助经费列入同级财政预算，办理法律援助案件数300件以上、援助符合受援条件的对象300人以上。保障法律援助工作的正常开展，法律援助经费全部用于支付办案补贴和律师值班费用。坚持把全民普法作为全面依法治市的长期基础性工作，以持续提升公民法治素养为重点，以提高普法针对性和实效性为工作着力点，完善和落实“谁执法谁普法”等普法责任制，促进提高社会文明程度，为玉溪经济社会发展营造良好法治环境。受理法律援助申请，指派、安排人员为符合规定的公民提供法律援助；指导、协调全市法律援助工作，并推动法律援助制度的建立和发展。全市公民法治素养和社会治理法治化水平进一步提高，普法宣传教育体制机制进一步健全完善，公民对法律知识的知晓度、法治精神的认同度和法治实践的参与度明显增强，全社会办事依法、遇事找法、解决问题用法、化解矛盾靠法的法治环境逐步形成。紧紧围绕省委省政府对玉溪经济社会发展“一极两区”的定位要求，坚持把全民普法作为全面依法治市的长期基础性工作，以使法治成为社会共识和基本准则为目标，以持续提升公民法治素养为重点，以提高普法针对性和实效性为工作着力点，完善和落实“谁执法谁普法”等普法责任制，促进提高社会文明程度，为玉溪经济社会发展营造良好法治环境。加强司法行政促进依法治市，加强困难群众法律援助工作，完善法律援助制度。</t>
  </si>
  <si>
    <t>反应办理法律援助案件数量情况</t>
  </si>
  <si>
    <t>受理法律援助案件完成率</t>
  </si>
  <si>
    <t>反映援助按标准执行的情况。
救助标准执行合规率=按照救助标准核定发放的资金额/发放资金总额*100%</t>
  </si>
  <si>
    <t>案件办理及时率</t>
  </si>
  <si>
    <t>反映案件办理时间情况。</t>
  </si>
  <si>
    <t>政策知晓率</t>
  </si>
  <si>
    <t>反映救助政策的宣传效果情况。
政策知晓率=调查中救助政策知晓人数/调查总人数*100%</t>
  </si>
  <si>
    <t>保障加强司法行政促进依法治市</t>
  </si>
  <si>
    <t>保障加强司法行政促进依法治市。</t>
  </si>
  <si>
    <t>救助对象满意度</t>
  </si>
  <si>
    <t>反映获援助对象的满意程度。
救助对象满意度=调查中满意和较满意的获援助人员数/调查总人数*100%</t>
  </si>
  <si>
    <t>做好本部门人员、公用经费保障，按规定落实干部职工各项待遇，支持部门正常履职。</t>
  </si>
  <si>
    <t>工资福利发放行政人数</t>
  </si>
  <si>
    <t>45</t>
  </si>
  <si>
    <t>反映部门（单位）实际发放工资人员数量。工资福利包括：行政人员工资、社会保险、住房公积金、职业年金等。</t>
  </si>
  <si>
    <t>补助人数</t>
  </si>
  <si>
    <t>部门运转</t>
  </si>
  <si>
    <t>正常运转</t>
  </si>
  <si>
    <t>反映部门（单位）运转情况。</t>
  </si>
  <si>
    <t>单位人员满意度</t>
  </si>
  <si>
    <t>反映部门（单位）人员对工资福利发放的满意程度。</t>
  </si>
  <si>
    <t>反映社会公众对部门（单位）履职情况的满意程度。</t>
  </si>
  <si>
    <t>预算06表</t>
  </si>
  <si>
    <t>2025年部门政府性基金预算支出预算表</t>
  </si>
  <si>
    <t>单位:元</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</si>
  <si>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</si>
  <si>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</si>
  <si>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</si>
  <si>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</si>
  <si>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</si>
  <si>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</si>
  <si>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</si>
  <si>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</si>
  <si>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</si>
  <si>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</si>
  <si>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</si>
  <si>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</si>
  <si>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</si>
  <si>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车辆加油服务</t>
  </si>
  <si>
    <t>车辆保险</t>
  </si>
  <si>
    <t>物业管理服务</t>
  </si>
  <si>
    <t>预算08表</t>
  </si>
  <si>
    <t>2025年部门政府购买服务预算表</t>
  </si>
  <si>
    <t>政府购买服务项目</t>
  </si>
  <si>
    <t>政府购买服务目录</t>
  </si>
  <si>
    <t>公务用车保险服务</t>
  </si>
  <si>
    <t>B1101 维修保养服务</t>
  </si>
  <si>
    <t>B1102 物业管理服务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</si>
  <si>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</si>
  <si>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</si>
  <si>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</si>
  <si>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</si>
  <si>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</si>
  <si>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</si>
  <si>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</si>
  <si>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</si>
  <si>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</si>
  <si>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</si>
  <si>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</si>
  <si>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</si>
  <si>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</si>
  <si>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</si>
  <si>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</si>
  <si>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</si>
  <si>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</si>
  <si>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</si>
  <si>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</si>
  <si>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</si>
  <si>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</si>
  <si>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</si>
  <si>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</si>
  <si>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</si>
  <si>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</si>
  <si>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</si>
  <si>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预算11表</t>
  </si>
  <si>
    <t>2025年上级补助项目支出预算表</t>
  </si>
  <si>
    <t>上级补助</t>
  </si>
  <si>
    <t>预算12表</t>
  </si>
  <si>
    <t>2025年部门项目支出中期规划预算表</t>
  </si>
  <si>
    <t>项目级次</t>
  </si>
  <si>
    <t>2025年</t>
  </si>
  <si>
    <t>2026年</t>
  </si>
  <si>
    <t>2027年</t>
  </si>
  <si>
    <t>311 专项业务类</t>
  </si>
  <si>
    <t>本级</t>
  </si>
  <si>
    <t>323 事业发展类</t>
  </si>
  <si>
    <t>下级</t>
  </si>
  <si>
    <t>313 事业发展类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</si>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</sst>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2">
    <font>
      <sz val="11"/>
      <color rgb="FF000000"/>
      <name val="宋体"/>
      <charset val="134"/>
      <scheme val="minor"/>
    </font>
    <font>
      <sz val="9.75"/>
      <color rgb="FF000000"/>
      <name val="SimSun"/>
      <charset val="134"/>
    </font>
    <font>
      <b/>
      <sz val="21"/>
      <color rgb="FF000000"/>
      <name val="宋体"/>
      <charset val="134"/>
    </font>
    <font>
      <sz val="11"/>
      <color rgb="FF000000"/>
      <name val="宋体"/>
      <charset val="134"/>
    </font>
    <font>
      <sz val="11"/>
      <color rgb="FF000000"/>
      <name val="SimSun"/>
      <charset val="134"/>
    </font>
    <font>
      <sz val="11"/>
      <color theme="1"/>
      <name val="宋体"/>
      <charset val="134"/>
    </font>
    <font>
      <sz val="12"/>
      <color rgb="FF000000"/>
      <name val="宋体"/>
      <charset val="134"/>
      <scheme val="minor"/>
    </font>
    <font>
      <sz val="14"/>
      <color rgb="FF000000"/>
      <name val="宋体"/>
      <charset val="134"/>
      <scheme val="minor"/>
    </font>
    <font>
      <sz val="9"/>
      <color rgb="FF000000"/>
      <name val="SimSun"/>
      <charset val="134"/>
    </font>
    <font>
      <sz val="14"/>
      <color rgb="FF000000"/>
      <name val="SimSun"/>
      <charset val="134"/>
    </font>
    <font>
      <b/>
      <sz val="23"/>
      <color rgb="FF000000"/>
      <name val="宋体"/>
      <charset val="134"/>
    </font>
    <font>
      <b/>
      <sz val="14"/>
      <color rgb="FF000000"/>
      <name val="宋体"/>
      <charset val="134"/>
    </font>
    <font>
      <sz val="14"/>
      <color rgb="FF000000"/>
      <name val="宋体"/>
      <charset val="134"/>
    </font>
    <font>
      <sz val="12"/>
      <color rgb="FF000000"/>
      <name val="宋体"/>
      <charset val="134"/>
    </font>
    <font>
      <sz val="14"/>
      <color theme="1"/>
      <name val="宋体"/>
      <charset val="134"/>
    </font>
    <font>
      <sz val="12"/>
      <color theme="1"/>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sz val="9"/>
      <color rgb="FF000000"/>
      <name val="宋体"/>
      <charset val="134"/>
    </font>
    <font>
      <sz val="9.75"/>
      <color rgb="FF000000"/>
      <name val="宋体"/>
      <charset val="134"/>
    </font>
    <font>
      <sz val="9"/>
      <color theme="1"/>
      <name val="宋体"/>
      <charset val="134"/>
    </font>
    <font>
      <b/>
      <sz val="22"/>
      <color rgb="FF000000"/>
      <name val="宋体"/>
      <charset val="134"/>
    </font>
    <font>
      <sz val="8.25"/>
      <color rgb="FF000000"/>
      <name val="宋体"/>
      <charset val="134"/>
    </font>
    <font>
      <sz val="10"/>
      <color rgb="FF000000"/>
      <name val="宋体"/>
      <charset val="134"/>
    </font>
    <font>
      <sz val="11"/>
      <color theme="1"/>
      <name val="宋体"/>
      <charset val="134"/>
      <scheme val="minor"/>
    </font>
    <font>
      <sz val="14"/>
      <name val="宋体"/>
      <charset val="134"/>
    </font>
    <font>
      <sz val="11"/>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2" borderId="20"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1" applyNumberFormat="0" applyFill="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0" fillId="0" borderId="0" applyNumberFormat="0" applyFill="0" applyBorder="0" applyAlignment="0" applyProtection="0">
      <alignment vertical="center"/>
    </xf>
    <xf numFmtId="0" fontId="41" fillId="3" borderId="23" applyNumberFormat="0" applyAlignment="0" applyProtection="0">
      <alignment vertical="center"/>
    </xf>
    <xf numFmtId="0" fontId="42" fillId="4" borderId="24" applyNumberFormat="0" applyAlignment="0" applyProtection="0">
      <alignment vertical="center"/>
    </xf>
    <xf numFmtId="0" fontId="43" fillId="4" borderId="23" applyNumberFormat="0" applyAlignment="0" applyProtection="0">
      <alignment vertical="center"/>
    </xf>
    <xf numFmtId="0" fontId="44" fillId="5" borderId="25" applyNumberFormat="0" applyAlignment="0" applyProtection="0">
      <alignment vertical="center"/>
    </xf>
    <xf numFmtId="0" fontId="45" fillId="0" borderId="26" applyNumberFormat="0" applyFill="0" applyAlignment="0" applyProtection="0">
      <alignment vertical="center"/>
    </xf>
    <xf numFmtId="0" fontId="46" fillId="0" borderId="27"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176" fontId="16" fillId="0" borderId="7">
      <alignment horizontal="right" vertical="center"/>
    </xf>
    <xf numFmtId="49" fontId="16" fillId="0" borderId="7">
      <alignment horizontal="left" vertical="center" wrapText="1"/>
    </xf>
    <xf numFmtId="176" fontId="16" fillId="0" borderId="7">
      <alignment horizontal="right" vertical="center"/>
    </xf>
    <xf numFmtId="177" fontId="16" fillId="0" borderId="7">
      <alignment horizontal="right" vertical="center"/>
    </xf>
    <xf numFmtId="178" fontId="16" fillId="0" borderId="7">
      <alignment horizontal="right" vertical="center"/>
    </xf>
    <xf numFmtId="179" fontId="16" fillId="0" borderId="7">
      <alignment horizontal="right" vertical="center"/>
    </xf>
    <xf numFmtId="10" fontId="16" fillId="0" borderId="7">
      <alignment horizontal="right" vertical="center"/>
    </xf>
    <xf numFmtId="180" fontId="16" fillId="0" borderId="7">
      <alignment horizontal="right" vertical="center"/>
    </xf>
  </cellStyleXfs>
  <cellXfs count="222">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3" fillId="0" borderId="0" xfId="0" applyFont="1" applyBorder="1" applyAlignment="1">
      <alignment horizontal="left" vertical="center"/>
    </xf>
    <xf numFmtId="0" fontId="3" fillId="0" borderId="0" xfId="0" applyFont="1" applyBorder="1" applyAlignment="1"/>
    <xf numFmtId="0" fontId="4"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pplyProtection="1">
      <alignment horizontal="left" vertical="center" wrapText="1"/>
      <protection locked="0"/>
    </xf>
    <xf numFmtId="0" fontId="4" fillId="0" borderId="7" xfId="0" applyFont="1" applyBorder="1" applyAlignment="1" applyProtection="1">
      <alignment horizontal="left" vertical="center"/>
      <protection locked="0"/>
    </xf>
    <xf numFmtId="49" fontId="4" fillId="0" borderId="7" xfId="50" applyNumberFormat="1" applyFont="1" applyBorder="1">
      <alignment horizontal="left" vertical="center" wrapText="1"/>
    </xf>
    <xf numFmtId="176" fontId="5" fillId="0" borderId="7" xfId="0" applyNumberFormat="1" applyFont="1" applyBorder="1" applyAlignment="1">
      <alignment horizontal="right" vertical="center"/>
    </xf>
    <xf numFmtId="0" fontId="4" fillId="0" borderId="7" xfId="0" applyFont="1" applyBorder="1" applyAlignment="1" applyProtection="1">
      <alignment horizontal="left" vertical="center" wrapText="1" indent="2"/>
      <protection locked="0"/>
    </xf>
    <xf numFmtId="49" fontId="4" fillId="0" borderId="7" xfId="0" applyNumberFormat="1" applyFont="1" applyBorder="1" applyAlignment="1">
      <alignment horizontal="center" vertical="center" wrapText="1"/>
    </xf>
    <xf numFmtId="49" fontId="5" fillId="0" borderId="7" xfId="50" applyNumberFormat="1" applyFont="1" applyBorder="1">
      <alignment horizontal="left" vertical="center" wrapText="1"/>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0" xfId="0" applyFont="1">
      <alignment vertical="top"/>
    </xf>
    <xf numFmtId="0" fontId="7" fillId="0" borderId="0" xfId="0" applyFont="1">
      <alignment vertical="top"/>
    </xf>
    <xf numFmtId="0" fontId="8" fillId="0" borderId="0" xfId="0" applyFont="1" applyBorder="1" applyAlignment="1">
      <alignment horizontal="right" vertical="center"/>
    </xf>
    <xf numFmtId="49" fontId="8" fillId="0" borderId="0" xfId="0" applyNumberFormat="1" applyFont="1" applyBorder="1" applyAlignment="1">
      <alignment horizontal="right" vertical="center"/>
    </xf>
    <xf numFmtId="0" fontId="9" fillId="0" borderId="0" xfId="0" applyFont="1" applyBorder="1" applyAlignment="1">
      <alignment horizontal="righ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12" fillId="0" borderId="1" xfId="0" applyFont="1" applyBorder="1" applyAlignment="1">
      <alignment horizontal="center" vertical="center"/>
    </xf>
    <xf numFmtId="0" fontId="3" fillId="0" borderId="5" xfId="0"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12" fillId="0" borderId="5" xfId="0" applyFont="1" applyBorder="1" applyAlignment="1">
      <alignment horizontal="center" vertical="center"/>
    </xf>
    <xf numFmtId="0" fontId="3" fillId="0" borderId="6" xfId="0" applyFont="1"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12" fillId="0" borderId="6" xfId="0" applyFont="1" applyBorder="1" applyAlignment="1">
      <alignment horizontal="center" vertical="center"/>
    </xf>
    <xf numFmtId="0" fontId="3" fillId="0" borderId="7" xfId="0" applyFont="1" applyBorder="1" applyAlignment="1">
      <alignment horizontal="center" vertical="center"/>
    </xf>
    <xf numFmtId="0" fontId="12" fillId="0" borderId="7" xfId="0" applyFont="1" applyBorder="1" applyAlignment="1">
      <alignment horizontal="center" vertical="center"/>
    </xf>
    <xf numFmtId="0" fontId="13" fillId="0" borderId="7" xfId="0" applyFont="1" applyBorder="1" applyAlignment="1">
      <alignment horizontal="left" vertical="center" wrapText="1"/>
    </xf>
    <xf numFmtId="0" fontId="13" fillId="0" borderId="7" xfId="0" applyFont="1" applyBorder="1" applyAlignment="1" applyProtection="1">
      <alignment horizontal="left" vertical="center" wrapText="1"/>
      <protection locked="0"/>
    </xf>
    <xf numFmtId="176" fontId="14" fillId="0" borderId="7" xfId="0" applyNumberFormat="1" applyFont="1" applyBorder="1" applyAlignment="1">
      <alignment horizontal="right" vertical="center" wrapText="1"/>
    </xf>
    <xf numFmtId="49" fontId="15" fillId="0" borderId="7" xfId="50" applyNumberFormat="1" applyFont="1" applyBorder="1">
      <alignment horizontal="left" vertical="center" wrapText="1"/>
    </xf>
    <xf numFmtId="0" fontId="13" fillId="0" borderId="2" xfId="0" applyFont="1" applyBorder="1" applyAlignment="1" applyProtection="1">
      <alignment horizontal="center" vertical="center"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8" fillId="0" borderId="0" xfId="0" applyFont="1" applyBorder="1" applyAlignment="1" applyProtection="1">
      <alignment horizontal="right" vertical="center"/>
      <protection locked="0"/>
    </xf>
    <xf numFmtId="0" fontId="3" fillId="0" borderId="0" xfId="0" applyFont="1" applyBorder="1" applyAlignment="1" applyProtection="1">
      <alignment horizontal="right"/>
      <protection locked="0"/>
    </xf>
    <xf numFmtId="0" fontId="12"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2" fillId="0" borderId="1" xfId="0" applyFont="1" applyBorder="1" applyAlignment="1">
      <alignment horizontal="center" vertical="center" wrapText="1"/>
    </xf>
    <xf numFmtId="0" fontId="12" fillId="0" borderId="6" xfId="0" applyFont="1" applyBorder="1" applyAlignment="1">
      <alignment horizontal="center" vertical="center" wrapText="1"/>
    </xf>
    <xf numFmtId="0" fontId="3" fillId="0" borderId="7" xfId="0" applyFont="1" applyBorder="1" applyAlignment="1" applyProtection="1">
      <alignment horizontal="center" vertical="center"/>
      <protection locked="0"/>
    </xf>
    <xf numFmtId="176" fontId="15" fillId="0" borderId="7" xfId="0" applyNumberFormat="1" applyFont="1" applyBorder="1" applyAlignment="1">
      <alignment horizontal="right" vertical="center" wrapText="1"/>
    </xf>
    <xf numFmtId="49" fontId="16" fillId="0" borderId="0" xfId="50" applyNumberFormat="1" applyFont="1" applyBorder="1" applyAlignment="1">
      <alignment horizontal="right" vertical="center" wrapText="1"/>
    </xf>
    <xf numFmtId="49" fontId="17" fillId="0" borderId="0" xfId="50" applyNumberFormat="1" applyFont="1" applyBorder="1" applyAlignment="1">
      <alignment horizontal="center" vertical="center" wrapText="1"/>
    </xf>
    <xf numFmtId="49" fontId="16" fillId="0" borderId="0" xfId="50" applyNumberFormat="1" applyFont="1" applyBorder="1">
      <alignment horizontal="left" vertical="center" wrapText="1"/>
    </xf>
    <xf numFmtId="49" fontId="18" fillId="0" borderId="7" xfId="0" applyNumberFormat="1" applyFont="1" applyBorder="1" applyAlignment="1">
      <alignment horizontal="center" vertical="center" wrapText="1"/>
    </xf>
    <xf numFmtId="49" fontId="19" fillId="0" borderId="7" xfId="0" applyNumberFormat="1" applyFont="1" applyBorder="1" applyAlignment="1">
      <alignment horizontal="center" vertical="center" wrapText="1"/>
    </xf>
    <xf numFmtId="49" fontId="16" fillId="0" borderId="7" xfId="0" applyNumberFormat="1" applyFont="1" applyBorder="1" applyAlignment="1">
      <alignment horizontal="left" vertical="center" wrapText="1"/>
    </xf>
    <xf numFmtId="49" fontId="16" fillId="0" borderId="7" xfId="0" applyNumberFormat="1" applyFont="1" applyBorder="1" applyAlignment="1">
      <alignment horizontal="center" vertical="center" wrapText="1"/>
    </xf>
    <xf numFmtId="180" fontId="16" fillId="0" borderId="7" xfId="0" applyNumberFormat="1" applyFont="1" applyBorder="1" applyAlignment="1">
      <alignment horizontal="right" vertical="center" wrapText="1"/>
    </xf>
    <xf numFmtId="176" fontId="16" fillId="0" borderId="7" xfId="0" applyNumberFormat="1" applyFont="1" applyBorder="1" applyAlignment="1">
      <alignment horizontal="right" vertical="center" wrapText="1"/>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pplyProtection="1">
      <alignment horizontal="center" vertical="center"/>
      <protection locked="0"/>
    </xf>
    <xf numFmtId="0" fontId="22" fillId="0" borderId="0" xfId="0" applyFont="1" applyBorder="1" applyAlignment="1" applyProtection="1">
      <alignment horizontal="left" vertical="center"/>
      <protection locked="0"/>
    </xf>
    <xf numFmtId="0" fontId="23" fillId="0" borderId="7" xfId="0" applyFont="1" applyBorder="1" applyAlignment="1">
      <alignment horizontal="center" vertical="center" wrapText="1"/>
    </xf>
    <xf numFmtId="0" fontId="23" fillId="0" borderId="7" xfId="0" applyFont="1" applyBorder="1" applyAlignment="1" applyProtection="1">
      <alignment horizontal="center" vertical="center"/>
      <protection locked="0"/>
    </xf>
    <xf numFmtId="49" fontId="24" fillId="0" borderId="7" xfId="50" applyNumberFormat="1" applyFont="1" applyBorder="1">
      <alignment horizontal="left" vertical="center" wrapText="1"/>
    </xf>
    <xf numFmtId="0" fontId="22" fillId="0" borderId="7" xfId="0" applyFont="1" applyBorder="1" applyAlignment="1">
      <alignment vertical="center" wrapText="1"/>
    </xf>
    <xf numFmtId="0" fontId="22" fillId="0" borderId="7" xfId="0" applyFont="1" applyBorder="1" applyAlignment="1">
      <alignment horizontal="center" vertical="center" wrapText="1"/>
    </xf>
    <xf numFmtId="0" fontId="22" fillId="0" borderId="7" xfId="0" applyFont="1" applyBorder="1" applyAlignment="1" applyProtection="1">
      <alignment horizontal="center" vertical="center"/>
      <protection locked="0"/>
    </xf>
    <xf numFmtId="49" fontId="24" fillId="0" borderId="7" xfId="50" applyNumberFormat="1" applyFont="1" applyBorder="1" applyAlignment="1">
      <alignment horizontal="left" vertical="center" wrapText="1" indent="1"/>
    </xf>
    <xf numFmtId="0" fontId="22" fillId="0" borderId="7" xfId="0" applyFont="1" applyBorder="1" applyAlignment="1">
      <alignment horizontal="left" vertical="center" wrapText="1"/>
    </xf>
    <xf numFmtId="0" fontId="25"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wrapText="1"/>
    </xf>
    <xf numFmtId="0" fontId="3" fillId="0" borderId="0" xfId="0" applyFont="1" applyBorder="1" applyAlignment="1">
      <alignment horizontal="righ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left" vertical="center" wrapText="1"/>
    </xf>
    <xf numFmtId="176" fontId="5" fillId="0" borderId="7" xfId="0" applyNumberFormat="1" applyFont="1" applyBorder="1" applyAlignment="1">
      <alignment horizontal="right" vertical="center" wrapText="1"/>
    </xf>
    <xf numFmtId="0" fontId="3" fillId="0" borderId="7" xfId="0" applyFont="1" applyBorder="1" applyAlignment="1">
      <alignment horizontal="center" vertical="center" wrapText="1"/>
    </xf>
    <xf numFmtId="0" fontId="22" fillId="0" borderId="0" xfId="0" applyFont="1" applyBorder="1" applyAlignment="1">
      <alignment horizontal="right" vertical="center" wrapText="1"/>
    </xf>
    <xf numFmtId="0" fontId="26" fillId="0" borderId="0" xfId="0" applyFont="1" applyBorder="1" applyAlignment="1" applyProtection="1">
      <alignment horizontal="right" vertical="center" wrapText="1"/>
      <protection locked="0"/>
    </xf>
    <xf numFmtId="0" fontId="10" fillId="0" borderId="0" xfId="0" applyFont="1" applyBorder="1" applyAlignment="1">
      <alignment horizontal="center" vertical="center" wrapText="1"/>
    </xf>
    <xf numFmtId="0" fontId="10" fillId="0" borderId="0" xfId="0" applyFont="1" applyBorder="1" applyAlignment="1" applyProtection="1">
      <alignment horizontal="center" vertical="center" wrapText="1"/>
      <protection locked="0"/>
    </xf>
    <xf numFmtId="0" fontId="22" fillId="0" borderId="0" xfId="0" applyFont="1" applyBorder="1" applyAlignment="1">
      <alignment horizontal="left" vertical="center" wrapText="1"/>
    </xf>
    <xf numFmtId="0" fontId="22" fillId="0" borderId="0" xfId="0" applyFont="1" applyBorder="1" applyAlignment="1" applyProtection="1">
      <alignment vertical="top" wrapText="1"/>
      <protection locked="0"/>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0" borderId="11" xfId="0" applyFont="1" applyBorder="1" applyAlignment="1" applyProtection="1">
      <alignment horizontal="center" vertical="center" wrapText="1"/>
      <protection locked="0"/>
    </xf>
    <xf numFmtId="0" fontId="22" fillId="0" borderId="6" xfId="0" applyFont="1" applyBorder="1" applyAlignment="1">
      <alignment horizontal="left" vertical="center" wrapText="1"/>
    </xf>
    <xf numFmtId="0" fontId="22" fillId="0" borderId="11" xfId="0" applyFont="1" applyBorder="1" applyAlignment="1">
      <alignment horizontal="left" vertical="center" wrapText="1"/>
    </xf>
    <xf numFmtId="176" fontId="24" fillId="0" borderId="7" xfId="0" applyNumberFormat="1" applyFont="1" applyBorder="1" applyAlignment="1">
      <alignment horizontal="right" vertical="center" wrapText="1"/>
    </xf>
    <xf numFmtId="0" fontId="22" fillId="0" borderId="6" xfId="0" applyFont="1" applyBorder="1" applyAlignment="1">
      <alignment horizontal="left" vertical="center" wrapText="1" indent="1"/>
    </xf>
    <xf numFmtId="0" fontId="22" fillId="0" borderId="12" xfId="0" applyFont="1" applyBorder="1" applyAlignment="1">
      <alignment horizontal="center" vertical="center"/>
    </xf>
    <xf numFmtId="0" fontId="22" fillId="0" borderId="13" xfId="0" applyFont="1" applyBorder="1" applyAlignment="1">
      <alignment horizontal="left" vertical="center"/>
    </xf>
    <xf numFmtId="0" fontId="22" fillId="0" borderId="11" xfId="0" applyFont="1" applyBorder="1" applyAlignment="1">
      <alignment horizontal="left" vertical="center"/>
    </xf>
    <xf numFmtId="0" fontId="26" fillId="0" borderId="0" xfId="0" applyFont="1" applyBorder="1" applyAlignment="1" applyProtection="1">
      <alignment horizontal="right" vertical="center"/>
      <protection locked="0"/>
    </xf>
    <xf numFmtId="0" fontId="26" fillId="0" borderId="0" xfId="0" applyFont="1" applyBorder="1" applyAlignment="1">
      <alignment horizontal="right" vertical="center" wrapText="1"/>
    </xf>
    <xf numFmtId="0" fontId="10" fillId="0" borderId="0" xfId="0" applyFont="1" applyBorder="1" applyAlignment="1" applyProtection="1">
      <alignment horizontal="center" vertical="center"/>
      <protection locked="0"/>
    </xf>
    <xf numFmtId="0" fontId="27" fillId="0" borderId="0" xfId="0" applyFont="1" applyBorder="1" applyAlignment="1">
      <alignment wrapText="1"/>
    </xf>
    <xf numFmtId="0" fontId="22" fillId="0" borderId="0" xfId="0" applyFont="1" applyBorder="1" applyAlignment="1" applyProtection="1">
      <alignment horizontal="right"/>
      <protection locked="0"/>
    </xf>
    <xf numFmtId="0" fontId="22" fillId="0" borderId="0" xfId="0" applyFont="1" applyBorder="1" applyAlignment="1" applyProtection="1">
      <alignment horizontal="right" wrapText="1"/>
      <protection locked="0"/>
    </xf>
    <xf numFmtId="0" fontId="22" fillId="0" borderId="0" xfId="0" applyFont="1" applyBorder="1" applyAlignment="1">
      <alignment horizontal="right" wrapText="1"/>
    </xf>
    <xf numFmtId="0" fontId="3" fillId="0" borderId="3" xfId="0" applyFont="1" applyBorder="1" applyAlignment="1" applyProtection="1">
      <alignment horizontal="center" vertical="center"/>
      <protection locked="0"/>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pplyProtection="1">
      <alignment horizontal="center" vertical="center"/>
      <protection locked="0"/>
    </xf>
    <xf numFmtId="0" fontId="3" fillId="0" borderId="13"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22" fillId="0" borderId="0" xfId="0" applyFont="1" applyBorder="1" applyAlignment="1">
      <alignment horizontal="left" vertical="center"/>
    </xf>
    <xf numFmtId="0" fontId="23" fillId="0" borderId="1"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6" xfId="0" applyFont="1" applyBorder="1" applyAlignment="1">
      <alignment horizontal="center" vertical="center"/>
    </xf>
    <xf numFmtId="0" fontId="23" fillId="0" borderId="11" xfId="0" applyFont="1" applyBorder="1" applyAlignment="1">
      <alignment horizontal="center" vertical="center"/>
    </xf>
    <xf numFmtId="0" fontId="23" fillId="0" borderId="11" xfId="0" applyFont="1" applyBorder="1" applyAlignment="1" applyProtection="1">
      <alignment horizontal="center" vertical="center"/>
      <protection locked="0"/>
    </xf>
    <xf numFmtId="0" fontId="22" fillId="0" borderId="11" xfId="0" applyFont="1" applyBorder="1" applyAlignment="1">
      <alignment horizontal="right" vertical="center"/>
    </xf>
    <xf numFmtId="176" fontId="3" fillId="0" borderId="7" xfId="0" applyNumberFormat="1" applyFont="1" applyBorder="1" applyAlignment="1">
      <alignment horizontal="right" vertical="center"/>
    </xf>
    <xf numFmtId="0" fontId="22" fillId="0" borderId="6" xfId="0" applyFont="1" applyBorder="1" applyAlignment="1">
      <alignment horizontal="left" vertical="center" wrapText="1" indent="2"/>
    </xf>
    <xf numFmtId="0" fontId="22" fillId="0" borderId="11" xfId="0" applyFont="1" applyBorder="1" applyAlignment="1">
      <alignment horizontal="center" vertical="center" wrapText="1"/>
    </xf>
    <xf numFmtId="180" fontId="24" fillId="0" borderId="7" xfId="56" applyNumberFormat="1" applyFont="1" applyBorder="1" applyAlignment="1">
      <alignment horizontal="center" vertical="center" wrapText="1"/>
    </xf>
    <xf numFmtId="0" fontId="23" fillId="0" borderId="3"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protection locked="0"/>
    </xf>
    <xf numFmtId="0" fontId="23" fillId="0" borderId="10" xfId="0" applyFont="1" applyBorder="1" applyAlignment="1" applyProtection="1">
      <alignment horizontal="center" vertical="center" wrapText="1"/>
      <protection locked="0"/>
    </xf>
    <xf numFmtId="0" fontId="23" fillId="0" borderId="13" xfId="0" applyFont="1" applyBorder="1" applyAlignment="1">
      <alignment horizontal="center" vertical="center" wrapText="1"/>
    </xf>
    <xf numFmtId="0" fontId="23" fillId="0" borderId="13" xfId="0" applyFont="1" applyBorder="1" applyAlignment="1" applyProtection="1">
      <alignment horizontal="center" vertical="center"/>
      <protection locked="0"/>
    </xf>
    <xf numFmtId="0" fontId="23" fillId="0" borderId="13" xfId="0"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2" fillId="0" borderId="0" xfId="0" applyFont="1" applyBorder="1" applyAlignment="1">
      <alignment horizontal="right"/>
    </xf>
    <xf numFmtId="0" fontId="23" fillId="0" borderId="4" xfId="0" applyFont="1" applyBorder="1" applyAlignment="1">
      <alignment horizontal="center" vertical="center" wrapText="1"/>
    </xf>
    <xf numFmtId="0" fontId="28" fillId="0" borderId="0" xfId="0" applyFont="1" applyBorder="1" applyAlignment="1"/>
    <xf numFmtId="0" fontId="27" fillId="0" borderId="0" xfId="0" applyFont="1" applyBorder="1" applyAlignment="1">
      <alignment horizontal="right" vertical="center"/>
    </xf>
    <xf numFmtId="0" fontId="22" fillId="0" borderId="0" xfId="0" applyFont="1" applyBorder="1" applyAlignment="1" applyProtection="1">
      <alignment horizontal="left" vertical="center" wrapText="1"/>
      <protection locked="0"/>
    </xf>
    <xf numFmtId="0" fontId="27" fillId="0" borderId="0" xfId="0" applyFont="1" applyBorder="1" applyAlignment="1">
      <alignment horizontal="right"/>
    </xf>
    <xf numFmtId="0" fontId="23" fillId="0" borderId="1" xfId="0" applyFont="1" applyBorder="1" applyAlignment="1">
      <alignment horizontal="center" vertical="center"/>
    </xf>
    <xf numFmtId="0" fontId="23" fillId="0" borderId="7" xfId="0" applyFont="1" applyBorder="1" applyAlignment="1">
      <alignment horizontal="center" vertical="center"/>
    </xf>
    <xf numFmtId="176" fontId="24" fillId="0" borderId="7" xfId="0" applyNumberFormat="1" applyFont="1" applyBorder="1" applyAlignment="1">
      <alignment horizontal="right" vertical="center"/>
    </xf>
    <xf numFmtId="176" fontId="24" fillId="0" borderId="7" xfId="51" applyNumberFormat="1" applyFont="1" applyBorder="1">
      <alignment horizontal="right" vertical="center"/>
    </xf>
    <xf numFmtId="0" fontId="27" fillId="0" borderId="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25" fillId="0" borderId="0" xfId="0" applyFont="1" applyBorder="1" applyAlignment="1">
      <alignment horizontal="center" vertical="center"/>
    </xf>
    <xf numFmtId="0" fontId="22" fillId="0" borderId="0" xfId="0" applyFont="1" applyBorder="1" applyAlignment="1" applyProtection="1">
      <alignment horizontal="right" vertical="center"/>
      <protection locked="0"/>
    </xf>
    <xf numFmtId="49" fontId="27" fillId="0" borderId="0" xfId="0" applyNumberFormat="1" applyFont="1" applyBorder="1" applyAlignment="1"/>
    <xf numFmtId="0" fontId="24" fillId="0" borderId="0" xfId="0" applyFont="1" applyBorder="1" applyAlignment="1">
      <alignment horizontal="left" vertical="center"/>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27" fillId="0" borderId="7" xfId="0" applyFont="1" applyBorder="1" applyAlignment="1">
      <alignment horizontal="center" vertical="center"/>
    </xf>
    <xf numFmtId="49" fontId="15" fillId="0" borderId="7" xfId="0" applyNumberFormat="1" applyFont="1" applyBorder="1" applyAlignment="1">
      <alignment horizontal="left" vertical="center" wrapText="1"/>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27" fillId="0" borderId="0" xfId="0" applyFont="1" applyBorder="1">
      <alignment vertical="top"/>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49" fontId="16" fillId="0" borderId="7" xfId="50" applyNumberFormat="1" applyFont="1" applyBorder="1" applyAlignment="1">
      <alignment horizontal="right" vertical="center" wrapText="1"/>
    </xf>
    <xf numFmtId="49" fontId="17" fillId="0" borderId="7" xfId="50" applyNumberFormat="1" applyFont="1" applyBorder="1" applyAlignment="1">
      <alignment horizontal="center" vertical="center" wrapText="1"/>
    </xf>
    <xf numFmtId="49" fontId="16" fillId="0" borderId="7" xfId="50" applyNumberFormat="1" applyFont="1" applyBorder="1">
      <alignment horizontal="left" vertical="center" wrapText="1"/>
    </xf>
    <xf numFmtId="49" fontId="18" fillId="0" borderId="7" xfId="50" applyNumberFormat="1" applyFont="1" applyBorder="1" applyAlignment="1">
      <alignment horizontal="center" vertical="center" wrapText="1"/>
    </xf>
    <xf numFmtId="49" fontId="16" fillId="0" borderId="7" xfId="50" applyNumberFormat="1" applyFont="1" applyBorder="1" applyAlignment="1">
      <alignment horizontal="center" vertical="center" wrapText="1"/>
    </xf>
    <xf numFmtId="0" fontId="0" fillId="0" borderId="14" xfId="0" applyFont="1" applyBorder="1">
      <alignment vertical="top"/>
    </xf>
    <xf numFmtId="176" fontId="29" fillId="0" borderId="7" xfId="50" applyNumberFormat="1" applyFont="1" applyBorder="1" applyAlignment="1">
      <alignment horizontal="right" vertical="center" wrapText="1"/>
    </xf>
    <xf numFmtId="0" fontId="0" fillId="0" borderId="15" xfId="0" applyFont="1" applyBorder="1">
      <alignment vertical="top"/>
    </xf>
    <xf numFmtId="49" fontId="16" fillId="0" borderId="4" xfId="50" applyNumberFormat="1" applyFont="1" applyBorder="1">
      <alignment horizontal="left" vertical="center" wrapText="1"/>
    </xf>
    <xf numFmtId="49" fontId="30" fillId="0" borderId="14" xfId="50" applyNumberFormat="1" applyFont="1" applyBorder="1">
      <alignment horizontal="left" vertical="center" wrapText="1"/>
    </xf>
    <xf numFmtId="49" fontId="30" fillId="0" borderId="16" xfId="50" applyNumberFormat="1" applyFont="1" applyBorder="1">
      <alignment horizontal="left" vertical="center" wrapText="1"/>
    </xf>
    <xf numFmtId="49" fontId="30" fillId="0" borderId="17" xfId="50" applyNumberFormat="1" applyFont="1" applyBorder="1">
      <alignment horizontal="left" vertical="center" wrapText="1"/>
    </xf>
    <xf numFmtId="49" fontId="30" fillId="0" borderId="18" xfId="50" applyNumberFormat="1" applyFont="1" applyBorder="1">
      <alignment horizontal="left" vertical="center" wrapText="1"/>
    </xf>
    <xf numFmtId="49" fontId="30" fillId="0" borderId="17" xfId="50" applyNumberFormat="1" applyFont="1" applyBorder="1" applyAlignment="1">
      <alignment horizontal="left" vertical="center" wrapText="1" indent="2"/>
    </xf>
    <xf numFmtId="176" fontId="29" fillId="0" borderId="7" xfId="0" applyNumberFormat="1" applyFont="1" applyBorder="1" applyAlignment="1">
      <alignment horizontal="right" vertical="center" wrapText="1"/>
    </xf>
    <xf numFmtId="49" fontId="29" fillId="0" borderId="7" xfId="50" applyNumberFormat="1" applyFont="1" applyBorder="1">
      <alignment horizontal="left" vertical="center" wrapText="1"/>
    </xf>
    <xf numFmtId="49" fontId="30" fillId="0" borderId="15" xfId="50" applyNumberFormat="1" applyFont="1" applyBorder="1">
      <alignment horizontal="left" vertical="center" wrapText="1"/>
    </xf>
    <xf numFmtId="49" fontId="30" fillId="0" borderId="19" xfId="50" applyNumberFormat="1" applyFont="1" applyBorder="1">
      <alignment horizontal="left" vertical="center" wrapText="1"/>
    </xf>
    <xf numFmtId="180" fontId="16" fillId="0" borderId="7" xfId="56" applyNumberFormat="1" applyFont="1" applyBorder="1" applyAlignment="1">
      <alignment horizontal="center" vertical="center" wrapText="1"/>
    </xf>
    <xf numFmtId="176" fontId="16" fillId="0" borderId="7" xfId="50" applyNumberFormat="1" applyFont="1" applyBorder="1" applyAlignment="1">
      <alignment horizontal="right" vertical="center" wrapText="1"/>
    </xf>
    <xf numFmtId="49" fontId="31" fillId="0" borderId="7" xfId="50" applyNumberFormat="1" applyFont="1" applyBorder="1" applyAlignment="1">
      <alignment horizontal="right" vertical="center" wrapText="1"/>
    </xf>
    <xf numFmtId="49" fontId="16" fillId="0" borderId="10" xfId="50" applyNumberFormat="1" applyFont="1" applyBorder="1" applyAlignment="1">
      <alignment horizontal="right" vertical="center" wrapText="1"/>
    </xf>
    <xf numFmtId="49" fontId="16" fillId="0" borderId="7" xfId="50" applyNumberFormat="1" applyFont="1" applyBorder="1" applyAlignment="1">
      <alignment horizontal="left" vertical="center" wrapText="1" indent="2"/>
    </xf>
    <xf numFmtId="49" fontId="16" fillId="0" borderId="7" xfId="50" applyNumberFormat="1" applyFont="1" applyBorder="1" applyAlignment="1">
      <alignment horizontal="left" vertical="center" wrapText="1" indent="4"/>
    </xf>
    <xf numFmtId="49" fontId="32" fillId="0" borderId="7" xfId="0" applyNumberFormat="1" applyFont="1" applyBorder="1" applyAlignment="1">
      <alignment horizontal="right" vertical="center" wrapText="1"/>
    </xf>
    <xf numFmtId="49" fontId="17" fillId="0" borderId="7" xfId="0" applyNumberFormat="1" applyFont="1" applyBorder="1" applyAlignment="1">
      <alignment horizontal="center" vertical="center" wrapText="1"/>
    </xf>
    <xf numFmtId="49" fontId="32" fillId="0" borderId="7" xfId="50" applyNumberFormat="1" applyFont="1" applyBorder="1">
      <alignment horizontal="left" vertical="center" wrapText="1"/>
    </xf>
    <xf numFmtId="176" fontId="16" fillId="0" borderId="7" xfId="0" applyNumberFormat="1" applyFont="1" applyBorder="1" applyAlignment="1">
      <alignment horizontal="right" vertical="center"/>
    </xf>
    <xf numFmtId="176" fontId="32" fillId="0" borderId="7" xfId="0" applyNumberFormat="1" applyFont="1" applyBorder="1" applyAlignment="1">
      <alignment horizontal="left" vertical="center"/>
    </xf>
    <xf numFmtId="176" fontId="16" fillId="0" borderId="7" xfId="51" applyNumberFormat="1" applyFont="1" applyBorder="1">
      <alignment horizontal="right" vertical="center"/>
    </xf>
    <xf numFmtId="176" fontId="16" fillId="0" borderId="7" xfId="0" applyNumberFormat="1" applyFont="1" applyBorder="1" applyAlignment="1">
      <alignment horizontal="left" vertical="center"/>
    </xf>
    <xf numFmtId="49" fontId="32" fillId="0" borderId="7" xfId="0" applyNumberFormat="1" applyFont="1" applyBorder="1" applyAlignment="1">
      <alignment horizontal="center" vertical="center" wrapText="1"/>
    </xf>
    <xf numFmtId="176" fontId="30" fillId="0" borderId="7" xfId="50" applyNumberFormat="1" applyFont="1" applyBorder="1" applyAlignment="1">
      <alignment horizontal="right" vertical="center" wrapText="1"/>
    </xf>
    <xf numFmtId="176" fontId="30" fillId="0" borderId="7" xfId="0" applyNumberFormat="1" applyFont="1" applyBorder="1" applyAlignment="1">
      <alignment horizontal="right" vertical="center" wrapText="1"/>
    </xf>
    <xf numFmtId="49" fontId="30" fillId="0" borderId="7" xfId="50" applyNumberFormat="1" applyFont="1" applyBorder="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87" t="s">
        <v>0</v>
      </c>
      <c r="B1" s="211"/>
      <c r="C1" s="211"/>
      <c r="D1" s="211"/>
    </row>
    <row r="2" ht="28.5" customHeight="1" spans="1:4">
      <c r="A2" s="212" t="s">
        <v>1</v>
      </c>
      <c r="B2" s="212"/>
      <c r="C2" s="212"/>
      <c r="D2" s="212"/>
    </row>
    <row r="3" ht="18.75" customHeight="1" spans="1:4">
      <c r="A3" s="189" t="str">
        <f>"单位名称："&amp;"玉溪市司法局"</f>
        <v>单位名称：玉溪市司法局</v>
      </c>
      <c r="B3" s="189"/>
      <c r="C3" s="189"/>
      <c r="D3" s="187" t="s">
        <v>2</v>
      </c>
    </row>
    <row r="4" ht="18.75" customHeight="1" spans="1:4">
      <c r="A4" s="190" t="s">
        <v>3</v>
      </c>
      <c r="B4" s="190"/>
      <c r="C4" s="190" t="s">
        <v>4</v>
      </c>
      <c r="D4" s="190"/>
    </row>
    <row r="5" ht="18.75" customHeight="1" spans="1:4">
      <c r="A5" s="190" t="s">
        <v>5</v>
      </c>
      <c r="B5" s="190" t="s">
        <v>6</v>
      </c>
      <c r="C5" s="190" t="s">
        <v>7</v>
      </c>
      <c r="D5" s="190" t="s">
        <v>6</v>
      </c>
    </row>
    <row r="6" ht="18.75" customHeight="1" spans="1:4">
      <c r="A6" s="189" t="s">
        <v>8</v>
      </c>
      <c r="B6" s="216">
        <v>33534268.96</v>
      </c>
      <c r="C6" s="217" t="str">
        <f>"一"&amp;"、"&amp;"一般公共服务支出"</f>
        <v>一、一般公共服务支出</v>
      </c>
      <c r="D6" s="216">
        <v>23100</v>
      </c>
    </row>
    <row r="7" ht="18.75" customHeight="1" spans="1:4">
      <c r="A7" s="189" t="s">
        <v>9</v>
      </c>
      <c r="B7" s="216"/>
      <c r="C7" s="217" t="str">
        <f>"一"&amp;"、"&amp;"公共安全支出"</f>
        <v>一、公共安全支出</v>
      </c>
      <c r="D7" s="216">
        <v>24865179.32</v>
      </c>
    </row>
    <row r="8" ht="18.75" customHeight="1" spans="1:4">
      <c r="A8" s="189" t="s">
        <v>10</v>
      </c>
      <c r="B8" s="216"/>
      <c r="C8" s="217" t="str">
        <f>"二"&amp;"、"&amp;"社会保障和就业支出"</f>
        <v>二、社会保障和就业支出</v>
      </c>
      <c r="D8" s="216">
        <v>2586277.04</v>
      </c>
    </row>
    <row r="9" ht="18.75" customHeight="1" spans="1:4">
      <c r="A9" s="189" t="s">
        <v>11</v>
      </c>
      <c r="B9" s="216"/>
      <c r="C9" s="217" t="str">
        <f>"三"&amp;"、"&amp;"卫生健康支出"</f>
        <v>三、卫生健康支出</v>
      </c>
      <c r="D9" s="216">
        <v>1044211.92</v>
      </c>
    </row>
    <row r="10" ht="18.75" customHeight="1" spans="1:4">
      <c r="A10" s="189" t="s">
        <v>12</v>
      </c>
      <c r="B10" s="216"/>
      <c r="C10" s="217" t="str">
        <f>"四"&amp;"、"&amp;"住房保障支出"</f>
        <v>四、住房保障支出</v>
      </c>
      <c r="D10" s="216">
        <v>1044684</v>
      </c>
    </row>
    <row r="11" ht="18.75" customHeight="1" spans="1:4">
      <c r="A11" s="189" t="s">
        <v>13</v>
      </c>
      <c r="B11" s="216"/>
      <c r="C11" s="217" t="str">
        <f>"五"&amp;"、"&amp;"转移性支出"</f>
        <v>五、转移性支出</v>
      </c>
      <c r="D11" s="216">
        <v>9253800</v>
      </c>
    </row>
    <row r="12" ht="18.75" customHeight="1" spans="1:4">
      <c r="A12" s="189" t="s">
        <v>14</v>
      </c>
      <c r="B12" s="216"/>
      <c r="C12" s="189"/>
      <c r="D12" s="189"/>
    </row>
    <row r="13" ht="18.75" customHeight="1" spans="1:4">
      <c r="A13" s="189" t="s">
        <v>15</v>
      </c>
      <c r="B13" s="216"/>
      <c r="C13" s="189"/>
      <c r="D13" s="189"/>
    </row>
    <row r="14" ht="18.75" customHeight="1" spans="1:4">
      <c r="A14" s="189" t="s">
        <v>16</v>
      </c>
      <c r="B14" s="216"/>
      <c r="C14" s="189"/>
      <c r="D14" s="189"/>
    </row>
    <row r="15" ht="18.75" customHeight="1" spans="1:4">
      <c r="A15" s="189" t="s">
        <v>17</v>
      </c>
      <c r="B15" s="216"/>
      <c r="C15" s="189"/>
      <c r="D15" s="189"/>
    </row>
    <row r="16" ht="18.75" customHeight="1" spans="1:4">
      <c r="A16" s="218" t="s">
        <v>18</v>
      </c>
      <c r="B16" s="216">
        <v>33534268.96</v>
      </c>
      <c r="C16" s="218" t="s">
        <v>19</v>
      </c>
      <c r="D16" s="216">
        <v>38817252.28</v>
      </c>
    </row>
    <row r="17" ht="18.75" customHeight="1" spans="1:4">
      <c r="A17" s="213" t="s">
        <v>20</v>
      </c>
      <c r="B17" s="189"/>
      <c r="C17" s="213" t="s">
        <v>21</v>
      </c>
      <c r="D17" s="189"/>
    </row>
    <row r="18" ht="18.75" customHeight="1" spans="1:4">
      <c r="A18" s="71" t="s">
        <v>22</v>
      </c>
      <c r="B18" s="216">
        <v>5232092.39</v>
      </c>
      <c r="C18" s="71" t="s">
        <v>22</v>
      </c>
      <c r="D18" s="216"/>
    </row>
    <row r="19" ht="18.75" customHeight="1" spans="1:4">
      <c r="A19" s="71" t="s">
        <v>23</v>
      </c>
      <c r="B19" s="216">
        <v>50890.93</v>
      </c>
      <c r="C19" s="71" t="s">
        <v>23</v>
      </c>
      <c r="D19" s="216"/>
    </row>
    <row r="20" ht="18.75" customHeight="1" spans="1:4">
      <c r="A20" s="218" t="s">
        <v>24</v>
      </c>
      <c r="B20" s="216">
        <v>38817252.28</v>
      </c>
      <c r="C20" s="218" t="s">
        <v>25</v>
      </c>
      <c r="D20" s="216">
        <v>38817252.28</v>
      </c>
    </row>
  </sheetData>
  <mergeCells count="5">
    <mergeCell ref="A1:D1"/>
    <mergeCell ref="A2:D2"/>
    <mergeCell ref="A3:C3"/>
    <mergeCell ref="A4:B4"/>
    <mergeCell ref="C4:D4"/>
  </mergeCells>
  <printOptions horizontalCentered="1"/>
  <pageMargins left="0.751388888888889" right="0.751388888888889" top="1" bottom="1" header="0.5" footer="0.5"/>
  <pageSetup paperSize="9"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selection activeCell="A1" sqref="A1"/>
    </sheetView>
  </sheetViews>
  <sheetFormatPr defaultColWidth="9.14166666666667" defaultRowHeight="14.25" customHeight="1" outlineLevelRow="7" outlineLevelCol="5"/>
  <cols>
    <col min="1" max="1" width="29.0333333333333" customWidth="1"/>
    <col min="2" max="2" width="28.6" customWidth="1"/>
    <col min="3" max="3" width="31.6" customWidth="1"/>
    <col min="4" max="6" width="33.45" customWidth="1"/>
  </cols>
  <sheetData>
    <row r="1" ht="15.75" customHeight="1" spans="2:6">
      <c r="B1" s="158"/>
      <c r="F1" s="159" t="s">
        <v>684</v>
      </c>
    </row>
    <row r="2" ht="28.5" customHeight="1" spans="1:6">
      <c r="A2" s="36" t="s">
        <v>685</v>
      </c>
      <c r="B2" s="36"/>
      <c r="C2" s="36"/>
      <c r="D2" s="36"/>
      <c r="E2" s="36"/>
      <c r="F2" s="36"/>
    </row>
    <row r="3" ht="15" customHeight="1" spans="1:6">
      <c r="A3" s="160" t="str">
        <f>"单位名称："&amp;"玉溪市司法局"</f>
        <v>单位名称：玉溪市司法局</v>
      </c>
      <c r="B3" s="88"/>
      <c r="C3" s="88"/>
      <c r="D3" s="89"/>
      <c r="E3" s="89"/>
      <c r="F3" s="161" t="s">
        <v>686</v>
      </c>
    </row>
    <row r="4" ht="18.75" customHeight="1" spans="1:6">
      <c r="A4" s="133" t="s">
        <v>145</v>
      </c>
      <c r="B4" s="133" t="s">
        <v>70</v>
      </c>
      <c r="C4" s="133" t="s">
        <v>71</v>
      </c>
      <c r="D4" s="162" t="s">
        <v>687</v>
      </c>
      <c r="E4" s="163"/>
      <c r="F4" s="163"/>
    </row>
    <row r="5" ht="30" customHeight="1" spans="1:6">
      <c r="A5" s="140"/>
      <c r="B5" s="140"/>
      <c r="C5" s="140"/>
      <c r="D5" s="162" t="s">
        <v>30</v>
      </c>
      <c r="E5" s="163" t="s">
        <v>74</v>
      </c>
      <c r="F5" s="163" t="s">
        <v>75</v>
      </c>
    </row>
    <row r="6" ht="16.5" customHeight="1" spans="1:6">
      <c r="A6" s="163">
        <v>1</v>
      </c>
      <c r="B6" s="163">
        <v>2</v>
      </c>
      <c r="C6" s="163">
        <v>3</v>
      </c>
      <c r="D6" s="163">
        <v>4</v>
      </c>
      <c r="E6" s="163">
        <v>5</v>
      </c>
      <c r="F6" s="163">
        <v>6</v>
      </c>
    </row>
    <row r="7" ht="20.25" customHeight="1" spans="1:6">
      <c r="A7" s="86"/>
      <c r="B7" s="86"/>
      <c r="C7" s="86"/>
      <c r="D7" s="164"/>
      <c r="E7" s="165"/>
      <c r="F7" s="165"/>
    </row>
    <row r="8" ht="17.25" customHeight="1" spans="1:6">
      <c r="A8" s="166" t="s">
        <v>465</v>
      </c>
      <c r="B8" s="167"/>
      <c r="C8" s="167" t="s">
        <v>465</v>
      </c>
      <c r="D8" s="165"/>
      <c r="E8" s="165"/>
      <c r="F8" s="165"/>
    </row>
  </sheetData>
  <mergeCells count="7">
    <mergeCell ref="A2:F2"/>
    <mergeCell ref="A3:E3"/>
    <mergeCell ref="D4:F4"/>
    <mergeCell ref="A8:C8"/>
    <mergeCell ref="A4:A5"/>
    <mergeCell ref="B4:B5"/>
    <mergeCell ref="C4:C5"/>
  </mergeCells>
  <printOptions horizontalCentered="1"/>
  <pageMargins left="0.751388888888889" right="0.751388888888889" top="1" bottom="1" header="0.5" footer="0.5"/>
  <pageSetup paperSize="9" scale="6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showZeros="0" topLeftCell="D1" workbookViewId="0">
      <selection activeCell="H24" sqref="H24"/>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8" width="14.7416666666667" customWidth="1"/>
    <col min="9" max="17" width="9.625" customWidth="1"/>
  </cols>
  <sheetData>
    <row r="1" ht="13.5" customHeight="1" spans="1:17">
      <c r="A1" s="33" t="s">
        <v>688</v>
      </c>
      <c r="B1" s="33"/>
      <c r="C1" s="33"/>
      <c r="D1" s="33"/>
      <c r="E1" s="33"/>
      <c r="F1" s="33"/>
      <c r="G1" s="33"/>
      <c r="H1" s="33"/>
      <c r="I1" s="33"/>
      <c r="J1" s="33"/>
      <c r="K1" s="33"/>
      <c r="L1" s="33"/>
      <c r="M1" s="33"/>
      <c r="N1" s="33"/>
      <c r="O1" s="57"/>
      <c r="P1" s="57"/>
      <c r="Q1" s="33"/>
    </row>
    <row r="2" ht="27.75" customHeight="1" spans="1:17">
      <c r="A2" s="87" t="s">
        <v>689</v>
      </c>
      <c r="B2" s="36"/>
      <c r="C2" s="36"/>
      <c r="D2" s="36"/>
      <c r="E2" s="36"/>
      <c r="F2" s="36"/>
      <c r="G2" s="36"/>
      <c r="H2" s="36"/>
      <c r="I2" s="36"/>
      <c r="J2" s="36"/>
      <c r="K2" s="121"/>
      <c r="L2" s="36"/>
      <c r="M2" s="36"/>
      <c r="N2" s="36"/>
      <c r="O2" s="121"/>
      <c r="P2" s="121"/>
      <c r="Q2" s="36"/>
    </row>
    <row r="3" ht="18.75" customHeight="1" spans="1:17">
      <c r="A3" s="132" t="str">
        <f>"单位名称："&amp;"玉溪市司法局"</f>
        <v>单位名称：玉溪市司法局</v>
      </c>
      <c r="B3" s="7"/>
      <c r="C3" s="7"/>
      <c r="D3" s="7"/>
      <c r="E3" s="7"/>
      <c r="F3" s="7"/>
      <c r="G3" s="7"/>
      <c r="H3" s="7"/>
      <c r="I3" s="7"/>
      <c r="J3" s="7"/>
      <c r="O3" s="123"/>
      <c r="P3" s="123"/>
      <c r="Q3" s="156" t="s">
        <v>2</v>
      </c>
    </row>
    <row r="4" ht="15.75" customHeight="1" spans="1:17">
      <c r="A4" s="133" t="s">
        <v>690</v>
      </c>
      <c r="B4" s="134" t="s">
        <v>691</v>
      </c>
      <c r="C4" s="134" t="s">
        <v>692</v>
      </c>
      <c r="D4" s="134" t="s">
        <v>693</v>
      </c>
      <c r="E4" s="134" t="s">
        <v>694</v>
      </c>
      <c r="F4" s="134" t="s">
        <v>695</v>
      </c>
      <c r="G4" s="135" t="s">
        <v>152</v>
      </c>
      <c r="H4" s="135"/>
      <c r="I4" s="135"/>
      <c r="J4" s="135"/>
      <c r="K4" s="148"/>
      <c r="L4" s="135"/>
      <c r="M4" s="135"/>
      <c r="N4" s="135"/>
      <c r="O4" s="149"/>
      <c r="P4" s="148"/>
      <c r="Q4" s="157"/>
    </row>
    <row r="5" ht="17.25" customHeight="1" spans="1:17">
      <c r="A5" s="136"/>
      <c r="B5" s="137"/>
      <c r="C5" s="137"/>
      <c r="D5" s="137"/>
      <c r="E5" s="137"/>
      <c r="F5" s="137"/>
      <c r="G5" s="137" t="s">
        <v>30</v>
      </c>
      <c r="H5" s="137" t="s">
        <v>33</v>
      </c>
      <c r="I5" s="137" t="s">
        <v>696</v>
      </c>
      <c r="J5" s="137" t="s">
        <v>697</v>
      </c>
      <c r="K5" s="150" t="s">
        <v>698</v>
      </c>
      <c r="L5" s="151" t="s">
        <v>699</v>
      </c>
      <c r="M5" s="151"/>
      <c r="N5" s="151"/>
      <c r="O5" s="152"/>
      <c r="P5" s="153"/>
      <c r="Q5" s="139"/>
    </row>
    <row r="6" ht="54" customHeight="1" spans="1:17">
      <c r="A6" s="138"/>
      <c r="B6" s="139"/>
      <c r="C6" s="139"/>
      <c r="D6" s="139"/>
      <c r="E6" s="139"/>
      <c r="F6" s="139"/>
      <c r="G6" s="139"/>
      <c r="H6" s="139" t="s">
        <v>32</v>
      </c>
      <c r="I6" s="139"/>
      <c r="J6" s="139"/>
      <c r="K6" s="154"/>
      <c r="L6" s="139" t="s">
        <v>32</v>
      </c>
      <c r="M6" s="139" t="s">
        <v>39</v>
      </c>
      <c r="N6" s="139" t="s">
        <v>159</v>
      </c>
      <c r="O6" s="155" t="s">
        <v>41</v>
      </c>
      <c r="P6" s="154" t="s">
        <v>42</v>
      </c>
      <c r="Q6" s="139" t="s">
        <v>43</v>
      </c>
    </row>
    <row r="7" ht="15" customHeight="1" spans="1:17">
      <c r="A7" s="140">
        <v>1</v>
      </c>
      <c r="B7" s="141">
        <v>2</v>
      </c>
      <c r="C7" s="141">
        <v>3</v>
      </c>
      <c r="D7" s="141">
        <v>4</v>
      </c>
      <c r="E7" s="141">
        <v>5</v>
      </c>
      <c r="F7" s="141">
        <v>6</v>
      </c>
      <c r="G7" s="142">
        <v>7</v>
      </c>
      <c r="H7" s="142">
        <v>8</v>
      </c>
      <c r="I7" s="142">
        <v>9</v>
      </c>
      <c r="J7" s="142">
        <v>10</v>
      </c>
      <c r="K7" s="142">
        <v>11</v>
      </c>
      <c r="L7" s="142">
        <v>12</v>
      </c>
      <c r="M7" s="142">
        <v>13</v>
      </c>
      <c r="N7" s="142">
        <v>14</v>
      </c>
      <c r="O7" s="142">
        <v>15</v>
      </c>
      <c r="P7" s="142">
        <v>16</v>
      </c>
      <c r="Q7" s="142">
        <v>17</v>
      </c>
    </row>
    <row r="8" ht="21" customHeight="1" spans="1:17">
      <c r="A8" s="112" t="s">
        <v>64</v>
      </c>
      <c r="B8" s="113"/>
      <c r="C8" s="113"/>
      <c r="D8" s="113"/>
      <c r="E8" s="143"/>
      <c r="F8" s="144">
        <v>482341</v>
      </c>
      <c r="G8" s="97">
        <v>482341</v>
      </c>
      <c r="H8" s="97">
        <v>482341</v>
      </c>
      <c r="I8" s="114"/>
      <c r="J8" s="114"/>
      <c r="K8" s="114"/>
      <c r="L8" s="114"/>
      <c r="M8" s="114"/>
      <c r="N8" s="114"/>
      <c r="O8" s="114"/>
      <c r="P8" s="114"/>
      <c r="Q8" s="114"/>
    </row>
    <row r="9" ht="21" customHeight="1" spans="1:17">
      <c r="A9" s="145" t="s">
        <v>64</v>
      </c>
      <c r="B9" s="113"/>
      <c r="C9" s="113"/>
      <c r="D9" s="146"/>
      <c r="E9" s="147"/>
      <c r="F9" s="144">
        <v>482341</v>
      </c>
      <c r="G9" s="97">
        <v>482341</v>
      </c>
      <c r="H9" s="97">
        <v>482341</v>
      </c>
      <c r="I9" s="114"/>
      <c r="J9" s="114"/>
      <c r="K9" s="114"/>
      <c r="L9" s="114"/>
      <c r="M9" s="114"/>
      <c r="N9" s="114"/>
      <c r="O9" s="114"/>
      <c r="P9" s="114"/>
      <c r="Q9" s="114"/>
    </row>
    <row r="10" ht="21" customHeight="1" spans="1:17">
      <c r="A10" s="112" t="str">
        <f>"      "&amp;"公车购置及运维费"</f>
        <v>      公车购置及运维费</v>
      </c>
      <c r="B10" s="113" t="s">
        <v>700</v>
      </c>
      <c r="C10" s="113" t="str">
        <f>"C23120302"&amp;"  "&amp;"车辆加油、添加燃料服务"</f>
        <v>C23120302  车辆加油、添加燃料服务</v>
      </c>
      <c r="D10" s="146" t="s">
        <v>642</v>
      </c>
      <c r="E10" s="147">
        <v>1</v>
      </c>
      <c r="F10" s="24">
        <v>17200</v>
      </c>
      <c r="G10" s="97">
        <v>17200</v>
      </c>
      <c r="H10" s="97">
        <v>17200</v>
      </c>
      <c r="I10" s="114"/>
      <c r="J10" s="114"/>
      <c r="K10" s="114"/>
      <c r="L10" s="114"/>
      <c r="M10" s="114"/>
      <c r="N10" s="114"/>
      <c r="O10" s="114"/>
      <c r="P10" s="114"/>
      <c r="Q10" s="114"/>
    </row>
    <row r="11" ht="21" customHeight="1" spans="1:17">
      <c r="A11" s="112" t="str">
        <f>"      "&amp;"公车购置及运维费"</f>
        <v>      公车购置及运维费</v>
      </c>
      <c r="B11" s="113" t="s">
        <v>701</v>
      </c>
      <c r="C11" s="113" t="str">
        <f>"C1804010201"&amp;"  "&amp;"机动车保险服务"</f>
        <v>C1804010201  机动车保险服务</v>
      </c>
      <c r="D11" s="146" t="s">
        <v>642</v>
      </c>
      <c r="E11" s="147">
        <v>1</v>
      </c>
      <c r="F11" s="24">
        <v>9000</v>
      </c>
      <c r="G11" s="97">
        <v>9000</v>
      </c>
      <c r="H11" s="97">
        <v>9000</v>
      </c>
      <c r="I11" s="114"/>
      <c r="J11" s="114"/>
      <c r="K11" s="114"/>
      <c r="L11" s="114"/>
      <c r="M11" s="114"/>
      <c r="N11" s="114"/>
      <c r="O11" s="114"/>
      <c r="P11" s="114"/>
      <c r="Q11" s="114"/>
    </row>
    <row r="12" ht="21" customHeight="1" spans="1:17">
      <c r="A12" s="112" t="str">
        <f>"      "&amp;"物业管理费"</f>
        <v>      物业管理费</v>
      </c>
      <c r="B12" s="113" t="s">
        <v>702</v>
      </c>
      <c r="C12" s="113" t="str">
        <f>"C21040001"&amp;"  "&amp;"物业管理服务"</f>
        <v>C21040001  物业管理服务</v>
      </c>
      <c r="D12" s="146" t="s">
        <v>642</v>
      </c>
      <c r="E12" s="147">
        <v>1</v>
      </c>
      <c r="F12" s="24">
        <v>456141</v>
      </c>
      <c r="G12" s="97">
        <v>456141</v>
      </c>
      <c r="H12" s="97">
        <v>456141</v>
      </c>
      <c r="I12" s="114"/>
      <c r="J12" s="114"/>
      <c r="K12" s="114"/>
      <c r="L12" s="114"/>
      <c r="M12" s="114"/>
      <c r="N12" s="114"/>
      <c r="O12" s="114"/>
      <c r="P12" s="114"/>
      <c r="Q12" s="114"/>
    </row>
    <row r="13" ht="21" customHeight="1" spans="1:17">
      <c r="A13" s="116" t="s">
        <v>465</v>
      </c>
      <c r="B13" s="117"/>
      <c r="C13" s="117"/>
      <c r="D13" s="117"/>
      <c r="E13" s="143"/>
      <c r="F13" s="144">
        <v>482341</v>
      </c>
      <c r="G13" s="97">
        <v>482341</v>
      </c>
      <c r="H13" s="97">
        <v>482341</v>
      </c>
      <c r="I13" s="114"/>
      <c r="J13" s="114"/>
      <c r="K13" s="114"/>
      <c r="L13" s="114"/>
      <c r="M13" s="114"/>
      <c r="N13" s="114"/>
      <c r="O13" s="114"/>
      <c r="P13" s="114"/>
      <c r="Q13" s="114"/>
    </row>
  </sheetData>
  <mergeCells count="17">
    <mergeCell ref="A1:Q1"/>
    <mergeCell ref="A2:Q2"/>
    <mergeCell ref="A3:E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0.751388888888889" right="0.751388888888889" top="1" bottom="1" header="0.5" footer="0.5"/>
  <pageSetup paperSize="9" scale="56"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3"/>
  <sheetViews>
    <sheetView showZeros="0" workbookViewId="0">
      <selection activeCell="D8" sqref="D8:E13"/>
    </sheetView>
  </sheetViews>
  <sheetFormatPr defaultColWidth="9.14166666666667" defaultRowHeight="14.25" customHeight="1"/>
  <cols>
    <col min="1" max="1" width="31.425" customWidth="1"/>
    <col min="2" max="2" width="21.7083333333333" customWidth="1"/>
    <col min="3" max="3" width="26.7083333333333" customWidth="1"/>
    <col min="4" max="5" width="16.6" customWidth="1"/>
    <col min="6" max="14" width="12.375" customWidth="1"/>
  </cols>
  <sheetData>
    <row r="1" ht="13.5" customHeight="1" spans="1:14">
      <c r="A1" s="99" t="s">
        <v>703</v>
      </c>
      <c r="B1" s="99"/>
      <c r="C1" s="99"/>
      <c r="D1" s="99"/>
      <c r="E1" s="99"/>
      <c r="F1" s="99"/>
      <c r="G1" s="99"/>
      <c r="H1" s="100"/>
      <c r="I1" s="99"/>
      <c r="J1" s="99"/>
      <c r="K1" s="99"/>
      <c r="L1" s="119"/>
      <c r="M1" s="100"/>
      <c r="N1" s="120"/>
    </row>
    <row r="2" ht="27.75" customHeight="1" spans="1:14">
      <c r="A2" s="87" t="s">
        <v>704</v>
      </c>
      <c r="B2" s="101"/>
      <c r="C2" s="101"/>
      <c r="D2" s="101"/>
      <c r="E2" s="101"/>
      <c r="F2" s="101"/>
      <c r="G2" s="101"/>
      <c r="H2" s="102"/>
      <c r="I2" s="101"/>
      <c r="J2" s="101"/>
      <c r="K2" s="101"/>
      <c r="L2" s="121"/>
      <c r="M2" s="102"/>
      <c r="N2" s="101"/>
    </row>
    <row r="3" ht="18.75" customHeight="1" spans="1:14">
      <c r="A3" s="103" t="str">
        <f>"单位名称："&amp;"玉溪市司法局"</f>
        <v>单位名称：玉溪市司法局</v>
      </c>
      <c r="B3" s="89"/>
      <c r="C3" s="89"/>
      <c r="D3" s="89"/>
      <c r="E3" s="89"/>
      <c r="F3" s="89"/>
      <c r="G3" s="89"/>
      <c r="H3" s="104"/>
      <c r="I3" s="122"/>
      <c r="J3" s="122"/>
      <c r="K3" s="122"/>
      <c r="L3" s="123"/>
      <c r="M3" s="124"/>
      <c r="N3" s="125" t="s">
        <v>2</v>
      </c>
    </row>
    <row r="4" ht="15.75" customHeight="1" spans="1:14">
      <c r="A4" s="40" t="s">
        <v>690</v>
      </c>
      <c r="B4" s="105" t="s">
        <v>705</v>
      </c>
      <c r="C4" s="105" t="s">
        <v>706</v>
      </c>
      <c r="D4" s="106" t="s">
        <v>152</v>
      </c>
      <c r="E4" s="106"/>
      <c r="F4" s="106"/>
      <c r="G4" s="106"/>
      <c r="H4" s="107"/>
      <c r="I4" s="106"/>
      <c r="J4" s="106"/>
      <c r="K4" s="106"/>
      <c r="L4" s="126"/>
      <c r="M4" s="107"/>
      <c r="N4" s="127"/>
    </row>
    <row r="5" ht="17.25" customHeight="1" spans="1:14">
      <c r="A5" s="43"/>
      <c r="B5" s="108"/>
      <c r="C5" s="108"/>
      <c r="D5" s="108" t="s">
        <v>30</v>
      </c>
      <c r="E5" s="108" t="s">
        <v>33</v>
      </c>
      <c r="F5" s="108" t="s">
        <v>696</v>
      </c>
      <c r="G5" s="108" t="s">
        <v>697</v>
      </c>
      <c r="H5" s="109" t="s">
        <v>698</v>
      </c>
      <c r="I5" s="128" t="s">
        <v>699</v>
      </c>
      <c r="J5" s="128"/>
      <c r="K5" s="128"/>
      <c r="L5" s="129"/>
      <c r="M5" s="130"/>
      <c r="N5" s="110"/>
    </row>
    <row r="6" ht="54" customHeight="1" spans="1:14">
      <c r="A6" s="46"/>
      <c r="B6" s="110"/>
      <c r="C6" s="110"/>
      <c r="D6" s="110"/>
      <c r="E6" s="110"/>
      <c r="F6" s="110"/>
      <c r="G6" s="110"/>
      <c r="H6" s="111"/>
      <c r="I6" s="110" t="s">
        <v>32</v>
      </c>
      <c r="J6" s="110" t="s">
        <v>39</v>
      </c>
      <c r="K6" s="110" t="s">
        <v>159</v>
      </c>
      <c r="L6" s="131" t="s">
        <v>41</v>
      </c>
      <c r="M6" s="111" t="s">
        <v>42</v>
      </c>
      <c r="N6" s="110" t="s">
        <v>43</v>
      </c>
    </row>
    <row r="7" ht="15" customHeight="1" spans="1:14">
      <c r="A7" s="46">
        <v>1</v>
      </c>
      <c r="B7" s="110">
        <v>2</v>
      </c>
      <c r="C7" s="110">
        <v>3</v>
      </c>
      <c r="D7" s="111">
        <v>4</v>
      </c>
      <c r="E7" s="111">
        <v>5</v>
      </c>
      <c r="F7" s="111">
        <v>6</v>
      </c>
      <c r="G7" s="111">
        <v>7</v>
      </c>
      <c r="H7" s="111">
        <v>8</v>
      </c>
      <c r="I7" s="111">
        <v>9</v>
      </c>
      <c r="J7" s="111">
        <v>10</v>
      </c>
      <c r="K7" s="111">
        <v>11</v>
      </c>
      <c r="L7" s="111">
        <v>12</v>
      </c>
      <c r="M7" s="111">
        <v>13</v>
      </c>
      <c r="N7" s="111">
        <v>14</v>
      </c>
    </row>
    <row r="8" ht="21" customHeight="1" spans="1:14">
      <c r="A8" s="112" t="s">
        <v>64</v>
      </c>
      <c r="B8" s="113"/>
      <c r="C8" s="113"/>
      <c r="D8" s="97">
        <v>482341</v>
      </c>
      <c r="E8" s="97">
        <v>482341</v>
      </c>
      <c r="F8" s="114"/>
      <c r="G8" s="114"/>
      <c r="H8" s="114"/>
      <c r="I8" s="114"/>
      <c r="J8" s="114"/>
      <c r="K8" s="114"/>
      <c r="L8" s="114"/>
      <c r="M8" s="114"/>
      <c r="N8" s="114"/>
    </row>
    <row r="9" ht="21" customHeight="1" spans="1:14">
      <c r="A9" s="115" t="s">
        <v>64</v>
      </c>
      <c r="B9" s="113"/>
      <c r="C9" s="113"/>
      <c r="D9" s="97">
        <v>482341</v>
      </c>
      <c r="E9" s="97">
        <v>482341</v>
      </c>
      <c r="F9" s="114"/>
      <c r="G9" s="114"/>
      <c r="H9" s="114"/>
      <c r="I9" s="114"/>
      <c r="J9" s="114"/>
      <c r="K9" s="114"/>
      <c r="L9" s="114"/>
      <c r="M9" s="114"/>
      <c r="N9" s="114"/>
    </row>
    <row r="10" ht="21" customHeight="1" spans="1:14">
      <c r="A10" s="112" t="str">
        <f>"    "&amp;"公车购置及运维费"</f>
        <v>    公车购置及运维费</v>
      </c>
      <c r="B10" s="113" t="s">
        <v>707</v>
      </c>
      <c r="C10" s="113" t="s">
        <v>708</v>
      </c>
      <c r="D10" s="97">
        <v>9000</v>
      </c>
      <c r="E10" s="97">
        <v>9000</v>
      </c>
      <c r="F10" s="114"/>
      <c r="G10" s="114"/>
      <c r="H10" s="114"/>
      <c r="I10" s="114"/>
      <c r="J10" s="114"/>
      <c r="K10" s="114"/>
      <c r="L10" s="114"/>
      <c r="M10" s="114"/>
      <c r="N10" s="114"/>
    </row>
    <row r="11" ht="21" customHeight="1" spans="1:14">
      <c r="A11" s="112" t="str">
        <f>"    "&amp;"公车购置及运维费"</f>
        <v>    公车购置及运维费</v>
      </c>
      <c r="B11" s="113" t="s">
        <v>700</v>
      </c>
      <c r="C11" s="113" t="s">
        <v>708</v>
      </c>
      <c r="D11" s="97">
        <v>17200</v>
      </c>
      <c r="E11" s="97">
        <v>17200</v>
      </c>
      <c r="F11" s="114"/>
      <c r="G11" s="114"/>
      <c r="H11" s="114"/>
      <c r="I11" s="114"/>
      <c r="J11" s="114"/>
      <c r="K11" s="114"/>
      <c r="L11" s="114"/>
      <c r="M11" s="114"/>
      <c r="N11" s="114"/>
    </row>
    <row r="12" ht="21" customHeight="1" spans="1:14">
      <c r="A12" s="112" t="str">
        <f>"    "&amp;"物业管理费"</f>
        <v>    物业管理费</v>
      </c>
      <c r="B12" s="113" t="s">
        <v>702</v>
      </c>
      <c r="C12" s="113" t="s">
        <v>709</v>
      </c>
      <c r="D12" s="97">
        <v>456141</v>
      </c>
      <c r="E12" s="97">
        <v>456141</v>
      </c>
      <c r="F12" s="114"/>
      <c r="G12" s="114"/>
      <c r="H12" s="114"/>
      <c r="I12" s="114"/>
      <c r="J12" s="114"/>
      <c r="K12" s="114"/>
      <c r="L12" s="114"/>
      <c r="M12" s="114"/>
      <c r="N12" s="114"/>
    </row>
    <row r="13" ht="21" customHeight="1" spans="1:14">
      <c r="A13" s="116" t="s">
        <v>465</v>
      </c>
      <c r="B13" s="117"/>
      <c r="C13" s="118"/>
      <c r="D13" s="97">
        <v>482341</v>
      </c>
      <c r="E13" s="97">
        <v>482341</v>
      </c>
      <c r="F13" s="114"/>
      <c r="G13" s="114"/>
      <c r="H13" s="114"/>
      <c r="I13" s="114"/>
      <c r="J13" s="114"/>
      <c r="K13" s="114"/>
      <c r="L13" s="114"/>
      <c r="M13" s="114"/>
      <c r="N13" s="114"/>
    </row>
  </sheetData>
  <mergeCells count="14">
    <mergeCell ref="A1:N1"/>
    <mergeCell ref="A2:N2"/>
    <mergeCell ref="A3:C3"/>
    <mergeCell ref="D4:N4"/>
    <mergeCell ref="I5:N5"/>
    <mergeCell ref="A13:C13"/>
    <mergeCell ref="A4:A6"/>
    <mergeCell ref="B4:B6"/>
    <mergeCell ref="C4:C6"/>
    <mergeCell ref="D5:D6"/>
    <mergeCell ref="E5:E6"/>
    <mergeCell ref="F5:F6"/>
    <mergeCell ref="G5:G6"/>
    <mergeCell ref="H5:H6"/>
  </mergeCells>
  <printOptions horizontalCentered="1"/>
  <pageMargins left="0.751388888888889" right="0.751388888888889" top="1" bottom="1" header="0.5" footer="0.5"/>
  <pageSetup paperSize="9" scale="5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A20" sqref="A20"/>
    </sheetView>
  </sheetViews>
  <sheetFormatPr defaultColWidth="9.14166666666667" defaultRowHeight="14.25" customHeight="1"/>
  <cols>
    <col min="1" max="1" width="76.275" customWidth="1"/>
    <col min="2" max="3" width="17.175" customWidth="1"/>
    <col min="4" max="4" width="13.5" customWidth="1"/>
    <col min="5" max="13" width="17.175" customWidth="1"/>
    <col min="14" max="14" width="12.875" customWidth="1"/>
  </cols>
  <sheetData>
    <row r="1" ht="13.5" customHeight="1" spans="1:14">
      <c r="A1" s="33" t="s">
        <v>710</v>
      </c>
      <c r="B1" s="33"/>
      <c r="C1" s="33"/>
      <c r="D1" s="33"/>
      <c r="E1" s="33"/>
      <c r="F1" s="33"/>
      <c r="G1" s="33"/>
      <c r="H1" s="33"/>
      <c r="I1" s="33"/>
      <c r="J1" s="33"/>
      <c r="K1" s="33"/>
      <c r="L1" s="33"/>
      <c r="M1" s="33"/>
      <c r="N1" s="57"/>
    </row>
    <row r="2" ht="27.75" customHeight="1" spans="1:14">
      <c r="A2" s="87" t="s">
        <v>711</v>
      </c>
      <c r="B2" s="36"/>
      <c r="C2" s="36"/>
      <c r="D2" s="36"/>
      <c r="E2" s="36"/>
      <c r="F2" s="36"/>
      <c r="G2" s="36"/>
      <c r="H2" s="36"/>
      <c r="I2" s="36"/>
      <c r="J2" s="36"/>
      <c r="K2" s="36"/>
      <c r="L2" s="36"/>
      <c r="M2" s="36"/>
      <c r="N2" s="36"/>
    </row>
    <row r="3" ht="18" customHeight="1" spans="1:14">
      <c r="A3" s="88" t="str">
        <f>"单位名称："&amp;"玉溪市司法局"</f>
        <v>单位名称：玉溪市司法局</v>
      </c>
      <c r="B3" s="89"/>
      <c r="C3" s="89"/>
      <c r="D3" s="90"/>
      <c r="E3" s="89"/>
      <c r="F3" s="89"/>
      <c r="G3" s="89"/>
      <c r="H3" s="89"/>
      <c r="I3" s="89"/>
      <c r="N3" s="58" t="s">
        <v>2</v>
      </c>
    </row>
    <row r="4" ht="19.5" customHeight="1" spans="1:14">
      <c r="A4" s="91" t="s">
        <v>712</v>
      </c>
      <c r="B4" s="92" t="s">
        <v>152</v>
      </c>
      <c r="C4" s="60"/>
      <c r="D4" s="60"/>
      <c r="E4" s="92" t="s">
        <v>713</v>
      </c>
      <c r="F4" s="60"/>
      <c r="G4" s="60"/>
      <c r="H4" s="60"/>
      <c r="I4" s="60"/>
      <c r="J4" s="60"/>
      <c r="K4" s="60"/>
      <c r="L4" s="60"/>
      <c r="M4" s="60"/>
      <c r="N4" s="60"/>
    </row>
    <row r="5" ht="40.5" customHeight="1" spans="1:14">
      <c r="A5" s="93"/>
      <c r="B5" s="94" t="s">
        <v>30</v>
      </c>
      <c r="C5" s="40" t="s">
        <v>33</v>
      </c>
      <c r="D5" s="95" t="s">
        <v>714</v>
      </c>
      <c r="E5" s="48" t="s">
        <v>715</v>
      </c>
      <c r="F5" s="48" t="s">
        <v>716</v>
      </c>
      <c r="G5" s="48" t="s">
        <v>717</v>
      </c>
      <c r="H5" s="48" t="s">
        <v>718</v>
      </c>
      <c r="I5" s="48" t="s">
        <v>719</v>
      </c>
      <c r="J5" s="48" t="s">
        <v>720</v>
      </c>
      <c r="K5" s="48" t="s">
        <v>721</v>
      </c>
      <c r="L5" s="48" t="s">
        <v>722</v>
      </c>
      <c r="M5" s="48" t="s">
        <v>723</v>
      </c>
      <c r="N5" s="48" t="s">
        <v>724</v>
      </c>
    </row>
    <row r="6" ht="19.5" customHeight="1" spans="1:14">
      <c r="A6" s="48">
        <v>1</v>
      </c>
      <c r="B6" s="48">
        <v>2</v>
      </c>
      <c r="C6" s="48">
        <v>3</v>
      </c>
      <c r="D6" s="92">
        <v>4</v>
      </c>
      <c r="E6" s="48">
        <v>5</v>
      </c>
      <c r="F6" s="48">
        <v>6</v>
      </c>
      <c r="G6" s="48">
        <v>7</v>
      </c>
      <c r="H6" s="92">
        <v>8</v>
      </c>
      <c r="I6" s="48">
        <v>9</v>
      </c>
      <c r="J6" s="48">
        <v>10</v>
      </c>
      <c r="K6" s="48">
        <v>11</v>
      </c>
      <c r="L6" s="92">
        <v>12</v>
      </c>
      <c r="M6" s="48">
        <v>13</v>
      </c>
      <c r="N6" s="48">
        <v>14</v>
      </c>
    </row>
    <row r="7" ht="20.25" customHeight="1" spans="1:14">
      <c r="A7" s="96" t="s">
        <v>64</v>
      </c>
      <c r="B7" s="97">
        <v>2570000</v>
      </c>
      <c r="C7" s="97">
        <v>2570000</v>
      </c>
      <c r="D7" s="97"/>
      <c r="E7" s="97">
        <v>480000</v>
      </c>
      <c r="F7" s="97">
        <v>260000</v>
      </c>
      <c r="G7" s="97">
        <v>182000</v>
      </c>
      <c r="H7" s="97">
        <v>308000</v>
      </c>
      <c r="I7" s="97">
        <v>246000</v>
      </c>
      <c r="J7" s="97">
        <v>218000</v>
      </c>
      <c r="K7" s="97">
        <v>220000</v>
      </c>
      <c r="L7" s="97">
        <v>412000</v>
      </c>
      <c r="M7" s="97">
        <v>244000</v>
      </c>
      <c r="N7" s="97"/>
    </row>
    <row r="8" ht="20.25" customHeight="1" spans="1:14">
      <c r="A8" s="96" t="s">
        <v>64</v>
      </c>
      <c r="B8" s="97">
        <v>2570000</v>
      </c>
      <c r="C8" s="97">
        <v>2570000</v>
      </c>
      <c r="D8" s="97"/>
      <c r="E8" s="97">
        <v>480000</v>
      </c>
      <c r="F8" s="97">
        <v>260000</v>
      </c>
      <c r="G8" s="97">
        <v>182000</v>
      </c>
      <c r="H8" s="97">
        <v>308000</v>
      </c>
      <c r="I8" s="97">
        <v>246000</v>
      </c>
      <c r="J8" s="97">
        <v>218000</v>
      </c>
      <c r="K8" s="97">
        <v>220000</v>
      </c>
      <c r="L8" s="97">
        <v>412000</v>
      </c>
      <c r="M8" s="97">
        <v>244000</v>
      </c>
      <c r="N8" s="97"/>
    </row>
    <row r="9" ht="20.25" customHeight="1" spans="1:14">
      <c r="A9" s="96" t="str">
        <f>"      "&amp;"人民调解“一案一补”经费"</f>
        <v>      人民调解“一案一补”经费</v>
      </c>
      <c r="B9" s="97">
        <v>770000</v>
      </c>
      <c r="C9" s="97">
        <v>770000</v>
      </c>
      <c r="D9" s="97"/>
      <c r="E9" s="97">
        <v>180000</v>
      </c>
      <c r="F9" s="97">
        <v>80000</v>
      </c>
      <c r="G9" s="97">
        <v>50000</v>
      </c>
      <c r="H9" s="97">
        <v>80000</v>
      </c>
      <c r="I9" s="97">
        <v>90000</v>
      </c>
      <c r="J9" s="97">
        <v>50000</v>
      </c>
      <c r="K9" s="97">
        <v>40000</v>
      </c>
      <c r="L9" s="97">
        <v>160000</v>
      </c>
      <c r="M9" s="97">
        <v>40000</v>
      </c>
      <c r="N9" s="97"/>
    </row>
    <row r="10" ht="20.25" customHeight="1" spans="1:14">
      <c r="A10" s="96" t="str">
        <f>"      "&amp;"专职社区矫正安置帮教编外协勤人员经费"</f>
        <v>      专职社区矫正安置帮教编外协勤人员经费</v>
      </c>
      <c r="B10" s="97">
        <v>1800000</v>
      </c>
      <c r="C10" s="97">
        <v>1800000</v>
      </c>
      <c r="D10" s="97"/>
      <c r="E10" s="97">
        <v>300000</v>
      </c>
      <c r="F10" s="97">
        <v>180000</v>
      </c>
      <c r="G10" s="97">
        <v>132000</v>
      </c>
      <c r="H10" s="97">
        <v>228000</v>
      </c>
      <c r="I10" s="97">
        <v>156000</v>
      </c>
      <c r="J10" s="97">
        <v>168000</v>
      </c>
      <c r="K10" s="97">
        <v>180000</v>
      </c>
      <c r="L10" s="97">
        <v>252000</v>
      </c>
      <c r="M10" s="97">
        <v>204000</v>
      </c>
      <c r="N10" s="97"/>
    </row>
    <row r="11" ht="20.25" customHeight="1" spans="1:14">
      <c r="A11" s="98" t="s">
        <v>30</v>
      </c>
      <c r="B11" s="97">
        <v>2570000</v>
      </c>
      <c r="C11" s="97">
        <v>2570000</v>
      </c>
      <c r="D11" s="97"/>
      <c r="E11" s="97">
        <v>480000</v>
      </c>
      <c r="F11" s="97">
        <v>260000</v>
      </c>
      <c r="G11" s="97">
        <v>182000</v>
      </c>
      <c r="H11" s="97">
        <v>308000</v>
      </c>
      <c r="I11" s="97">
        <v>246000</v>
      </c>
      <c r="J11" s="97">
        <v>218000</v>
      </c>
      <c r="K11" s="97">
        <v>220000</v>
      </c>
      <c r="L11" s="97">
        <v>412000</v>
      </c>
      <c r="M11" s="97">
        <v>244000</v>
      </c>
      <c r="N11" s="97"/>
    </row>
  </sheetData>
  <mergeCells count="6">
    <mergeCell ref="A1:N1"/>
    <mergeCell ref="A2:N2"/>
    <mergeCell ref="A3:I3"/>
    <mergeCell ref="B4:D4"/>
    <mergeCell ref="E4:N4"/>
    <mergeCell ref="A4:A5"/>
  </mergeCells>
  <printOptions horizontalCentered="1"/>
  <pageMargins left="0.751388888888889" right="0.751388888888889" top="1" bottom="1" header="0.5" footer="0.5"/>
  <pageSetup paperSize="9" scale="45"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0"/>
  <sheetViews>
    <sheetView showZeros="0" topLeftCell="A9" workbookViewId="0">
      <selection activeCell="A1" sqref="A1:J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3" t="s">
        <v>725</v>
      </c>
      <c r="B1" s="33"/>
      <c r="C1" s="33"/>
      <c r="D1" s="33"/>
      <c r="E1" s="33"/>
      <c r="F1" s="33"/>
      <c r="G1" s="33"/>
      <c r="H1" s="33"/>
      <c r="I1" s="33"/>
      <c r="J1" s="57"/>
    </row>
    <row r="2" ht="28.5" customHeight="1" spans="1:10">
      <c r="A2" s="75" t="s">
        <v>726</v>
      </c>
      <c r="B2" s="76"/>
      <c r="C2" s="76"/>
      <c r="D2" s="76"/>
      <c r="E2" s="76"/>
      <c r="F2" s="77"/>
      <c r="G2" s="76"/>
      <c r="H2" s="77"/>
      <c r="I2" s="77"/>
      <c r="J2" s="76"/>
    </row>
    <row r="3" ht="15" customHeight="1" spans="1:1">
      <c r="A3" s="78" t="str">
        <f>"单位名称："&amp;"玉溪市司法局"</f>
        <v>单位名称：玉溪市司法局</v>
      </c>
    </row>
    <row r="4" ht="14.25" customHeight="1" spans="1:10">
      <c r="A4" s="79" t="s">
        <v>468</v>
      </c>
      <c r="B4" s="79" t="s">
        <v>469</v>
      </c>
      <c r="C4" s="79" t="s">
        <v>470</v>
      </c>
      <c r="D4" s="79" t="s">
        <v>471</v>
      </c>
      <c r="E4" s="79" t="s">
        <v>472</v>
      </c>
      <c r="F4" s="80" t="s">
        <v>473</v>
      </c>
      <c r="G4" s="79" t="s">
        <v>474</v>
      </c>
      <c r="H4" s="80" t="s">
        <v>475</v>
      </c>
      <c r="I4" s="80" t="s">
        <v>476</v>
      </c>
      <c r="J4" s="79" t="s">
        <v>477</v>
      </c>
    </row>
    <row r="5" ht="14.25" customHeight="1" spans="1:10">
      <c r="A5" s="79">
        <v>1</v>
      </c>
      <c r="B5" s="79">
        <v>2</v>
      </c>
      <c r="C5" s="79">
        <v>3</v>
      </c>
      <c r="D5" s="79">
        <v>4</v>
      </c>
      <c r="E5" s="79">
        <v>5</v>
      </c>
      <c r="F5" s="80">
        <v>6</v>
      </c>
      <c r="G5" s="79">
        <v>7</v>
      </c>
      <c r="H5" s="80">
        <v>8</v>
      </c>
      <c r="I5" s="80">
        <v>9</v>
      </c>
      <c r="J5" s="79">
        <v>10</v>
      </c>
    </row>
    <row r="6" ht="15" customHeight="1" spans="1:10">
      <c r="A6" s="81" t="s">
        <v>64</v>
      </c>
      <c r="B6" s="82"/>
      <c r="C6" s="82"/>
      <c r="D6" s="82"/>
      <c r="E6" s="83"/>
      <c r="F6" s="84"/>
      <c r="G6" s="83"/>
      <c r="H6" s="84"/>
      <c r="I6" s="84"/>
      <c r="J6" s="83"/>
    </row>
    <row r="7" ht="33.75" customHeight="1" spans="1:10">
      <c r="A7" s="85" t="s">
        <v>64</v>
      </c>
      <c r="B7" s="81"/>
      <c r="C7" s="81"/>
      <c r="D7" s="81"/>
      <c r="E7" s="81"/>
      <c r="F7" s="81"/>
      <c r="G7" s="86"/>
      <c r="H7" s="81"/>
      <c r="I7" s="81"/>
      <c r="J7" s="81"/>
    </row>
    <row r="8" ht="33.75" customHeight="1" spans="1:10">
      <c r="A8" s="81" t="s">
        <v>290</v>
      </c>
      <c r="B8" s="81" t="s">
        <v>568</v>
      </c>
      <c r="C8" s="81" t="s">
        <v>478</v>
      </c>
      <c r="D8" s="81" t="s">
        <v>479</v>
      </c>
      <c r="E8" s="81" t="s">
        <v>569</v>
      </c>
      <c r="F8" s="81" t="s">
        <v>481</v>
      </c>
      <c r="G8" s="86" t="s">
        <v>570</v>
      </c>
      <c r="H8" s="81" t="s">
        <v>551</v>
      </c>
      <c r="I8" s="81" t="s">
        <v>483</v>
      </c>
      <c r="J8" s="81" t="s">
        <v>571</v>
      </c>
    </row>
    <row r="9" ht="33.75" customHeight="1" spans="1:10">
      <c r="A9" s="81" t="s">
        <v>290</v>
      </c>
      <c r="B9" s="81" t="s">
        <v>568</v>
      </c>
      <c r="C9" s="81" t="s">
        <v>478</v>
      </c>
      <c r="D9" s="81" t="s">
        <v>489</v>
      </c>
      <c r="E9" s="81" t="s">
        <v>572</v>
      </c>
      <c r="F9" s="81" t="s">
        <v>481</v>
      </c>
      <c r="G9" s="86" t="s">
        <v>491</v>
      </c>
      <c r="H9" s="81" t="s">
        <v>492</v>
      </c>
      <c r="I9" s="81" t="s">
        <v>483</v>
      </c>
      <c r="J9" s="81" t="s">
        <v>573</v>
      </c>
    </row>
    <row r="10" ht="33.75" customHeight="1" spans="1:10">
      <c r="A10" s="81" t="s">
        <v>290</v>
      </c>
      <c r="B10" s="81" t="s">
        <v>568</v>
      </c>
      <c r="C10" s="81" t="s">
        <v>478</v>
      </c>
      <c r="D10" s="81" t="s">
        <v>489</v>
      </c>
      <c r="E10" s="81" t="s">
        <v>574</v>
      </c>
      <c r="F10" s="81" t="s">
        <v>481</v>
      </c>
      <c r="G10" s="86" t="s">
        <v>575</v>
      </c>
      <c r="H10" s="81" t="s">
        <v>492</v>
      </c>
      <c r="I10" s="81" t="s">
        <v>483</v>
      </c>
      <c r="J10" s="81" t="s">
        <v>576</v>
      </c>
    </row>
    <row r="11" ht="33.75" customHeight="1" spans="1:10">
      <c r="A11" s="81" t="s">
        <v>290</v>
      </c>
      <c r="B11" s="81" t="s">
        <v>568</v>
      </c>
      <c r="C11" s="81" t="s">
        <v>478</v>
      </c>
      <c r="D11" s="81" t="s">
        <v>493</v>
      </c>
      <c r="E11" s="81" t="s">
        <v>577</v>
      </c>
      <c r="F11" s="81" t="s">
        <v>520</v>
      </c>
      <c r="G11" s="86" t="s">
        <v>46</v>
      </c>
      <c r="H11" s="81" t="s">
        <v>521</v>
      </c>
      <c r="I11" s="81" t="s">
        <v>483</v>
      </c>
      <c r="J11" s="81" t="s">
        <v>578</v>
      </c>
    </row>
    <row r="12" ht="33.75" customHeight="1" spans="1:10">
      <c r="A12" s="81" t="s">
        <v>290</v>
      </c>
      <c r="B12" s="81" t="s">
        <v>568</v>
      </c>
      <c r="C12" s="81" t="s">
        <v>498</v>
      </c>
      <c r="D12" s="81" t="s">
        <v>499</v>
      </c>
      <c r="E12" s="81" t="s">
        <v>579</v>
      </c>
      <c r="F12" s="81" t="s">
        <v>508</v>
      </c>
      <c r="G12" s="86" t="s">
        <v>514</v>
      </c>
      <c r="H12" s="81" t="s">
        <v>492</v>
      </c>
      <c r="I12" s="81" t="s">
        <v>483</v>
      </c>
      <c r="J12" s="81" t="s">
        <v>580</v>
      </c>
    </row>
    <row r="13" ht="115" customHeight="1" spans="1:10">
      <c r="A13" s="81" t="s">
        <v>290</v>
      </c>
      <c r="B13" s="81" t="s">
        <v>568</v>
      </c>
      <c r="C13" s="81" t="s">
        <v>503</v>
      </c>
      <c r="D13" s="81" t="s">
        <v>504</v>
      </c>
      <c r="E13" s="81" t="s">
        <v>505</v>
      </c>
      <c r="F13" s="81" t="s">
        <v>481</v>
      </c>
      <c r="G13" s="86" t="s">
        <v>506</v>
      </c>
      <c r="H13" s="81" t="s">
        <v>492</v>
      </c>
      <c r="I13" s="81" t="s">
        <v>483</v>
      </c>
      <c r="J13" s="81" t="s">
        <v>581</v>
      </c>
    </row>
    <row r="14" ht="33.75" customHeight="1" spans="1:10">
      <c r="A14" s="81" t="s">
        <v>295</v>
      </c>
      <c r="B14" s="81" t="s">
        <v>644</v>
      </c>
      <c r="C14" s="81" t="s">
        <v>478</v>
      </c>
      <c r="D14" s="81" t="s">
        <v>479</v>
      </c>
      <c r="E14" s="81" t="s">
        <v>645</v>
      </c>
      <c r="F14" s="81" t="s">
        <v>481</v>
      </c>
      <c r="G14" s="86" t="s">
        <v>52</v>
      </c>
      <c r="H14" s="81" t="s">
        <v>533</v>
      </c>
      <c r="I14" s="81" t="s">
        <v>483</v>
      </c>
      <c r="J14" s="81" t="s">
        <v>646</v>
      </c>
    </row>
    <row r="15" ht="33.75" customHeight="1" spans="1:10">
      <c r="A15" s="81" t="s">
        <v>295</v>
      </c>
      <c r="B15" s="81" t="s">
        <v>644</v>
      </c>
      <c r="C15" s="81" t="s">
        <v>478</v>
      </c>
      <c r="D15" s="81" t="s">
        <v>479</v>
      </c>
      <c r="E15" s="81" t="s">
        <v>647</v>
      </c>
      <c r="F15" s="81" t="s">
        <v>481</v>
      </c>
      <c r="G15" s="86" t="s">
        <v>648</v>
      </c>
      <c r="H15" s="81" t="s">
        <v>512</v>
      </c>
      <c r="I15" s="81" t="s">
        <v>483</v>
      </c>
      <c r="J15" s="81" t="s">
        <v>649</v>
      </c>
    </row>
    <row r="16" ht="33.75" customHeight="1" spans="1:10">
      <c r="A16" s="81" t="s">
        <v>295</v>
      </c>
      <c r="B16" s="81" t="s">
        <v>644</v>
      </c>
      <c r="C16" s="81" t="s">
        <v>478</v>
      </c>
      <c r="D16" s="81" t="s">
        <v>489</v>
      </c>
      <c r="E16" s="81" t="s">
        <v>574</v>
      </c>
      <c r="F16" s="81" t="s">
        <v>508</v>
      </c>
      <c r="G16" s="86" t="s">
        <v>514</v>
      </c>
      <c r="H16" s="81" t="s">
        <v>492</v>
      </c>
      <c r="I16" s="81" t="s">
        <v>483</v>
      </c>
      <c r="J16" s="81" t="s">
        <v>650</v>
      </c>
    </row>
    <row r="17" ht="33.75" customHeight="1" spans="1:10">
      <c r="A17" s="81" t="s">
        <v>295</v>
      </c>
      <c r="B17" s="81" t="s">
        <v>644</v>
      </c>
      <c r="C17" s="81" t="s">
        <v>478</v>
      </c>
      <c r="D17" s="81" t="s">
        <v>493</v>
      </c>
      <c r="E17" s="81" t="s">
        <v>651</v>
      </c>
      <c r="F17" s="81" t="s">
        <v>508</v>
      </c>
      <c r="G17" s="86" t="s">
        <v>514</v>
      </c>
      <c r="H17" s="81" t="s">
        <v>492</v>
      </c>
      <c r="I17" s="81" t="s">
        <v>483</v>
      </c>
      <c r="J17" s="81" t="s">
        <v>652</v>
      </c>
    </row>
    <row r="18" ht="33.75" customHeight="1" spans="1:10">
      <c r="A18" s="81" t="s">
        <v>295</v>
      </c>
      <c r="B18" s="81" t="s">
        <v>644</v>
      </c>
      <c r="C18" s="81" t="s">
        <v>498</v>
      </c>
      <c r="D18" s="81" t="s">
        <v>499</v>
      </c>
      <c r="E18" s="81" t="s">
        <v>653</v>
      </c>
      <c r="F18" s="81" t="s">
        <v>508</v>
      </c>
      <c r="G18" s="86" t="s">
        <v>654</v>
      </c>
      <c r="H18" s="81" t="s">
        <v>654</v>
      </c>
      <c r="I18" s="81" t="s">
        <v>497</v>
      </c>
      <c r="J18" s="81" t="s">
        <v>655</v>
      </c>
    </row>
    <row r="19" ht="33.75" customHeight="1" spans="1:10">
      <c r="A19" s="81" t="s">
        <v>295</v>
      </c>
      <c r="B19" s="81" t="s">
        <v>644</v>
      </c>
      <c r="C19" s="81" t="s">
        <v>498</v>
      </c>
      <c r="D19" s="81" t="s">
        <v>499</v>
      </c>
      <c r="E19" s="81" t="s">
        <v>656</v>
      </c>
      <c r="F19" s="81" t="s">
        <v>520</v>
      </c>
      <c r="G19" s="86" t="s">
        <v>631</v>
      </c>
      <c r="H19" s="81" t="s">
        <v>492</v>
      </c>
      <c r="I19" s="81" t="s">
        <v>483</v>
      </c>
      <c r="J19" s="81" t="s">
        <v>657</v>
      </c>
    </row>
    <row r="20" ht="33.75" customHeight="1" spans="1:10">
      <c r="A20" s="81" t="s">
        <v>295</v>
      </c>
      <c r="B20" s="81" t="s">
        <v>644</v>
      </c>
      <c r="C20" s="81" t="s">
        <v>503</v>
      </c>
      <c r="D20" s="81" t="s">
        <v>504</v>
      </c>
      <c r="E20" s="81" t="s">
        <v>658</v>
      </c>
      <c r="F20" s="81" t="s">
        <v>481</v>
      </c>
      <c r="G20" s="86" t="s">
        <v>506</v>
      </c>
      <c r="H20" s="81" t="s">
        <v>492</v>
      </c>
      <c r="I20" s="81" t="s">
        <v>483</v>
      </c>
      <c r="J20" s="81" t="s">
        <v>659</v>
      </c>
    </row>
  </sheetData>
  <mergeCells count="7">
    <mergeCell ref="A1:J1"/>
    <mergeCell ref="A2:J2"/>
    <mergeCell ref="A3:H3"/>
    <mergeCell ref="A8:A13"/>
    <mergeCell ref="A14:A20"/>
    <mergeCell ref="B8:B13"/>
    <mergeCell ref="B14:B20"/>
  </mergeCells>
  <printOptions horizontalCentered="1"/>
  <pageMargins left="0.751388888888889" right="0.751388888888889" top="1" bottom="1" header="0.5" footer="0.5"/>
  <pageSetup paperSize="9" scale="67"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showZeros="0" workbookViewId="0">
      <selection activeCell="A1" sqref="A1:H1"/>
    </sheetView>
  </sheetViews>
  <sheetFormatPr defaultColWidth="8.85" defaultRowHeight="15" customHeight="1" outlineLevelRow="7"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66" t="s">
        <v>727</v>
      </c>
      <c r="B1" s="66"/>
      <c r="C1" s="66"/>
      <c r="D1" s="66"/>
      <c r="E1" s="66"/>
      <c r="F1" s="66"/>
      <c r="G1" s="66"/>
      <c r="H1" s="66" t="s">
        <v>727</v>
      </c>
    </row>
    <row r="2" ht="28.5" customHeight="1" spans="1:8">
      <c r="A2" s="67" t="s">
        <v>728</v>
      </c>
      <c r="B2" s="67"/>
      <c r="C2" s="67"/>
      <c r="D2" s="67"/>
      <c r="E2" s="67"/>
      <c r="F2" s="67"/>
      <c r="G2" s="67"/>
      <c r="H2" s="67"/>
    </row>
    <row r="3" ht="18.75" customHeight="1" spans="1:8">
      <c r="A3" s="68" t="str">
        <f>"单位名称："&amp;"玉溪市司法局"</f>
        <v>单位名称：玉溪市司法局</v>
      </c>
      <c r="B3" s="68"/>
      <c r="C3" s="68"/>
      <c r="D3" s="68"/>
      <c r="E3" s="68"/>
      <c r="F3" s="68"/>
      <c r="G3" s="68"/>
      <c r="H3" s="68"/>
    </row>
    <row r="4" ht="18.75" customHeight="1" spans="1:8">
      <c r="A4" s="69" t="s">
        <v>145</v>
      </c>
      <c r="B4" s="69" t="s">
        <v>729</v>
      </c>
      <c r="C4" s="69" t="s">
        <v>730</v>
      </c>
      <c r="D4" s="69" t="s">
        <v>731</v>
      </c>
      <c r="E4" s="69" t="s">
        <v>732</v>
      </c>
      <c r="F4" s="69" t="s">
        <v>733</v>
      </c>
      <c r="G4" s="69"/>
      <c r="H4" s="69"/>
    </row>
    <row r="5" ht="18.75" customHeight="1" spans="1:8">
      <c r="A5" s="69"/>
      <c r="B5" s="69"/>
      <c r="C5" s="69"/>
      <c r="D5" s="69"/>
      <c r="E5" s="69"/>
      <c r="F5" s="69" t="s">
        <v>694</v>
      </c>
      <c r="G5" s="69" t="s">
        <v>734</v>
      </c>
      <c r="H5" s="69" t="s">
        <v>735</v>
      </c>
    </row>
    <row r="6" ht="18.75" customHeight="1" spans="1:8">
      <c r="A6" s="70" t="s">
        <v>44</v>
      </c>
      <c r="B6" s="70" t="s">
        <v>45</v>
      </c>
      <c r="C6" s="70" t="s">
        <v>46</v>
      </c>
      <c r="D6" s="70" t="s">
        <v>47</v>
      </c>
      <c r="E6" s="70" t="s">
        <v>48</v>
      </c>
      <c r="F6" s="70" t="s">
        <v>49</v>
      </c>
      <c r="G6" s="70" t="s">
        <v>50</v>
      </c>
      <c r="H6" s="70" t="s">
        <v>51</v>
      </c>
    </row>
    <row r="7" ht="18" customHeight="1" spans="1:8">
      <c r="A7" s="71"/>
      <c r="B7" s="71"/>
      <c r="C7" s="71"/>
      <c r="D7" s="71"/>
      <c r="E7" s="72"/>
      <c r="F7" s="73"/>
      <c r="G7" s="74"/>
      <c r="H7" s="74"/>
    </row>
    <row r="8" ht="18" customHeight="1" spans="1:8">
      <c r="A8" s="72" t="s">
        <v>30</v>
      </c>
      <c r="B8" s="72"/>
      <c r="C8" s="72"/>
      <c r="D8" s="72"/>
      <c r="E8" s="72"/>
      <c r="F8" s="73"/>
      <c r="G8" s="74"/>
      <c r="H8" s="74"/>
    </row>
  </sheetData>
  <mergeCells count="10">
    <mergeCell ref="A1:H1"/>
    <mergeCell ref="A2:H2"/>
    <mergeCell ref="A3:H3"/>
    <mergeCell ref="F4:H4"/>
    <mergeCell ref="A8:E8"/>
    <mergeCell ref="A4:A5"/>
    <mergeCell ref="B4:B5"/>
    <mergeCell ref="C4:C5"/>
    <mergeCell ref="D4:D5"/>
    <mergeCell ref="E4:E5"/>
  </mergeCells>
  <printOptions horizontalCentered="1"/>
  <pageMargins left="0.751388888888889" right="0.751388888888889" top="1" bottom="1" header="0.5" footer="0.5"/>
  <pageSetup paperSize="9" scale="77"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44"/>
  <sheetViews>
    <sheetView showZeros="0" topLeftCell="A27" workbookViewId="0">
      <selection activeCell="H27" sqref="H$1:H$1048576"/>
    </sheetView>
  </sheetViews>
  <sheetFormatPr defaultColWidth="9.14166666666667" defaultRowHeight="14.25" customHeight="1"/>
  <cols>
    <col min="1" max="1" width="16.3166666666667" customWidth="1"/>
    <col min="2" max="2" width="25.125" customWidth="1"/>
    <col min="3" max="3" width="11.875" customWidth="1"/>
    <col min="4" max="7" width="19.6" customWidth="1"/>
    <col min="8" max="8" width="19.875" style="32" customWidth="1"/>
    <col min="9" max="9" width="19.6" style="32" customWidth="1"/>
    <col min="10" max="11" width="6.625" customWidth="1"/>
  </cols>
  <sheetData>
    <row r="1" ht="13.5" customHeight="1" spans="1:11">
      <c r="A1" s="33" t="s">
        <v>736</v>
      </c>
      <c r="B1" s="33"/>
      <c r="C1" s="33"/>
      <c r="D1" s="34"/>
      <c r="E1" s="34"/>
      <c r="F1" s="34"/>
      <c r="G1" s="34"/>
      <c r="H1" s="35"/>
      <c r="I1" s="35"/>
      <c r="J1" s="33"/>
      <c r="K1" s="57"/>
    </row>
    <row r="2" ht="28.5" customHeight="1" spans="1:11">
      <c r="A2" s="36" t="s">
        <v>737</v>
      </c>
      <c r="B2" s="36"/>
      <c r="C2" s="36"/>
      <c r="D2" s="36"/>
      <c r="E2" s="36"/>
      <c r="F2" s="36"/>
      <c r="G2" s="36"/>
      <c r="H2" s="37"/>
      <c r="I2" s="37"/>
      <c r="J2" s="36"/>
      <c r="K2" s="36"/>
    </row>
    <row r="3" customFormat="1" ht="13.5" customHeight="1" spans="1:11">
      <c r="A3" s="5" t="str">
        <f>"单位名称："&amp;"玉溪市司法局"</f>
        <v>单位名称：玉溪市司法局</v>
      </c>
      <c r="B3" s="6"/>
      <c r="C3" s="6"/>
      <c r="D3" s="6"/>
      <c r="E3" s="6"/>
      <c r="F3" s="6"/>
      <c r="G3" s="6"/>
      <c r="H3" s="38"/>
      <c r="I3" s="38"/>
      <c r="J3" s="7"/>
      <c r="K3" s="58" t="s">
        <v>2</v>
      </c>
    </row>
    <row r="4" customFormat="1" ht="21.75" customHeight="1" spans="1:11">
      <c r="A4" s="39" t="s">
        <v>285</v>
      </c>
      <c r="B4" s="39" t="s">
        <v>147</v>
      </c>
      <c r="C4" s="39" t="s">
        <v>286</v>
      </c>
      <c r="D4" s="40" t="s">
        <v>148</v>
      </c>
      <c r="E4" s="40" t="s">
        <v>149</v>
      </c>
      <c r="F4" s="40" t="s">
        <v>150</v>
      </c>
      <c r="G4" s="40" t="s">
        <v>151</v>
      </c>
      <c r="H4" s="41" t="s">
        <v>30</v>
      </c>
      <c r="I4" s="59" t="s">
        <v>738</v>
      </c>
      <c r="J4" s="60"/>
      <c r="K4" s="61"/>
    </row>
    <row r="5" customFormat="1" ht="21.75" customHeight="1" spans="1:11">
      <c r="A5" s="42"/>
      <c r="B5" s="42"/>
      <c r="C5" s="42"/>
      <c r="D5" s="43"/>
      <c r="E5" s="43"/>
      <c r="F5" s="43"/>
      <c r="G5" s="43"/>
      <c r="H5" s="44"/>
      <c r="I5" s="62" t="s">
        <v>33</v>
      </c>
      <c r="J5" s="40" t="s">
        <v>34</v>
      </c>
      <c r="K5" s="40" t="s">
        <v>35</v>
      </c>
    </row>
    <row r="6" customFormat="1" ht="40.5" customHeight="1" spans="1:11">
      <c r="A6" s="45"/>
      <c r="B6" s="45"/>
      <c r="C6" s="45"/>
      <c r="D6" s="46"/>
      <c r="E6" s="46"/>
      <c r="F6" s="46"/>
      <c r="G6" s="46"/>
      <c r="H6" s="47"/>
      <c r="I6" s="63" t="s">
        <v>32</v>
      </c>
      <c r="J6" s="46"/>
      <c r="K6" s="46"/>
    </row>
    <row r="7" customFormat="1" ht="15" customHeight="1" spans="1:11">
      <c r="A7" s="48">
        <v>1</v>
      </c>
      <c r="B7" s="48">
        <v>2</v>
      </c>
      <c r="C7" s="48">
        <v>3</v>
      </c>
      <c r="D7" s="48">
        <v>4</v>
      </c>
      <c r="E7" s="48">
        <v>5</v>
      </c>
      <c r="F7" s="48">
        <v>6</v>
      </c>
      <c r="G7" s="48">
        <v>7</v>
      </c>
      <c r="H7" s="49">
        <v>8</v>
      </c>
      <c r="I7" s="49">
        <v>9</v>
      </c>
      <c r="J7" s="64">
        <v>10</v>
      </c>
      <c r="K7" s="64">
        <v>11</v>
      </c>
    </row>
    <row r="8" s="31" customFormat="1" ht="30.65" customHeight="1" spans="1:11">
      <c r="A8" s="50"/>
      <c r="B8" s="51" t="s">
        <v>396</v>
      </c>
      <c r="C8" s="50"/>
      <c r="D8" s="50"/>
      <c r="E8" s="50"/>
      <c r="F8" s="50"/>
      <c r="G8" s="50"/>
      <c r="H8" s="52">
        <v>550000</v>
      </c>
      <c r="I8" s="52">
        <v>550000</v>
      </c>
      <c r="J8" s="65"/>
      <c r="K8" s="65"/>
    </row>
    <row r="9" s="31" customFormat="1" ht="30.65" customHeight="1" spans="1:11">
      <c r="A9" s="51" t="s">
        <v>291</v>
      </c>
      <c r="B9" s="51" t="s">
        <v>396</v>
      </c>
      <c r="C9" s="51" t="s">
        <v>64</v>
      </c>
      <c r="D9" s="51" t="s">
        <v>88</v>
      </c>
      <c r="E9" s="51" t="s">
        <v>380</v>
      </c>
      <c r="F9" s="51" t="s">
        <v>246</v>
      </c>
      <c r="G9" s="51" t="s">
        <v>247</v>
      </c>
      <c r="H9" s="52">
        <v>550000</v>
      </c>
      <c r="I9" s="52">
        <v>550000</v>
      </c>
      <c r="J9" s="65"/>
      <c r="K9" s="65"/>
    </row>
    <row r="10" s="31" customFormat="1" ht="30.65" customHeight="1" spans="1:11">
      <c r="A10" s="53"/>
      <c r="B10" s="51" t="s">
        <v>415</v>
      </c>
      <c r="C10" s="53"/>
      <c r="D10" s="53"/>
      <c r="E10" s="53"/>
      <c r="F10" s="53"/>
      <c r="G10" s="53"/>
      <c r="H10" s="52">
        <v>800000</v>
      </c>
      <c r="I10" s="52">
        <v>800000</v>
      </c>
      <c r="J10" s="65"/>
      <c r="K10" s="65"/>
    </row>
    <row r="11" s="31" customFormat="1" ht="30.65" customHeight="1" spans="1:11">
      <c r="A11" s="51" t="s">
        <v>301</v>
      </c>
      <c r="B11" s="51" t="s">
        <v>415</v>
      </c>
      <c r="C11" s="51" t="s">
        <v>64</v>
      </c>
      <c r="D11" s="51" t="s">
        <v>94</v>
      </c>
      <c r="E11" s="51" t="s">
        <v>313</v>
      </c>
      <c r="F11" s="51" t="s">
        <v>417</v>
      </c>
      <c r="G11" s="51" t="s">
        <v>418</v>
      </c>
      <c r="H11" s="52">
        <v>800000</v>
      </c>
      <c r="I11" s="52">
        <v>800000</v>
      </c>
      <c r="J11" s="65"/>
      <c r="K11" s="65"/>
    </row>
    <row r="12" s="31" customFormat="1" ht="30.65" customHeight="1" spans="1:11">
      <c r="A12" s="53"/>
      <c r="B12" s="51" t="s">
        <v>447</v>
      </c>
      <c r="C12" s="53"/>
      <c r="D12" s="53"/>
      <c r="E12" s="53"/>
      <c r="F12" s="53"/>
      <c r="G12" s="53"/>
      <c r="H12" s="52">
        <v>600000</v>
      </c>
      <c r="I12" s="52">
        <v>600000</v>
      </c>
      <c r="J12" s="65"/>
      <c r="K12" s="65"/>
    </row>
    <row r="13" s="31" customFormat="1" ht="30.65" customHeight="1" spans="1:11">
      <c r="A13" s="51" t="s">
        <v>291</v>
      </c>
      <c r="B13" s="51" t="s">
        <v>447</v>
      </c>
      <c r="C13" s="51" t="s">
        <v>64</v>
      </c>
      <c r="D13" s="51" t="s">
        <v>94</v>
      </c>
      <c r="E13" s="51" t="s">
        <v>313</v>
      </c>
      <c r="F13" s="51" t="s">
        <v>246</v>
      </c>
      <c r="G13" s="51" t="s">
        <v>247</v>
      </c>
      <c r="H13" s="52">
        <v>600000</v>
      </c>
      <c r="I13" s="52">
        <v>600000</v>
      </c>
      <c r="J13" s="65"/>
      <c r="K13" s="65"/>
    </row>
    <row r="14" s="31" customFormat="1" ht="30.65" customHeight="1" spans="1:11">
      <c r="A14" s="53"/>
      <c r="B14" s="51" t="s">
        <v>405</v>
      </c>
      <c r="C14" s="53"/>
      <c r="D14" s="53"/>
      <c r="E14" s="53"/>
      <c r="F14" s="53"/>
      <c r="G14" s="53"/>
      <c r="H14" s="52">
        <v>150000</v>
      </c>
      <c r="I14" s="52">
        <v>150000</v>
      </c>
      <c r="J14" s="65"/>
      <c r="K14" s="65"/>
    </row>
    <row r="15" s="31" customFormat="1" ht="30.65" customHeight="1" spans="1:11">
      <c r="A15" s="51" t="s">
        <v>291</v>
      </c>
      <c r="B15" s="51" t="s">
        <v>405</v>
      </c>
      <c r="C15" s="51" t="s">
        <v>64</v>
      </c>
      <c r="D15" s="51" t="s">
        <v>94</v>
      </c>
      <c r="E15" s="51" t="s">
        <v>313</v>
      </c>
      <c r="F15" s="51" t="s">
        <v>246</v>
      </c>
      <c r="G15" s="51" t="s">
        <v>247</v>
      </c>
      <c r="H15" s="52">
        <v>150000</v>
      </c>
      <c r="I15" s="52">
        <v>150000</v>
      </c>
      <c r="J15" s="65"/>
      <c r="K15" s="65"/>
    </row>
    <row r="16" s="31" customFormat="1" ht="30.65" customHeight="1" spans="1:11">
      <c r="A16" s="53"/>
      <c r="B16" s="51" t="s">
        <v>459</v>
      </c>
      <c r="C16" s="53"/>
      <c r="D16" s="53"/>
      <c r="E16" s="53"/>
      <c r="F16" s="53"/>
      <c r="G16" s="53"/>
      <c r="H16" s="52">
        <v>60000</v>
      </c>
      <c r="I16" s="52">
        <v>60000</v>
      </c>
      <c r="J16" s="65"/>
      <c r="K16" s="65"/>
    </row>
    <row r="17" s="31" customFormat="1" ht="30.65" customHeight="1" spans="1:11">
      <c r="A17" s="51" t="s">
        <v>291</v>
      </c>
      <c r="B17" s="51" t="s">
        <v>459</v>
      </c>
      <c r="C17" s="51" t="s">
        <v>64</v>
      </c>
      <c r="D17" s="51" t="s">
        <v>88</v>
      </c>
      <c r="E17" s="51" t="s">
        <v>380</v>
      </c>
      <c r="F17" s="51" t="s">
        <v>323</v>
      </c>
      <c r="G17" s="51" t="s">
        <v>324</v>
      </c>
      <c r="H17" s="52">
        <v>60000</v>
      </c>
      <c r="I17" s="52">
        <v>60000</v>
      </c>
      <c r="J17" s="65"/>
      <c r="K17" s="65"/>
    </row>
    <row r="18" s="31" customFormat="1" ht="30.65" customHeight="1" spans="1:11">
      <c r="A18" s="53"/>
      <c r="B18" s="51" t="s">
        <v>394</v>
      </c>
      <c r="C18" s="53"/>
      <c r="D18" s="53"/>
      <c r="E18" s="53"/>
      <c r="F18" s="53"/>
      <c r="G18" s="53"/>
      <c r="H18" s="52">
        <v>170000</v>
      </c>
      <c r="I18" s="52">
        <v>170000</v>
      </c>
      <c r="J18" s="65"/>
      <c r="K18" s="65"/>
    </row>
    <row r="19" s="31" customFormat="1" ht="30.65" customHeight="1" spans="1:11">
      <c r="A19" s="51" t="s">
        <v>301</v>
      </c>
      <c r="B19" s="51" t="s">
        <v>394</v>
      </c>
      <c r="C19" s="51" t="s">
        <v>64</v>
      </c>
      <c r="D19" s="51" t="s">
        <v>92</v>
      </c>
      <c r="E19" s="51" t="s">
        <v>303</v>
      </c>
      <c r="F19" s="51" t="s">
        <v>246</v>
      </c>
      <c r="G19" s="51" t="s">
        <v>247</v>
      </c>
      <c r="H19" s="52">
        <v>170000</v>
      </c>
      <c r="I19" s="52">
        <v>170000</v>
      </c>
      <c r="J19" s="65"/>
      <c r="K19" s="65"/>
    </row>
    <row r="20" s="31" customFormat="1" ht="30.65" customHeight="1" spans="1:11">
      <c r="A20" s="53"/>
      <c r="B20" s="51" t="s">
        <v>413</v>
      </c>
      <c r="C20" s="53"/>
      <c r="D20" s="53"/>
      <c r="E20" s="53"/>
      <c r="F20" s="53"/>
      <c r="G20" s="53"/>
      <c r="H20" s="52">
        <v>780000</v>
      </c>
      <c r="I20" s="52">
        <v>780000</v>
      </c>
      <c r="J20" s="65"/>
      <c r="K20" s="65"/>
    </row>
    <row r="21" s="31" customFormat="1" ht="30.65" customHeight="1" spans="1:11">
      <c r="A21" s="51" t="s">
        <v>291</v>
      </c>
      <c r="B21" s="51" t="s">
        <v>413</v>
      </c>
      <c r="C21" s="51" t="s">
        <v>64</v>
      </c>
      <c r="D21" s="51" t="s">
        <v>88</v>
      </c>
      <c r="E21" s="51" t="s">
        <v>380</v>
      </c>
      <c r="F21" s="51" t="s">
        <v>246</v>
      </c>
      <c r="G21" s="51" t="s">
        <v>247</v>
      </c>
      <c r="H21" s="52">
        <v>780000</v>
      </c>
      <c r="I21" s="52">
        <v>780000</v>
      </c>
      <c r="J21" s="65"/>
      <c r="K21" s="65"/>
    </row>
    <row r="22" s="31" customFormat="1" ht="30.65" customHeight="1" spans="1:11">
      <c r="A22" s="53"/>
      <c r="B22" s="51" t="s">
        <v>453</v>
      </c>
      <c r="C22" s="53"/>
      <c r="D22" s="53"/>
      <c r="E22" s="53"/>
      <c r="F22" s="53"/>
      <c r="G22" s="53"/>
      <c r="H22" s="52">
        <v>500000</v>
      </c>
      <c r="I22" s="52">
        <v>500000</v>
      </c>
      <c r="J22" s="65"/>
      <c r="K22" s="65"/>
    </row>
    <row r="23" s="31" customFormat="1" ht="30.65" customHeight="1" spans="1:11">
      <c r="A23" s="51" t="s">
        <v>291</v>
      </c>
      <c r="B23" s="51" t="s">
        <v>453</v>
      </c>
      <c r="C23" s="51" t="s">
        <v>64</v>
      </c>
      <c r="D23" s="51" t="s">
        <v>89</v>
      </c>
      <c r="E23" s="51" t="s">
        <v>306</v>
      </c>
      <c r="F23" s="51" t="s">
        <v>246</v>
      </c>
      <c r="G23" s="51" t="s">
        <v>247</v>
      </c>
      <c r="H23" s="52">
        <v>500000</v>
      </c>
      <c r="I23" s="52">
        <v>500000</v>
      </c>
      <c r="J23" s="65"/>
      <c r="K23" s="65"/>
    </row>
    <row r="24" s="31" customFormat="1" ht="30.65" customHeight="1" spans="1:11">
      <c r="A24" s="53"/>
      <c r="B24" s="51" t="s">
        <v>463</v>
      </c>
      <c r="C24" s="53"/>
      <c r="D24" s="53"/>
      <c r="E24" s="53"/>
      <c r="F24" s="53"/>
      <c r="G24" s="53"/>
      <c r="H24" s="52">
        <v>250000</v>
      </c>
      <c r="I24" s="52">
        <v>250000</v>
      </c>
      <c r="J24" s="65"/>
      <c r="K24" s="65"/>
    </row>
    <row r="25" s="31" customFormat="1" ht="30.65" customHeight="1" spans="1:11">
      <c r="A25" s="51" t="s">
        <v>291</v>
      </c>
      <c r="B25" s="51" t="s">
        <v>463</v>
      </c>
      <c r="C25" s="51" t="s">
        <v>64</v>
      </c>
      <c r="D25" s="51" t="s">
        <v>89</v>
      </c>
      <c r="E25" s="51" t="s">
        <v>306</v>
      </c>
      <c r="F25" s="51" t="s">
        <v>246</v>
      </c>
      <c r="G25" s="51" t="s">
        <v>247</v>
      </c>
      <c r="H25" s="52">
        <v>250000</v>
      </c>
      <c r="I25" s="52">
        <v>250000</v>
      </c>
      <c r="J25" s="65"/>
      <c r="K25" s="65"/>
    </row>
    <row r="26" s="31" customFormat="1" ht="30.65" customHeight="1" spans="1:11">
      <c r="A26" s="53"/>
      <c r="B26" s="51" t="s">
        <v>461</v>
      </c>
      <c r="C26" s="53"/>
      <c r="D26" s="53"/>
      <c r="E26" s="53"/>
      <c r="F26" s="53"/>
      <c r="G26" s="53"/>
      <c r="H26" s="52">
        <v>300000</v>
      </c>
      <c r="I26" s="52">
        <v>300000</v>
      </c>
      <c r="J26" s="65"/>
      <c r="K26" s="65"/>
    </row>
    <row r="27" s="31" customFormat="1" ht="30.65" customHeight="1" spans="1:11">
      <c r="A27" s="51" t="s">
        <v>291</v>
      </c>
      <c r="B27" s="51" t="s">
        <v>461</v>
      </c>
      <c r="C27" s="51" t="s">
        <v>64</v>
      </c>
      <c r="D27" s="51" t="s">
        <v>89</v>
      </c>
      <c r="E27" s="51" t="s">
        <v>306</v>
      </c>
      <c r="F27" s="51" t="s">
        <v>246</v>
      </c>
      <c r="G27" s="51" t="s">
        <v>247</v>
      </c>
      <c r="H27" s="52">
        <v>300000</v>
      </c>
      <c r="I27" s="52">
        <v>300000</v>
      </c>
      <c r="J27" s="65"/>
      <c r="K27" s="65"/>
    </row>
    <row r="28" s="31" customFormat="1" ht="30.65" customHeight="1" spans="1:11">
      <c r="A28" s="53"/>
      <c r="B28" s="51" t="s">
        <v>431</v>
      </c>
      <c r="C28" s="53"/>
      <c r="D28" s="53"/>
      <c r="E28" s="53"/>
      <c r="F28" s="53"/>
      <c r="G28" s="53"/>
      <c r="H28" s="52">
        <v>200000</v>
      </c>
      <c r="I28" s="52">
        <v>200000</v>
      </c>
      <c r="J28" s="65"/>
      <c r="K28" s="65"/>
    </row>
    <row r="29" s="31" customFormat="1" ht="30.65" customHeight="1" spans="1:11">
      <c r="A29" s="51" t="s">
        <v>301</v>
      </c>
      <c r="B29" s="51" t="s">
        <v>431</v>
      </c>
      <c r="C29" s="51" t="s">
        <v>64</v>
      </c>
      <c r="D29" s="51" t="s">
        <v>94</v>
      </c>
      <c r="E29" s="51" t="s">
        <v>313</v>
      </c>
      <c r="F29" s="51" t="s">
        <v>246</v>
      </c>
      <c r="G29" s="51" t="s">
        <v>247</v>
      </c>
      <c r="H29" s="52">
        <v>200000</v>
      </c>
      <c r="I29" s="52">
        <v>200000</v>
      </c>
      <c r="J29" s="65"/>
      <c r="K29" s="65"/>
    </row>
    <row r="30" s="31" customFormat="1" ht="30.65" customHeight="1" spans="1:11">
      <c r="A30" s="53"/>
      <c r="B30" s="51" t="s">
        <v>419</v>
      </c>
      <c r="C30" s="53"/>
      <c r="D30" s="53"/>
      <c r="E30" s="53"/>
      <c r="F30" s="53"/>
      <c r="G30" s="53"/>
      <c r="H30" s="52">
        <v>100000</v>
      </c>
      <c r="I30" s="52">
        <v>100000</v>
      </c>
      <c r="J30" s="65"/>
      <c r="K30" s="65"/>
    </row>
    <row r="31" s="31" customFormat="1" ht="30.65" customHeight="1" spans="1:11">
      <c r="A31" s="51" t="s">
        <v>301</v>
      </c>
      <c r="B31" s="51" t="s">
        <v>419</v>
      </c>
      <c r="C31" s="51" t="s">
        <v>64</v>
      </c>
      <c r="D31" s="51" t="s">
        <v>94</v>
      </c>
      <c r="E31" s="51" t="s">
        <v>313</v>
      </c>
      <c r="F31" s="51" t="s">
        <v>246</v>
      </c>
      <c r="G31" s="51" t="s">
        <v>247</v>
      </c>
      <c r="H31" s="52">
        <v>100000</v>
      </c>
      <c r="I31" s="52">
        <v>100000</v>
      </c>
      <c r="J31" s="65"/>
      <c r="K31" s="65"/>
    </row>
    <row r="32" s="31" customFormat="1" ht="30.65" customHeight="1" spans="1:11">
      <c r="A32" s="53"/>
      <c r="B32" s="51" t="s">
        <v>437</v>
      </c>
      <c r="C32" s="53"/>
      <c r="D32" s="53"/>
      <c r="E32" s="53"/>
      <c r="F32" s="53"/>
      <c r="G32" s="53"/>
      <c r="H32" s="52">
        <v>30000</v>
      </c>
      <c r="I32" s="52">
        <v>30000</v>
      </c>
      <c r="J32" s="65"/>
      <c r="K32" s="65"/>
    </row>
    <row r="33" s="31" customFormat="1" ht="30.65" customHeight="1" spans="1:11">
      <c r="A33" s="51" t="s">
        <v>301</v>
      </c>
      <c r="B33" s="51" t="s">
        <v>437</v>
      </c>
      <c r="C33" s="51" t="s">
        <v>64</v>
      </c>
      <c r="D33" s="51" t="s">
        <v>94</v>
      </c>
      <c r="E33" s="51" t="s">
        <v>313</v>
      </c>
      <c r="F33" s="51" t="s">
        <v>246</v>
      </c>
      <c r="G33" s="51" t="s">
        <v>247</v>
      </c>
      <c r="H33" s="52">
        <v>30000</v>
      </c>
      <c r="I33" s="52">
        <v>30000</v>
      </c>
      <c r="J33" s="65"/>
      <c r="K33" s="65"/>
    </row>
    <row r="34" s="31" customFormat="1" ht="30.65" customHeight="1" spans="1:11">
      <c r="A34" s="53"/>
      <c r="B34" s="51" t="s">
        <v>435</v>
      </c>
      <c r="C34" s="53"/>
      <c r="D34" s="53"/>
      <c r="E34" s="53"/>
      <c r="F34" s="53"/>
      <c r="G34" s="53"/>
      <c r="H34" s="52">
        <v>902900</v>
      </c>
      <c r="I34" s="52">
        <v>902900</v>
      </c>
      <c r="J34" s="65"/>
      <c r="K34" s="65"/>
    </row>
    <row r="35" s="31" customFormat="1" ht="30.65" customHeight="1" spans="1:11">
      <c r="A35" s="51" t="s">
        <v>291</v>
      </c>
      <c r="B35" s="51" t="s">
        <v>435</v>
      </c>
      <c r="C35" s="51" t="s">
        <v>64</v>
      </c>
      <c r="D35" s="51" t="s">
        <v>91</v>
      </c>
      <c r="E35" s="51" t="s">
        <v>273</v>
      </c>
      <c r="F35" s="51" t="s">
        <v>246</v>
      </c>
      <c r="G35" s="51" t="s">
        <v>247</v>
      </c>
      <c r="H35" s="52">
        <v>902900</v>
      </c>
      <c r="I35" s="52">
        <v>902900</v>
      </c>
      <c r="J35" s="65"/>
      <c r="K35" s="65"/>
    </row>
    <row r="36" s="31" customFormat="1" ht="30.65" customHeight="1" spans="1:11">
      <c r="A36" s="53"/>
      <c r="B36" s="51" t="s">
        <v>409</v>
      </c>
      <c r="C36" s="53"/>
      <c r="D36" s="53"/>
      <c r="E36" s="53"/>
      <c r="F36" s="53"/>
      <c r="G36" s="53"/>
      <c r="H36" s="52">
        <v>50000</v>
      </c>
      <c r="I36" s="52">
        <v>50000</v>
      </c>
      <c r="J36" s="65"/>
      <c r="K36" s="65"/>
    </row>
    <row r="37" s="31" customFormat="1" ht="30.65" customHeight="1" spans="1:11">
      <c r="A37" s="51" t="s">
        <v>291</v>
      </c>
      <c r="B37" s="51" t="s">
        <v>409</v>
      </c>
      <c r="C37" s="51" t="s">
        <v>64</v>
      </c>
      <c r="D37" s="51" t="s">
        <v>90</v>
      </c>
      <c r="E37" s="51" t="s">
        <v>355</v>
      </c>
      <c r="F37" s="51" t="s">
        <v>214</v>
      </c>
      <c r="G37" s="51" t="s">
        <v>215</v>
      </c>
      <c r="H37" s="52">
        <v>1200</v>
      </c>
      <c r="I37" s="52">
        <v>1200</v>
      </c>
      <c r="J37" s="65"/>
      <c r="K37" s="65"/>
    </row>
    <row r="38" s="31" customFormat="1" ht="30.65" customHeight="1" spans="1:11">
      <c r="A38" s="51" t="s">
        <v>291</v>
      </c>
      <c r="B38" s="51" t="s">
        <v>409</v>
      </c>
      <c r="C38" s="51" t="s">
        <v>64</v>
      </c>
      <c r="D38" s="51" t="s">
        <v>90</v>
      </c>
      <c r="E38" s="51" t="s">
        <v>355</v>
      </c>
      <c r="F38" s="51" t="s">
        <v>323</v>
      </c>
      <c r="G38" s="51" t="s">
        <v>324</v>
      </c>
      <c r="H38" s="52">
        <v>21200</v>
      </c>
      <c r="I38" s="52">
        <v>21200</v>
      </c>
      <c r="J38" s="65"/>
      <c r="K38" s="65"/>
    </row>
    <row r="39" s="31" customFormat="1" ht="30.65" customHeight="1" spans="1:11">
      <c r="A39" s="51" t="s">
        <v>291</v>
      </c>
      <c r="B39" s="51" t="s">
        <v>409</v>
      </c>
      <c r="C39" s="51" t="s">
        <v>64</v>
      </c>
      <c r="D39" s="51" t="s">
        <v>90</v>
      </c>
      <c r="E39" s="51" t="s">
        <v>355</v>
      </c>
      <c r="F39" s="51" t="s">
        <v>246</v>
      </c>
      <c r="G39" s="51" t="s">
        <v>247</v>
      </c>
      <c r="H39" s="52">
        <v>27600</v>
      </c>
      <c r="I39" s="52">
        <v>27600</v>
      </c>
      <c r="J39" s="65"/>
      <c r="K39" s="65"/>
    </row>
    <row r="40" s="31" customFormat="1" ht="30.65" customHeight="1" spans="1:11">
      <c r="A40" s="53"/>
      <c r="B40" s="51" t="s">
        <v>403</v>
      </c>
      <c r="C40" s="53"/>
      <c r="D40" s="53"/>
      <c r="E40" s="53"/>
      <c r="F40" s="53"/>
      <c r="G40" s="53"/>
      <c r="H40" s="52">
        <v>100000</v>
      </c>
      <c r="I40" s="52">
        <v>100000</v>
      </c>
      <c r="J40" s="65"/>
      <c r="K40" s="65"/>
    </row>
    <row r="41" s="31" customFormat="1" ht="30.65" customHeight="1" spans="1:11">
      <c r="A41" s="51" t="s">
        <v>291</v>
      </c>
      <c r="B41" s="51" t="s">
        <v>403</v>
      </c>
      <c r="C41" s="51" t="s">
        <v>64</v>
      </c>
      <c r="D41" s="51" t="s">
        <v>91</v>
      </c>
      <c r="E41" s="51" t="s">
        <v>273</v>
      </c>
      <c r="F41" s="51" t="s">
        <v>246</v>
      </c>
      <c r="G41" s="51" t="s">
        <v>247</v>
      </c>
      <c r="H41" s="52">
        <v>100000</v>
      </c>
      <c r="I41" s="52">
        <v>100000</v>
      </c>
      <c r="J41" s="65"/>
      <c r="K41" s="65"/>
    </row>
    <row r="42" s="31" customFormat="1" ht="30.65" customHeight="1" spans="1:11">
      <c r="A42" s="53"/>
      <c r="B42" s="51" t="s">
        <v>457</v>
      </c>
      <c r="C42" s="53"/>
      <c r="D42" s="53"/>
      <c r="E42" s="53"/>
      <c r="F42" s="53"/>
      <c r="G42" s="53"/>
      <c r="H42" s="52">
        <v>280000</v>
      </c>
      <c r="I42" s="52">
        <v>280000</v>
      </c>
      <c r="J42" s="65"/>
      <c r="K42" s="65"/>
    </row>
    <row r="43" s="31" customFormat="1" ht="30.65" customHeight="1" spans="1:11">
      <c r="A43" s="51" t="s">
        <v>301</v>
      </c>
      <c r="B43" s="51" t="s">
        <v>457</v>
      </c>
      <c r="C43" s="51" t="s">
        <v>64</v>
      </c>
      <c r="D43" s="51" t="s">
        <v>93</v>
      </c>
      <c r="E43" s="51" t="s">
        <v>297</v>
      </c>
      <c r="F43" s="51" t="s">
        <v>246</v>
      </c>
      <c r="G43" s="51" t="s">
        <v>247</v>
      </c>
      <c r="H43" s="52">
        <v>280000</v>
      </c>
      <c r="I43" s="52">
        <v>280000</v>
      </c>
      <c r="J43" s="65"/>
      <c r="K43" s="65"/>
    </row>
    <row r="44" s="31" customFormat="1" ht="18.75" customHeight="1" spans="1:11">
      <c r="A44" s="54" t="s">
        <v>465</v>
      </c>
      <c r="B44" s="55"/>
      <c r="C44" s="55"/>
      <c r="D44" s="55"/>
      <c r="E44" s="55"/>
      <c r="F44" s="55"/>
      <c r="G44" s="56"/>
      <c r="H44" s="52">
        <v>5822900</v>
      </c>
      <c r="I44" s="52">
        <v>5822900</v>
      </c>
      <c r="J44" s="65"/>
      <c r="K44" s="65"/>
    </row>
  </sheetData>
  <mergeCells count="16">
    <mergeCell ref="A1:K1"/>
    <mergeCell ref="A2:K2"/>
    <mergeCell ref="A3:G3"/>
    <mergeCell ref="I4:K4"/>
    <mergeCell ref="A44:G44"/>
    <mergeCell ref="A4:A6"/>
    <mergeCell ref="B4:B6"/>
    <mergeCell ref="C4:C6"/>
    <mergeCell ref="D4:D6"/>
    <mergeCell ref="E4:E6"/>
    <mergeCell ref="F4:F6"/>
    <mergeCell ref="G4:G6"/>
    <mergeCell ref="H4:H6"/>
    <mergeCell ref="I5:I6"/>
    <mergeCell ref="J5:J6"/>
    <mergeCell ref="K5:K6"/>
  </mergeCells>
  <printOptions horizontalCentered="1"/>
  <pageMargins left="0.751388888888889" right="0.751388888888889" top="1" bottom="1" header="0.5" footer="0.5"/>
  <pageSetup paperSize="9" scale="47"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tabSelected="1" workbookViewId="0">
      <selection activeCell="C27" sqref="C27"/>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739</v>
      </c>
      <c r="B1" s="1"/>
      <c r="C1" s="1"/>
      <c r="D1" s="2"/>
      <c r="E1" s="1"/>
      <c r="F1" s="1"/>
      <c r="G1" s="3"/>
    </row>
    <row r="2" ht="27.75" customHeight="1" spans="1:7">
      <c r="A2" s="4" t="s">
        <v>740</v>
      </c>
      <c r="B2" s="4"/>
      <c r="C2" s="4"/>
      <c r="D2" s="4"/>
      <c r="E2" s="4"/>
      <c r="F2" s="4"/>
      <c r="G2" s="4"/>
    </row>
    <row r="3" customFormat="1" ht="13.5" customHeight="1" spans="1:7">
      <c r="A3" s="5" t="str">
        <f>"单位名称："&amp;"玉溪市司法局"</f>
        <v>单位名称：玉溪市司法局</v>
      </c>
      <c r="B3" s="6"/>
      <c r="C3" s="6"/>
      <c r="D3" s="6"/>
      <c r="E3" s="7"/>
      <c r="F3" s="7"/>
      <c r="G3" s="8" t="s">
        <v>2</v>
      </c>
    </row>
    <row r="4" customFormat="1" ht="21.75" customHeight="1" spans="1:7">
      <c r="A4" s="9" t="s">
        <v>286</v>
      </c>
      <c r="B4" s="9" t="s">
        <v>285</v>
      </c>
      <c r="C4" s="9" t="s">
        <v>147</v>
      </c>
      <c r="D4" s="10" t="s">
        <v>741</v>
      </c>
      <c r="E4" s="11" t="s">
        <v>33</v>
      </c>
      <c r="F4" s="12"/>
      <c r="G4" s="13"/>
    </row>
    <row r="5" customFormat="1" ht="21.75" customHeight="1" spans="1:7">
      <c r="A5" s="14"/>
      <c r="B5" s="14"/>
      <c r="C5" s="14"/>
      <c r="D5" s="15"/>
      <c r="E5" s="16" t="s">
        <v>742</v>
      </c>
      <c r="F5" s="10" t="s">
        <v>743</v>
      </c>
      <c r="G5" s="10" t="s">
        <v>744</v>
      </c>
    </row>
    <row r="6" customFormat="1" ht="40.5" customHeight="1" spans="1:7">
      <c r="A6" s="17"/>
      <c r="B6" s="17"/>
      <c r="C6" s="17"/>
      <c r="D6" s="18"/>
      <c r="E6" s="19"/>
      <c r="F6" s="18" t="s">
        <v>32</v>
      </c>
      <c r="G6" s="18"/>
    </row>
    <row r="7" customFormat="1" ht="15" customHeight="1" spans="1:7">
      <c r="A7" s="20">
        <v>1</v>
      </c>
      <c r="B7" s="20">
        <v>2</v>
      </c>
      <c r="C7" s="20">
        <v>3</v>
      </c>
      <c r="D7" s="20">
        <v>4</v>
      </c>
      <c r="E7" s="20">
        <v>5</v>
      </c>
      <c r="F7" s="20">
        <v>6</v>
      </c>
      <c r="G7" s="20">
        <v>7</v>
      </c>
    </row>
    <row r="8" customFormat="1" ht="21" customHeight="1" spans="1:7">
      <c r="A8" s="21" t="s">
        <v>64</v>
      </c>
      <c r="B8" s="22"/>
      <c r="C8" s="22"/>
      <c r="D8" s="23"/>
      <c r="E8" s="24">
        <v>2831526</v>
      </c>
      <c r="F8" s="24"/>
      <c r="G8" s="24"/>
    </row>
    <row r="9" customFormat="1" ht="21" customHeight="1" spans="1:7">
      <c r="A9" s="25" t="s">
        <v>64</v>
      </c>
      <c r="B9" s="21"/>
      <c r="C9" s="21"/>
      <c r="D9" s="26"/>
      <c r="E9" s="24">
        <v>2831526</v>
      </c>
      <c r="F9" s="24"/>
      <c r="G9" s="24"/>
    </row>
    <row r="10" customFormat="1" ht="21" customHeight="1" spans="1:7">
      <c r="A10" s="27"/>
      <c r="B10" s="21" t="s">
        <v>745</v>
      </c>
      <c r="C10" s="21" t="s">
        <v>300</v>
      </c>
      <c r="D10" s="26" t="s">
        <v>746</v>
      </c>
      <c r="E10" s="24">
        <v>150000</v>
      </c>
      <c r="F10" s="24"/>
      <c r="G10" s="24"/>
    </row>
    <row r="11" customFormat="1" ht="21" customHeight="1" spans="1:7">
      <c r="A11" s="27"/>
      <c r="B11" s="21" t="s">
        <v>747</v>
      </c>
      <c r="C11" s="21" t="s">
        <v>290</v>
      </c>
      <c r="D11" s="26" t="s">
        <v>748</v>
      </c>
      <c r="E11" s="24">
        <v>770000</v>
      </c>
      <c r="F11" s="24"/>
      <c r="G11" s="24"/>
    </row>
    <row r="12" customFormat="1" ht="21" customHeight="1" spans="1:7">
      <c r="A12" s="27"/>
      <c r="B12" s="21" t="s">
        <v>749</v>
      </c>
      <c r="C12" s="21" t="s">
        <v>304</v>
      </c>
      <c r="D12" s="26" t="s">
        <v>746</v>
      </c>
      <c r="E12" s="24">
        <v>50000</v>
      </c>
      <c r="F12" s="24"/>
      <c r="G12" s="24"/>
    </row>
    <row r="13" customFormat="1" ht="21" customHeight="1" spans="1:7">
      <c r="A13" s="27"/>
      <c r="B13" s="21" t="s">
        <v>747</v>
      </c>
      <c r="C13" s="21" t="s">
        <v>295</v>
      </c>
      <c r="D13" s="26" t="s">
        <v>748</v>
      </c>
      <c r="E13" s="24">
        <v>1800000</v>
      </c>
      <c r="F13" s="24"/>
      <c r="G13" s="24"/>
    </row>
    <row r="14" customFormat="1" ht="21" customHeight="1" spans="1:7">
      <c r="A14" s="27"/>
      <c r="B14" s="21" t="s">
        <v>749</v>
      </c>
      <c r="C14" s="21" t="s">
        <v>298</v>
      </c>
      <c r="D14" s="26" t="s">
        <v>746</v>
      </c>
      <c r="E14" s="24">
        <v>50000</v>
      </c>
      <c r="F14" s="24"/>
      <c r="G14" s="24"/>
    </row>
    <row r="15" customFormat="1" ht="21" customHeight="1" spans="1:7">
      <c r="A15" s="27"/>
      <c r="B15" s="21" t="s">
        <v>750</v>
      </c>
      <c r="C15" s="21" t="s">
        <v>385</v>
      </c>
      <c r="D15" s="26" t="s">
        <v>746</v>
      </c>
      <c r="E15" s="24">
        <v>11526</v>
      </c>
      <c r="F15" s="24"/>
      <c r="G15" s="24"/>
    </row>
    <row r="16" customFormat="1" ht="21" customHeight="1" spans="1:7">
      <c r="A16" s="28" t="s">
        <v>30</v>
      </c>
      <c r="B16" s="29" t="s">
        <v>751</v>
      </c>
      <c r="C16" s="29"/>
      <c r="D16" s="30"/>
      <c r="E16" s="24">
        <v>2831526</v>
      </c>
      <c r="F16" s="24"/>
      <c r="G16" s="24"/>
    </row>
  </sheetData>
  <mergeCells count="12">
    <mergeCell ref="A1:G1"/>
    <mergeCell ref="A2:G2"/>
    <mergeCell ref="A3:D3"/>
    <mergeCell ref="E4:G4"/>
    <mergeCell ref="A16:D16"/>
    <mergeCell ref="A4:A6"/>
    <mergeCell ref="B4:B6"/>
    <mergeCell ref="C4:C6"/>
    <mergeCell ref="D4:D6"/>
    <mergeCell ref="E5:E6"/>
    <mergeCell ref="F5:F6"/>
    <mergeCell ref="G5:G6"/>
  </mergeCells>
  <printOptions horizontalCentered="1"/>
  <pageMargins left="0.751388888888889" right="0.751388888888889" top="1" bottom="1" header="0.5" footer="0.5"/>
  <pageSetup paperSize="9" scale="7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C17" sqref="C17"/>
    </sheetView>
  </sheetViews>
  <sheetFormatPr defaultColWidth="8.85" defaultRowHeight="15" customHeight="1"/>
  <cols>
    <col min="1" max="1" width="17.8416666666667" customWidth="1"/>
    <col min="2" max="2" width="20.5" customWidth="1"/>
    <col min="3" max="3" width="16.2833333333333" customWidth="1"/>
    <col min="4" max="4" width="16.4166666666667" customWidth="1"/>
    <col min="5" max="5" width="16.2833333333333" customWidth="1"/>
    <col min="6" max="14" width="6.625" customWidth="1"/>
    <col min="15" max="16" width="16.2833333333333" customWidth="1"/>
    <col min="17" max="18" width="6.625" customWidth="1"/>
    <col min="19" max="19" width="16.4166666666667" customWidth="1"/>
  </cols>
  <sheetData>
    <row r="1" customHeight="1" spans="1:19">
      <c r="A1" s="207" t="s">
        <v>26</v>
      </c>
      <c r="B1" s="207"/>
      <c r="C1" s="207"/>
      <c r="D1" s="207"/>
      <c r="E1" s="207"/>
      <c r="F1" s="207"/>
      <c r="G1" s="207"/>
      <c r="H1" s="207"/>
      <c r="I1" s="207"/>
      <c r="J1" s="207"/>
      <c r="K1" s="207"/>
      <c r="L1" s="207"/>
      <c r="M1" s="207"/>
      <c r="N1" s="207"/>
      <c r="O1" s="207"/>
      <c r="P1" s="207"/>
      <c r="Q1" s="207"/>
      <c r="R1" s="207"/>
      <c r="S1" s="207"/>
    </row>
    <row r="2" ht="28.5" customHeight="1" spans="1:19">
      <c r="A2" s="188" t="s">
        <v>27</v>
      </c>
      <c r="B2" s="188"/>
      <c r="C2" s="188"/>
      <c r="D2" s="188"/>
      <c r="E2" s="188"/>
      <c r="F2" s="188"/>
      <c r="G2" s="188"/>
      <c r="H2" s="188"/>
      <c r="I2" s="188"/>
      <c r="J2" s="188"/>
      <c r="K2" s="188"/>
      <c r="L2" s="188"/>
      <c r="M2" s="188"/>
      <c r="N2" s="188"/>
      <c r="O2" s="188"/>
      <c r="P2" s="188"/>
      <c r="Q2" s="188"/>
      <c r="R2" s="188"/>
      <c r="S2" s="188"/>
    </row>
    <row r="3" ht="20.25" customHeight="1" spans="1:19">
      <c r="A3" s="189" t="str">
        <f>"单位名称："&amp;"玉溪市司法局"</f>
        <v>单位名称：玉溪市司法局</v>
      </c>
      <c r="B3" s="189"/>
      <c r="C3" s="189"/>
      <c r="D3" s="189"/>
      <c r="E3" s="189"/>
      <c r="F3" s="189"/>
      <c r="G3" s="189"/>
      <c r="H3" s="189"/>
      <c r="I3" s="189"/>
      <c r="J3" s="189"/>
      <c r="K3" s="189"/>
      <c r="L3" s="208"/>
      <c r="M3" s="208"/>
      <c r="N3" s="208"/>
      <c r="O3" s="208"/>
      <c r="P3" s="208"/>
      <c r="Q3" s="208"/>
      <c r="R3" s="208"/>
      <c r="S3" s="208" t="s">
        <v>2</v>
      </c>
    </row>
    <row r="4" ht="27" customHeight="1" spans="1:19">
      <c r="A4" s="190" t="s">
        <v>28</v>
      </c>
      <c r="B4" s="190" t="s">
        <v>29</v>
      </c>
      <c r="C4" s="190" t="s">
        <v>30</v>
      </c>
      <c r="D4" s="190" t="s">
        <v>31</v>
      </c>
      <c r="E4" s="190"/>
      <c r="F4" s="190"/>
      <c r="G4" s="190"/>
      <c r="H4" s="190"/>
      <c r="I4" s="190"/>
      <c r="J4" s="190"/>
      <c r="K4" s="190"/>
      <c r="L4" s="190"/>
      <c r="M4" s="190"/>
      <c r="N4" s="190"/>
      <c r="O4" s="190" t="s">
        <v>20</v>
      </c>
      <c r="P4" s="190"/>
      <c r="Q4" s="190"/>
      <c r="R4" s="190"/>
      <c r="S4" s="190"/>
    </row>
    <row r="5" ht="27" customHeight="1" spans="1:19">
      <c r="A5" s="190"/>
      <c r="B5" s="190"/>
      <c r="C5" s="190"/>
      <c r="D5" s="190" t="s">
        <v>32</v>
      </c>
      <c r="E5" s="190" t="s">
        <v>33</v>
      </c>
      <c r="F5" s="190" t="s">
        <v>34</v>
      </c>
      <c r="G5" s="190" t="s">
        <v>35</v>
      </c>
      <c r="H5" s="190" t="s">
        <v>36</v>
      </c>
      <c r="I5" s="190" t="s">
        <v>37</v>
      </c>
      <c r="J5" s="190"/>
      <c r="K5" s="190"/>
      <c r="L5" s="190"/>
      <c r="M5" s="190"/>
      <c r="N5" s="190"/>
      <c r="O5" s="190" t="s">
        <v>32</v>
      </c>
      <c r="P5" s="190" t="s">
        <v>33</v>
      </c>
      <c r="Q5" s="190" t="s">
        <v>34</v>
      </c>
      <c r="R5" s="190" t="s">
        <v>35</v>
      </c>
      <c r="S5" s="190" t="s">
        <v>38</v>
      </c>
    </row>
    <row r="6" ht="36" spans="1:19">
      <c r="A6" s="190"/>
      <c r="B6" s="190"/>
      <c r="C6" s="190"/>
      <c r="D6" s="190"/>
      <c r="E6" s="190"/>
      <c r="F6" s="190"/>
      <c r="G6" s="190"/>
      <c r="H6" s="190"/>
      <c r="I6" s="190" t="s">
        <v>32</v>
      </c>
      <c r="J6" s="190" t="s">
        <v>39</v>
      </c>
      <c r="K6" s="190" t="s">
        <v>40</v>
      </c>
      <c r="L6" s="190" t="s">
        <v>41</v>
      </c>
      <c r="M6" s="190" t="s">
        <v>42</v>
      </c>
      <c r="N6" s="190" t="s">
        <v>43</v>
      </c>
      <c r="O6" s="190"/>
      <c r="P6" s="190"/>
      <c r="Q6" s="190"/>
      <c r="R6" s="190"/>
      <c r="S6" s="190"/>
    </row>
    <row r="7" ht="20.25" customHeight="1" spans="1:19">
      <c r="A7" s="205" t="s">
        <v>44</v>
      </c>
      <c r="B7" s="205" t="s">
        <v>45</v>
      </c>
      <c r="C7" s="205" t="s">
        <v>46</v>
      </c>
      <c r="D7" s="205" t="s">
        <v>47</v>
      </c>
      <c r="E7" s="205" t="s">
        <v>48</v>
      </c>
      <c r="F7" s="205" t="s">
        <v>49</v>
      </c>
      <c r="G7" s="205" t="s">
        <v>50</v>
      </c>
      <c r="H7" s="205" t="s">
        <v>51</v>
      </c>
      <c r="I7" s="205" t="s">
        <v>52</v>
      </c>
      <c r="J7" s="205" t="s">
        <v>53</v>
      </c>
      <c r="K7" s="205" t="s">
        <v>54</v>
      </c>
      <c r="L7" s="205" t="s">
        <v>55</v>
      </c>
      <c r="M7" s="205" t="s">
        <v>56</v>
      </c>
      <c r="N7" s="205" t="s">
        <v>57</v>
      </c>
      <c r="O7" s="205" t="s">
        <v>58</v>
      </c>
      <c r="P7" s="205" t="s">
        <v>59</v>
      </c>
      <c r="Q7" s="205" t="s">
        <v>60</v>
      </c>
      <c r="R7" s="205" t="s">
        <v>61</v>
      </c>
      <c r="S7" s="205" t="s">
        <v>62</v>
      </c>
    </row>
    <row r="8" ht="20.25" customHeight="1" spans="1:19">
      <c r="A8" s="189" t="s">
        <v>63</v>
      </c>
      <c r="B8" s="189" t="s">
        <v>64</v>
      </c>
      <c r="C8" s="219">
        <v>38817252.28</v>
      </c>
      <c r="D8" s="219">
        <v>33534268.96</v>
      </c>
      <c r="E8" s="220">
        <v>33534268.96</v>
      </c>
      <c r="F8" s="220"/>
      <c r="G8" s="220"/>
      <c r="H8" s="220"/>
      <c r="I8" s="220"/>
      <c r="J8" s="220"/>
      <c r="K8" s="220"/>
      <c r="L8" s="220"/>
      <c r="M8" s="220"/>
      <c r="N8" s="220"/>
      <c r="O8" s="219">
        <v>5282983.32</v>
      </c>
      <c r="P8" s="219">
        <v>5232092.39</v>
      </c>
      <c r="Q8" s="219"/>
      <c r="R8" s="219"/>
      <c r="S8" s="219">
        <v>50890.93</v>
      </c>
    </row>
    <row r="9" ht="20.25" customHeight="1" spans="1:19">
      <c r="A9" s="209" t="s">
        <v>65</v>
      </c>
      <c r="B9" s="209" t="s">
        <v>64</v>
      </c>
      <c r="C9" s="219">
        <v>37800235.27</v>
      </c>
      <c r="D9" s="219">
        <v>32517251.95</v>
      </c>
      <c r="E9" s="220">
        <v>32517251.95</v>
      </c>
      <c r="F9" s="220"/>
      <c r="G9" s="220"/>
      <c r="H9" s="220"/>
      <c r="I9" s="220"/>
      <c r="J9" s="220"/>
      <c r="K9" s="220"/>
      <c r="L9" s="220"/>
      <c r="M9" s="220"/>
      <c r="N9" s="220"/>
      <c r="O9" s="219">
        <v>5282983.32</v>
      </c>
      <c r="P9" s="219">
        <v>5232092.39</v>
      </c>
      <c r="Q9" s="219"/>
      <c r="R9" s="221"/>
      <c r="S9" s="219">
        <v>50890.93</v>
      </c>
    </row>
    <row r="10" ht="22.5" spans="1:19">
      <c r="A10" s="209" t="s">
        <v>66</v>
      </c>
      <c r="B10" s="209" t="s">
        <v>67</v>
      </c>
      <c r="C10" s="219">
        <v>1017017.01</v>
      </c>
      <c r="D10" s="219">
        <v>1017017.01</v>
      </c>
      <c r="E10" s="220">
        <v>1017017.01</v>
      </c>
      <c r="F10" s="220"/>
      <c r="G10" s="220"/>
      <c r="H10" s="220"/>
      <c r="I10" s="220"/>
      <c r="J10" s="220"/>
      <c r="K10" s="220"/>
      <c r="L10" s="220"/>
      <c r="M10" s="220"/>
      <c r="N10" s="220"/>
      <c r="O10" s="219"/>
      <c r="P10" s="219"/>
      <c r="Q10" s="219"/>
      <c r="R10" s="221"/>
      <c r="S10" s="219"/>
    </row>
    <row r="11" ht="20.25" customHeight="1" spans="1:19">
      <c r="A11" s="191" t="s">
        <v>30</v>
      </c>
      <c r="B11" s="189"/>
      <c r="C11" s="219">
        <v>38817252.28</v>
      </c>
      <c r="D11" s="219">
        <v>33534268.96</v>
      </c>
      <c r="E11" s="219">
        <v>33534268.96</v>
      </c>
      <c r="F11" s="219"/>
      <c r="G11" s="219"/>
      <c r="H11" s="219"/>
      <c r="I11" s="219"/>
      <c r="J11" s="219"/>
      <c r="K11" s="219"/>
      <c r="L11" s="219"/>
      <c r="M11" s="219"/>
      <c r="N11" s="219"/>
      <c r="O11" s="219">
        <v>5282983.32</v>
      </c>
      <c r="P11" s="219">
        <v>5232092.39</v>
      </c>
      <c r="Q11" s="219"/>
      <c r="R11" s="219"/>
      <c r="S11" s="219">
        <v>50890.93</v>
      </c>
    </row>
  </sheetData>
  <mergeCells count="20">
    <mergeCell ref="A1:S1"/>
    <mergeCell ref="A2:S2"/>
    <mergeCell ref="A3:R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751388888888889" right="0.751388888888889" top="1" bottom="1" header="0.5" footer="0.5"/>
  <pageSetup paperSize="9" scale="63"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5"/>
  <sheetViews>
    <sheetView showZeros="0" topLeftCell="B25" workbookViewId="0">
      <selection activeCell="C4" sqref="C$1:F$1048576"/>
    </sheetView>
  </sheetViews>
  <sheetFormatPr defaultColWidth="8.85" defaultRowHeight="15" customHeight="1"/>
  <cols>
    <col min="1" max="1" width="17.8416666666667" customWidth="1"/>
    <col min="2" max="2" width="41.875" customWidth="1"/>
    <col min="3" max="6" width="19.75" customWidth="1"/>
    <col min="7" max="9" width="6.625" customWidth="1"/>
    <col min="10" max="10" width="15.1333333333333" customWidth="1"/>
    <col min="11" max="14" width="6.625" customWidth="1"/>
    <col min="15" max="15" width="18.75" customWidth="1"/>
  </cols>
  <sheetData>
    <row r="1" customHeight="1" spans="1:15">
      <c r="A1" s="207" t="s">
        <v>68</v>
      </c>
      <c r="B1" s="207"/>
      <c r="C1" s="207"/>
      <c r="D1" s="207"/>
      <c r="E1" s="207"/>
      <c r="F1" s="207"/>
      <c r="G1" s="207"/>
      <c r="H1" s="207"/>
      <c r="I1" s="207"/>
      <c r="J1" s="207"/>
      <c r="K1" s="207"/>
      <c r="L1" s="207"/>
      <c r="M1" s="207"/>
      <c r="N1" s="207"/>
      <c r="O1" s="207"/>
    </row>
    <row r="2" ht="28.5" customHeight="1" spans="1:15">
      <c r="A2" s="188" t="s">
        <v>69</v>
      </c>
      <c r="B2" s="188"/>
      <c r="C2" s="188"/>
      <c r="D2" s="188"/>
      <c r="E2" s="188"/>
      <c r="F2" s="188"/>
      <c r="G2" s="188"/>
      <c r="H2" s="188"/>
      <c r="I2" s="188"/>
      <c r="J2" s="188"/>
      <c r="K2" s="188"/>
      <c r="L2" s="188"/>
      <c r="M2" s="188"/>
      <c r="N2" s="188"/>
      <c r="O2" s="188"/>
    </row>
    <row r="3" ht="20.25" customHeight="1" spans="1:15">
      <c r="A3" s="189" t="str">
        <f>"单位名称："&amp;"玉溪市司法局"</f>
        <v>单位名称：玉溪市司法局</v>
      </c>
      <c r="B3" s="189"/>
      <c r="C3" s="189"/>
      <c r="D3" s="189"/>
      <c r="E3" s="189"/>
      <c r="F3" s="189"/>
      <c r="G3" s="189"/>
      <c r="H3" s="189"/>
      <c r="I3" s="189"/>
      <c r="J3" s="208"/>
      <c r="K3" s="208"/>
      <c r="L3" s="208"/>
      <c r="M3" s="208"/>
      <c r="N3" s="208"/>
      <c r="O3" s="208" t="s">
        <v>2</v>
      </c>
    </row>
    <row r="4" ht="27" customHeight="1" spans="1:15">
      <c r="A4" s="190" t="s">
        <v>70</v>
      </c>
      <c r="B4" s="190" t="s">
        <v>71</v>
      </c>
      <c r="C4" s="190" t="s">
        <v>30</v>
      </c>
      <c r="D4" s="190" t="s">
        <v>33</v>
      </c>
      <c r="E4" s="190"/>
      <c r="F4" s="190"/>
      <c r="G4" s="190" t="s">
        <v>34</v>
      </c>
      <c r="H4" s="190" t="s">
        <v>35</v>
      </c>
      <c r="I4" s="190" t="s">
        <v>72</v>
      </c>
      <c r="J4" s="190" t="s">
        <v>73</v>
      </c>
      <c r="K4" s="190"/>
      <c r="L4" s="190"/>
      <c r="M4" s="190"/>
      <c r="N4" s="190"/>
      <c r="O4" s="190"/>
    </row>
    <row r="5" ht="24" spans="1:15">
      <c r="A5" s="190"/>
      <c r="B5" s="190"/>
      <c r="C5" s="190"/>
      <c r="D5" s="190" t="s">
        <v>32</v>
      </c>
      <c r="E5" s="190" t="s">
        <v>74</v>
      </c>
      <c r="F5" s="190" t="s">
        <v>75</v>
      </c>
      <c r="G5" s="190"/>
      <c r="H5" s="190"/>
      <c r="I5" s="190"/>
      <c r="J5" s="190" t="s">
        <v>32</v>
      </c>
      <c r="K5" s="190" t="s">
        <v>76</v>
      </c>
      <c r="L5" s="190" t="s">
        <v>77</v>
      </c>
      <c r="M5" s="190" t="s">
        <v>78</v>
      </c>
      <c r="N5" s="190" t="s">
        <v>79</v>
      </c>
      <c r="O5" s="190" t="s">
        <v>80</v>
      </c>
    </row>
    <row r="6" ht="20.25" customHeight="1" spans="1:15">
      <c r="A6" s="205" t="s">
        <v>44</v>
      </c>
      <c r="B6" s="205" t="s">
        <v>45</v>
      </c>
      <c r="C6" s="205" t="s">
        <v>46</v>
      </c>
      <c r="D6" s="205" t="s">
        <v>47</v>
      </c>
      <c r="E6" s="205" t="s">
        <v>48</v>
      </c>
      <c r="F6" s="205" t="s">
        <v>49</v>
      </c>
      <c r="G6" s="205" t="s">
        <v>50</v>
      </c>
      <c r="H6" s="205" t="s">
        <v>51</v>
      </c>
      <c r="I6" s="205" t="s">
        <v>52</v>
      </c>
      <c r="J6" s="205" t="s">
        <v>53</v>
      </c>
      <c r="K6" s="205" t="s">
        <v>54</v>
      </c>
      <c r="L6" s="205" t="s">
        <v>55</v>
      </c>
      <c r="M6" s="205" t="s">
        <v>56</v>
      </c>
      <c r="N6" s="205" t="s">
        <v>57</v>
      </c>
      <c r="O6" s="205" t="s">
        <v>58</v>
      </c>
    </row>
    <row r="7" ht="20.25" customHeight="1" spans="1:15">
      <c r="A7" s="189" t="s">
        <v>81</v>
      </c>
      <c r="B7" s="189" t="str">
        <f>"        "&amp;"一般公共服务支出"</f>
        <v>        一般公共服务支出</v>
      </c>
      <c r="C7" s="74">
        <v>23100</v>
      </c>
      <c r="D7" s="74">
        <v>23100</v>
      </c>
      <c r="E7" s="74"/>
      <c r="F7" s="74">
        <v>23100</v>
      </c>
      <c r="G7" s="74"/>
      <c r="H7" s="74"/>
      <c r="I7" s="74"/>
      <c r="J7" s="74"/>
      <c r="K7" s="74"/>
      <c r="L7" s="74"/>
      <c r="M7" s="74"/>
      <c r="N7" s="74"/>
      <c r="O7" s="74"/>
    </row>
    <row r="8" ht="20.25" customHeight="1" spans="1:15">
      <c r="A8" s="209" t="s">
        <v>82</v>
      </c>
      <c r="B8" s="209" t="str">
        <f>"        "&amp;"其他一般公共服务支出"</f>
        <v>        其他一般公共服务支出</v>
      </c>
      <c r="C8" s="74">
        <v>23100</v>
      </c>
      <c r="D8" s="74">
        <v>23100</v>
      </c>
      <c r="E8" s="74"/>
      <c r="F8" s="74">
        <v>23100</v>
      </c>
      <c r="G8" s="74"/>
      <c r="H8" s="74"/>
      <c r="I8" s="74"/>
      <c r="J8" s="74"/>
      <c r="K8" s="74"/>
      <c r="L8" s="74"/>
      <c r="M8" s="74"/>
      <c r="N8" s="74"/>
      <c r="O8" s="74"/>
    </row>
    <row r="9" ht="20.25" customHeight="1" spans="1:15">
      <c r="A9" s="210" t="s">
        <v>83</v>
      </c>
      <c r="B9" s="210" t="str">
        <f>"        "&amp;"其他一般公共服务支出"</f>
        <v>        其他一般公共服务支出</v>
      </c>
      <c r="C9" s="74">
        <v>23100</v>
      </c>
      <c r="D9" s="74">
        <v>23100</v>
      </c>
      <c r="E9" s="74"/>
      <c r="F9" s="74">
        <v>23100</v>
      </c>
      <c r="G9" s="74"/>
      <c r="H9" s="74"/>
      <c r="I9" s="74"/>
      <c r="J9" s="74"/>
      <c r="K9" s="74"/>
      <c r="L9" s="74"/>
      <c r="M9" s="74"/>
      <c r="N9" s="74"/>
      <c r="O9" s="74"/>
    </row>
    <row r="10" ht="20.25" customHeight="1" spans="1:15">
      <c r="A10" s="189" t="s">
        <v>84</v>
      </c>
      <c r="B10" s="189" t="str">
        <f>"        "&amp;"公共安全支出"</f>
        <v>        公共安全支出</v>
      </c>
      <c r="C10" s="74">
        <v>24865179.32</v>
      </c>
      <c r="D10" s="74">
        <v>24814288.39</v>
      </c>
      <c r="E10" s="74">
        <v>11732396</v>
      </c>
      <c r="F10" s="74">
        <v>13081892.39</v>
      </c>
      <c r="G10" s="74"/>
      <c r="H10" s="74"/>
      <c r="I10" s="74"/>
      <c r="J10" s="74">
        <v>50890.93</v>
      </c>
      <c r="K10" s="74"/>
      <c r="L10" s="74"/>
      <c r="M10" s="74"/>
      <c r="N10" s="74"/>
      <c r="O10" s="74">
        <v>50890.93</v>
      </c>
    </row>
    <row r="11" ht="20.25" customHeight="1" spans="1:15">
      <c r="A11" s="209" t="s">
        <v>85</v>
      </c>
      <c r="B11" s="209" t="str">
        <f>"        "&amp;"司法"</f>
        <v>        司法</v>
      </c>
      <c r="C11" s="74">
        <v>24865179.32</v>
      </c>
      <c r="D11" s="74">
        <v>24814288.39</v>
      </c>
      <c r="E11" s="74">
        <v>11732396</v>
      </c>
      <c r="F11" s="74">
        <v>13081892.39</v>
      </c>
      <c r="G11" s="74"/>
      <c r="H11" s="74"/>
      <c r="I11" s="74"/>
      <c r="J11" s="74">
        <v>50890.93</v>
      </c>
      <c r="K11" s="74"/>
      <c r="L11" s="74"/>
      <c r="M11" s="74"/>
      <c r="N11" s="74"/>
      <c r="O11" s="74">
        <v>50890.93</v>
      </c>
    </row>
    <row r="12" ht="20.25" customHeight="1" spans="1:15">
      <c r="A12" s="210" t="s">
        <v>86</v>
      </c>
      <c r="B12" s="210" t="str">
        <f>"        "&amp;"行政运行"</f>
        <v>        行政运行</v>
      </c>
      <c r="C12" s="74">
        <v>9604302.2</v>
      </c>
      <c r="D12" s="74">
        <v>9604302.2</v>
      </c>
      <c r="E12" s="74">
        <v>9604302.2</v>
      </c>
      <c r="F12" s="74"/>
      <c r="G12" s="74"/>
      <c r="H12" s="74"/>
      <c r="I12" s="74"/>
      <c r="J12" s="74"/>
      <c r="K12" s="74"/>
      <c r="L12" s="74"/>
      <c r="M12" s="74"/>
      <c r="N12" s="74"/>
      <c r="O12" s="74"/>
    </row>
    <row r="13" ht="20.25" customHeight="1" spans="1:15">
      <c r="A13" s="210" t="s">
        <v>87</v>
      </c>
      <c r="B13" s="210" t="str">
        <f>"        "&amp;"一般行政管理事务"</f>
        <v>        一般行政管理事务</v>
      </c>
      <c r="C13" s="74">
        <v>1074601.93</v>
      </c>
      <c r="D13" s="74">
        <v>1074601.93</v>
      </c>
      <c r="E13" s="74">
        <v>540000</v>
      </c>
      <c r="F13" s="74">
        <v>534601.93</v>
      </c>
      <c r="G13" s="74"/>
      <c r="H13" s="74"/>
      <c r="I13" s="74"/>
      <c r="J13" s="74"/>
      <c r="K13" s="74"/>
      <c r="L13" s="74"/>
      <c r="M13" s="74"/>
      <c r="N13" s="74"/>
      <c r="O13" s="74"/>
    </row>
    <row r="14" ht="20.25" customHeight="1" spans="1:15">
      <c r="A14" s="210" t="s">
        <v>88</v>
      </c>
      <c r="B14" s="210" t="str">
        <f>"        "&amp;"基层司法业务"</f>
        <v>        基层司法业务</v>
      </c>
      <c r="C14" s="74">
        <v>2410028.51</v>
      </c>
      <c r="D14" s="74">
        <v>2410028.51</v>
      </c>
      <c r="E14" s="74"/>
      <c r="F14" s="74">
        <v>2410028.51</v>
      </c>
      <c r="G14" s="74"/>
      <c r="H14" s="74"/>
      <c r="I14" s="74"/>
      <c r="J14" s="74"/>
      <c r="K14" s="74"/>
      <c r="L14" s="74"/>
      <c r="M14" s="74"/>
      <c r="N14" s="74"/>
      <c r="O14" s="74"/>
    </row>
    <row r="15" ht="20.25" customHeight="1" spans="1:15">
      <c r="A15" s="210" t="s">
        <v>89</v>
      </c>
      <c r="B15" s="210" t="str">
        <f>"        "&amp;"普法宣传"</f>
        <v>        普法宣传</v>
      </c>
      <c r="C15" s="74">
        <v>3168876.04</v>
      </c>
      <c r="D15" s="74">
        <v>3117985.11</v>
      </c>
      <c r="E15" s="74"/>
      <c r="F15" s="74">
        <v>3117985.11</v>
      </c>
      <c r="G15" s="74"/>
      <c r="H15" s="74"/>
      <c r="I15" s="74"/>
      <c r="J15" s="74">
        <v>50890.93</v>
      </c>
      <c r="K15" s="74"/>
      <c r="L15" s="74"/>
      <c r="M15" s="74"/>
      <c r="N15" s="74"/>
      <c r="O15" s="74">
        <v>50890.93</v>
      </c>
    </row>
    <row r="16" ht="20.25" customHeight="1" spans="1:15">
      <c r="A16" s="210" t="s">
        <v>90</v>
      </c>
      <c r="B16" s="210" t="str">
        <f>"        "&amp;"律师管理"</f>
        <v>        律师管理</v>
      </c>
      <c r="C16" s="74">
        <v>230220</v>
      </c>
      <c r="D16" s="74">
        <v>230220</v>
      </c>
      <c r="E16" s="74"/>
      <c r="F16" s="74">
        <v>230220</v>
      </c>
      <c r="G16" s="74"/>
      <c r="H16" s="74"/>
      <c r="I16" s="74"/>
      <c r="J16" s="74"/>
      <c r="K16" s="74"/>
      <c r="L16" s="74"/>
      <c r="M16" s="74"/>
      <c r="N16" s="74"/>
      <c r="O16" s="74"/>
    </row>
    <row r="17" ht="20.25" customHeight="1" spans="1:15">
      <c r="A17" s="210" t="s">
        <v>91</v>
      </c>
      <c r="B17" s="210" t="str">
        <f>"        "&amp;"公共法律服务"</f>
        <v>        公共法律服务</v>
      </c>
      <c r="C17" s="74">
        <v>1744240.4</v>
      </c>
      <c r="D17" s="74">
        <v>1744240.4</v>
      </c>
      <c r="E17" s="74">
        <v>434314</v>
      </c>
      <c r="F17" s="74">
        <v>1309926.4</v>
      </c>
      <c r="G17" s="74"/>
      <c r="H17" s="74"/>
      <c r="I17" s="74"/>
      <c r="J17" s="74"/>
      <c r="K17" s="74"/>
      <c r="L17" s="74"/>
      <c r="M17" s="74"/>
      <c r="N17" s="74"/>
      <c r="O17" s="74"/>
    </row>
    <row r="18" ht="20.25" customHeight="1" spans="1:15">
      <c r="A18" s="210" t="s">
        <v>92</v>
      </c>
      <c r="B18" s="210" t="str">
        <f>"        "&amp;"国家统一法律职业资格考试"</f>
        <v>        国家统一法律职业资格考试</v>
      </c>
      <c r="C18" s="74">
        <v>638714.7</v>
      </c>
      <c r="D18" s="74">
        <v>638714.7</v>
      </c>
      <c r="E18" s="74"/>
      <c r="F18" s="74">
        <v>638714.7</v>
      </c>
      <c r="G18" s="74"/>
      <c r="H18" s="74"/>
      <c r="I18" s="74"/>
      <c r="J18" s="74"/>
      <c r="K18" s="74"/>
      <c r="L18" s="74"/>
      <c r="M18" s="74"/>
      <c r="N18" s="74"/>
      <c r="O18" s="74"/>
    </row>
    <row r="19" ht="20.25" customHeight="1" spans="1:15">
      <c r="A19" s="210" t="s">
        <v>93</v>
      </c>
      <c r="B19" s="210" t="str">
        <f>"        "&amp;"社区矫正"</f>
        <v>        社区矫正</v>
      </c>
      <c r="C19" s="74">
        <v>2116340</v>
      </c>
      <c r="D19" s="74">
        <v>2116340</v>
      </c>
      <c r="E19" s="74"/>
      <c r="F19" s="74">
        <v>2116340</v>
      </c>
      <c r="G19" s="74"/>
      <c r="H19" s="74"/>
      <c r="I19" s="74"/>
      <c r="J19" s="74"/>
      <c r="K19" s="74"/>
      <c r="L19" s="74"/>
      <c r="M19" s="74"/>
      <c r="N19" s="74"/>
      <c r="O19" s="74"/>
    </row>
    <row r="20" ht="20.25" customHeight="1" spans="1:15">
      <c r="A20" s="210" t="s">
        <v>94</v>
      </c>
      <c r="B20" s="210" t="str">
        <f>"        "&amp;"法治建设"</f>
        <v>        法治建设</v>
      </c>
      <c r="C20" s="74">
        <v>2244704.24</v>
      </c>
      <c r="D20" s="74">
        <v>2244704.24</v>
      </c>
      <c r="E20" s="74"/>
      <c r="F20" s="74">
        <v>2244704.24</v>
      </c>
      <c r="G20" s="74"/>
      <c r="H20" s="74"/>
      <c r="I20" s="74"/>
      <c r="J20" s="74"/>
      <c r="K20" s="74"/>
      <c r="L20" s="74"/>
      <c r="M20" s="74"/>
      <c r="N20" s="74"/>
      <c r="O20" s="74"/>
    </row>
    <row r="21" ht="20.25" customHeight="1" spans="1:15">
      <c r="A21" s="210" t="s">
        <v>95</v>
      </c>
      <c r="B21" s="210" t="str">
        <f>"        "&amp;"事业运行"</f>
        <v>        事业运行</v>
      </c>
      <c r="C21" s="74">
        <v>1153779.8</v>
      </c>
      <c r="D21" s="74">
        <v>1153779.8</v>
      </c>
      <c r="E21" s="74">
        <v>1153779.8</v>
      </c>
      <c r="F21" s="74"/>
      <c r="G21" s="74"/>
      <c r="H21" s="74"/>
      <c r="I21" s="74"/>
      <c r="J21" s="74"/>
      <c r="K21" s="74"/>
      <c r="L21" s="74"/>
      <c r="M21" s="74"/>
      <c r="N21" s="74"/>
      <c r="O21" s="74"/>
    </row>
    <row r="22" ht="20.25" customHeight="1" spans="1:15">
      <c r="A22" s="210" t="s">
        <v>96</v>
      </c>
      <c r="B22" s="210" t="str">
        <f>"        "&amp;"其他司法支出"</f>
        <v>        其他司法支出</v>
      </c>
      <c r="C22" s="74">
        <v>479371.5</v>
      </c>
      <c r="D22" s="74">
        <v>479371.5</v>
      </c>
      <c r="E22" s="74"/>
      <c r="F22" s="74">
        <v>479371.5</v>
      </c>
      <c r="G22" s="74"/>
      <c r="H22" s="74"/>
      <c r="I22" s="74"/>
      <c r="J22" s="74"/>
      <c r="K22" s="74"/>
      <c r="L22" s="74"/>
      <c r="M22" s="74"/>
      <c r="N22" s="74"/>
      <c r="O22" s="74"/>
    </row>
    <row r="23" ht="20.25" customHeight="1" spans="1:15">
      <c r="A23" s="189" t="s">
        <v>97</v>
      </c>
      <c r="B23" s="189" t="str">
        <f>"        "&amp;"社会保障和就业支出"</f>
        <v>        社会保障和就业支出</v>
      </c>
      <c r="C23" s="74">
        <v>2586277.04</v>
      </c>
      <c r="D23" s="74">
        <v>2586277.04</v>
      </c>
      <c r="E23" s="74">
        <v>2574751.04</v>
      </c>
      <c r="F23" s="74">
        <v>11526</v>
      </c>
      <c r="G23" s="74"/>
      <c r="H23" s="74"/>
      <c r="I23" s="74"/>
      <c r="J23" s="74"/>
      <c r="K23" s="74"/>
      <c r="L23" s="74"/>
      <c r="M23" s="74"/>
      <c r="N23" s="74"/>
      <c r="O23" s="74"/>
    </row>
    <row r="24" ht="20.25" customHeight="1" spans="1:15">
      <c r="A24" s="209" t="s">
        <v>98</v>
      </c>
      <c r="B24" s="209" t="str">
        <f>"        "&amp;"行政事业单位养老支出"</f>
        <v>        行政事业单位养老支出</v>
      </c>
      <c r="C24" s="74">
        <v>2574751.04</v>
      </c>
      <c r="D24" s="74">
        <v>2574751.04</v>
      </c>
      <c r="E24" s="74">
        <v>2574751.04</v>
      </c>
      <c r="F24" s="74"/>
      <c r="G24" s="74"/>
      <c r="H24" s="74"/>
      <c r="I24" s="74"/>
      <c r="J24" s="74"/>
      <c r="K24" s="74"/>
      <c r="L24" s="74"/>
      <c r="M24" s="74"/>
      <c r="N24" s="74"/>
      <c r="O24" s="74"/>
    </row>
    <row r="25" ht="20.25" customHeight="1" spans="1:15">
      <c r="A25" s="210" t="s">
        <v>99</v>
      </c>
      <c r="B25" s="210" t="str">
        <f>"        "&amp;"行政单位离退休"</f>
        <v>        行政单位离退休</v>
      </c>
      <c r="C25" s="74">
        <v>1049400</v>
      </c>
      <c r="D25" s="74">
        <v>1049400</v>
      </c>
      <c r="E25" s="74">
        <v>1049400</v>
      </c>
      <c r="F25" s="74"/>
      <c r="G25" s="74"/>
      <c r="H25" s="74"/>
      <c r="I25" s="74"/>
      <c r="J25" s="74"/>
      <c r="K25" s="74"/>
      <c r="L25" s="74"/>
      <c r="M25" s="74"/>
      <c r="N25" s="74"/>
      <c r="O25" s="74"/>
    </row>
    <row r="26" ht="20.25" customHeight="1" spans="1:15">
      <c r="A26" s="210" t="s">
        <v>100</v>
      </c>
      <c r="B26" s="210" t="str">
        <f>"        "&amp;"事业单位离退休"</f>
        <v>        事业单位离退休</v>
      </c>
      <c r="C26" s="74">
        <v>27000</v>
      </c>
      <c r="D26" s="74">
        <v>27000</v>
      </c>
      <c r="E26" s="74">
        <v>27000</v>
      </c>
      <c r="F26" s="74"/>
      <c r="G26" s="74"/>
      <c r="H26" s="74"/>
      <c r="I26" s="74"/>
      <c r="J26" s="74"/>
      <c r="K26" s="74"/>
      <c r="L26" s="74"/>
      <c r="M26" s="74"/>
      <c r="N26" s="74"/>
      <c r="O26" s="74"/>
    </row>
    <row r="27" ht="20.25" customHeight="1" spans="1:15">
      <c r="A27" s="210" t="s">
        <v>101</v>
      </c>
      <c r="B27" s="210" t="str">
        <f>"        "&amp;"机关事业单位基本养老保险缴费支出"</f>
        <v>        机关事业单位基本养老保险缴费支出</v>
      </c>
      <c r="C27" s="74">
        <v>1101232.64</v>
      </c>
      <c r="D27" s="74">
        <v>1101232.64</v>
      </c>
      <c r="E27" s="74">
        <v>1101232.64</v>
      </c>
      <c r="F27" s="74"/>
      <c r="G27" s="74"/>
      <c r="H27" s="74"/>
      <c r="I27" s="74"/>
      <c r="J27" s="74"/>
      <c r="K27" s="74"/>
      <c r="L27" s="74"/>
      <c r="M27" s="74"/>
      <c r="N27" s="74"/>
      <c r="O27" s="74"/>
    </row>
    <row r="28" ht="20.25" customHeight="1" spans="1:15">
      <c r="A28" s="210" t="s">
        <v>102</v>
      </c>
      <c r="B28" s="210" t="str">
        <f>"        "&amp;"机关事业单位职业年金缴费支出"</f>
        <v>        机关事业单位职业年金缴费支出</v>
      </c>
      <c r="C28" s="74">
        <v>397118.4</v>
      </c>
      <c r="D28" s="74">
        <v>397118.4</v>
      </c>
      <c r="E28" s="74">
        <v>397118.4</v>
      </c>
      <c r="F28" s="74"/>
      <c r="G28" s="74"/>
      <c r="H28" s="74"/>
      <c r="I28" s="74"/>
      <c r="J28" s="74"/>
      <c r="K28" s="74"/>
      <c r="L28" s="74"/>
      <c r="M28" s="74"/>
      <c r="N28" s="74"/>
      <c r="O28" s="74"/>
    </row>
    <row r="29" ht="20.25" customHeight="1" spans="1:15">
      <c r="A29" s="209" t="s">
        <v>103</v>
      </c>
      <c r="B29" s="209" t="str">
        <f>"        "&amp;"抚恤"</f>
        <v>        抚恤</v>
      </c>
      <c r="C29" s="74">
        <v>11526</v>
      </c>
      <c r="D29" s="74">
        <v>11526</v>
      </c>
      <c r="E29" s="74"/>
      <c r="F29" s="74">
        <v>11526</v>
      </c>
      <c r="G29" s="74"/>
      <c r="H29" s="74"/>
      <c r="I29" s="74"/>
      <c r="J29" s="74"/>
      <c r="K29" s="74"/>
      <c r="L29" s="74"/>
      <c r="M29" s="74"/>
      <c r="N29" s="74"/>
      <c r="O29" s="74"/>
    </row>
    <row r="30" ht="20.25" customHeight="1" spans="1:15">
      <c r="A30" s="210" t="s">
        <v>104</v>
      </c>
      <c r="B30" s="210" t="str">
        <f>"        "&amp;"死亡抚恤"</f>
        <v>        死亡抚恤</v>
      </c>
      <c r="C30" s="74">
        <v>11526</v>
      </c>
      <c r="D30" s="74">
        <v>11526</v>
      </c>
      <c r="E30" s="74"/>
      <c r="F30" s="74">
        <v>11526</v>
      </c>
      <c r="G30" s="74"/>
      <c r="H30" s="74"/>
      <c r="I30" s="74"/>
      <c r="J30" s="74"/>
      <c r="K30" s="74"/>
      <c r="L30" s="74"/>
      <c r="M30" s="74"/>
      <c r="N30" s="74"/>
      <c r="O30" s="74"/>
    </row>
    <row r="31" ht="20.25" customHeight="1" spans="1:15">
      <c r="A31" s="189" t="s">
        <v>105</v>
      </c>
      <c r="B31" s="189" t="str">
        <f>"        "&amp;"卫生健康支出"</f>
        <v>        卫生健康支出</v>
      </c>
      <c r="C31" s="74">
        <v>1044211.92</v>
      </c>
      <c r="D31" s="74">
        <v>1044211.92</v>
      </c>
      <c r="E31" s="74">
        <v>1044211.92</v>
      </c>
      <c r="F31" s="74"/>
      <c r="G31" s="74"/>
      <c r="H31" s="74"/>
      <c r="I31" s="74"/>
      <c r="J31" s="74"/>
      <c r="K31" s="74"/>
      <c r="L31" s="74"/>
      <c r="M31" s="74"/>
      <c r="N31" s="74"/>
      <c r="O31" s="74"/>
    </row>
    <row r="32" ht="20.25" customHeight="1" spans="1:15">
      <c r="A32" s="209" t="s">
        <v>106</v>
      </c>
      <c r="B32" s="209" t="str">
        <f>"        "&amp;"行政事业单位医疗"</f>
        <v>        行政事业单位医疗</v>
      </c>
      <c r="C32" s="74">
        <v>1044211.92</v>
      </c>
      <c r="D32" s="74">
        <v>1044211.92</v>
      </c>
      <c r="E32" s="74">
        <v>1044211.92</v>
      </c>
      <c r="F32" s="74"/>
      <c r="G32" s="74"/>
      <c r="H32" s="74"/>
      <c r="I32" s="74"/>
      <c r="J32" s="74"/>
      <c r="K32" s="74"/>
      <c r="L32" s="74"/>
      <c r="M32" s="74"/>
      <c r="N32" s="74"/>
      <c r="O32" s="74"/>
    </row>
    <row r="33" ht="20.25" customHeight="1" spans="1:15">
      <c r="A33" s="210" t="s">
        <v>107</v>
      </c>
      <c r="B33" s="210" t="str">
        <f>"        "&amp;"行政单位医疗"</f>
        <v>        行政单位医疗</v>
      </c>
      <c r="C33" s="74">
        <v>519929.6</v>
      </c>
      <c r="D33" s="74">
        <v>519929.6</v>
      </c>
      <c r="E33" s="74">
        <v>519929.6</v>
      </c>
      <c r="F33" s="74"/>
      <c r="G33" s="74"/>
      <c r="H33" s="74"/>
      <c r="I33" s="74"/>
      <c r="J33" s="74"/>
      <c r="K33" s="74"/>
      <c r="L33" s="74"/>
      <c r="M33" s="74"/>
      <c r="N33" s="74"/>
      <c r="O33" s="74"/>
    </row>
    <row r="34" ht="20.25" customHeight="1" spans="1:15">
      <c r="A34" s="210" t="s">
        <v>108</v>
      </c>
      <c r="B34" s="210" t="str">
        <f>"        "&amp;"事业单位医疗"</f>
        <v>        事业单位医疗</v>
      </c>
      <c r="C34" s="74">
        <v>51334.84</v>
      </c>
      <c r="D34" s="74">
        <v>51334.84</v>
      </c>
      <c r="E34" s="74">
        <v>51334.84</v>
      </c>
      <c r="F34" s="74"/>
      <c r="G34" s="74"/>
      <c r="H34" s="74"/>
      <c r="I34" s="74"/>
      <c r="J34" s="74"/>
      <c r="K34" s="74"/>
      <c r="L34" s="74"/>
      <c r="M34" s="74"/>
      <c r="N34" s="74"/>
      <c r="O34" s="74"/>
    </row>
    <row r="35" ht="20.25" customHeight="1" spans="1:15">
      <c r="A35" s="210" t="s">
        <v>109</v>
      </c>
      <c r="B35" s="210" t="str">
        <f>"        "&amp;"公务员医疗补助"</f>
        <v>        公务员医疗补助</v>
      </c>
      <c r="C35" s="74">
        <v>415488.4</v>
      </c>
      <c r="D35" s="74">
        <v>415488.4</v>
      </c>
      <c r="E35" s="74">
        <v>415488.4</v>
      </c>
      <c r="F35" s="74"/>
      <c r="G35" s="74"/>
      <c r="H35" s="74"/>
      <c r="I35" s="74"/>
      <c r="J35" s="74"/>
      <c r="K35" s="74"/>
      <c r="L35" s="74"/>
      <c r="M35" s="74"/>
      <c r="N35" s="74"/>
      <c r="O35" s="74"/>
    </row>
    <row r="36" ht="20.25" customHeight="1" spans="1:15">
      <c r="A36" s="210" t="s">
        <v>110</v>
      </c>
      <c r="B36" s="210" t="str">
        <f>"        "&amp;"其他行政事业单位医疗支出"</f>
        <v>        其他行政事业单位医疗支出</v>
      </c>
      <c r="C36" s="74">
        <v>57459.08</v>
      </c>
      <c r="D36" s="74">
        <v>57459.08</v>
      </c>
      <c r="E36" s="74">
        <v>57459.08</v>
      </c>
      <c r="F36" s="74"/>
      <c r="G36" s="74"/>
      <c r="H36" s="74"/>
      <c r="I36" s="74"/>
      <c r="J36" s="74"/>
      <c r="K36" s="74"/>
      <c r="L36" s="74"/>
      <c r="M36" s="74"/>
      <c r="N36" s="74"/>
      <c r="O36" s="74"/>
    </row>
    <row r="37" ht="20.25" customHeight="1" spans="1:15">
      <c r="A37" s="189" t="s">
        <v>111</v>
      </c>
      <c r="B37" s="189" t="str">
        <f>"        "&amp;"住房保障支出"</f>
        <v>        住房保障支出</v>
      </c>
      <c r="C37" s="74">
        <v>1044684</v>
      </c>
      <c r="D37" s="74">
        <v>1044684</v>
      </c>
      <c r="E37" s="74">
        <v>1044684</v>
      </c>
      <c r="F37" s="74"/>
      <c r="G37" s="74"/>
      <c r="H37" s="74"/>
      <c r="I37" s="74"/>
      <c r="J37" s="74"/>
      <c r="K37" s="74"/>
      <c r="L37" s="74"/>
      <c r="M37" s="74"/>
      <c r="N37" s="74"/>
      <c r="O37" s="74"/>
    </row>
    <row r="38" ht="20.25" customHeight="1" spans="1:15">
      <c r="A38" s="209" t="s">
        <v>112</v>
      </c>
      <c r="B38" s="209" t="str">
        <f>"        "&amp;"住房改革支出"</f>
        <v>        住房改革支出</v>
      </c>
      <c r="C38" s="74">
        <v>1044684</v>
      </c>
      <c r="D38" s="74">
        <v>1044684</v>
      </c>
      <c r="E38" s="74">
        <v>1044684</v>
      </c>
      <c r="F38" s="74"/>
      <c r="G38" s="74"/>
      <c r="H38" s="74"/>
      <c r="I38" s="74"/>
      <c r="J38" s="74"/>
      <c r="K38" s="74"/>
      <c r="L38" s="74"/>
      <c r="M38" s="74"/>
      <c r="N38" s="74"/>
      <c r="O38" s="74"/>
    </row>
    <row r="39" ht="20.25" customHeight="1" spans="1:15">
      <c r="A39" s="210" t="s">
        <v>113</v>
      </c>
      <c r="B39" s="210" t="str">
        <f>"        "&amp;"住房公积金"</f>
        <v>        住房公积金</v>
      </c>
      <c r="C39" s="74">
        <v>1022760</v>
      </c>
      <c r="D39" s="74">
        <v>1022760</v>
      </c>
      <c r="E39" s="74">
        <v>1022760</v>
      </c>
      <c r="F39" s="74"/>
      <c r="G39" s="74"/>
      <c r="H39" s="74"/>
      <c r="I39" s="74"/>
      <c r="J39" s="74"/>
      <c r="K39" s="74"/>
      <c r="L39" s="74"/>
      <c r="M39" s="74"/>
      <c r="N39" s="74"/>
      <c r="O39" s="74"/>
    </row>
    <row r="40" ht="20.25" customHeight="1" spans="1:15">
      <c r="A40" s="210" t="s">
        <v>114</v>
      </c>
      <c r="B40" s="210" t="str">
        <f>"        "&amp;"购房补贴"</f>
        <v>        购房补贴</v>
      </c>
      <c r="C40" s="74">
        <v>21924</v>
      </c>
      <c r="D40" s="74">
        <v>21924</v>
      </c>
      <c r="E40" s="74">
        <v>21924</v>
      </c>
      <c r="F40" s="74"/>
      <c r="G40" s="74"/>
      <c r="H40" s="74"/>
      <c r="I40" s="74"/>
      <c r="J40" s="74"/>
      <c r="K40" s="74"/>
      <c r="L40" s="74"/>
      <c r="M40" s="74"/>
      <c r="N40" s="74"/>
      <c r="O40" s="74"/>
    </row>
    <row r="41" ht="20.25" customHeight="1" spans="1:15">
      <c r="A41" s="189" t="s">
        <v>115</v>
      </c>
      <c r="B41" s="189" t="str">
        <f>"        "&amp;"转移性支出"</f>
        <v>        转移性支出</v>
      </c>
      <c r="C41" s="74">
        <v>9253800</v>
      </c>
      <c r="D41" s="74">
        <v>9253800</v>
      </c>
      <c r="E41" s="74"/>
      <c r="F41" s="74">
        <v>9253800</v>
      </c>
      <c r="G41" s="74"/>
      <c r="H41" s="74"/>
      <c r="I41" s="74"/>
      <c r="J41" s="74"/>
      <c r="K41" s="74"/>
      <c r="L41" s="74"/>
      <c r="M41" s="74"/>
      <c r="N41" s="74"/>
      <c r="O41" s="74"/>
    </row>
    <row r="42" ht="20.25" customHeight="1" spans="1:15">
      <c r="A42" s="209" t="s">
        <v>116</v>
      </c>
      <c r="B42" s="209" t="str">
        <f>"        "&amp;"一般性转移支付"</f>
        <v>        一般性转移支付</v>
      </c>
      <c r="C42" s="74">
        <v>9253800</v>
      </c>
      <c r="D42" s="74">
        <v>9253800</v>
      </c>
      <c r="E42" s="74"/>
      <c r="F42" s="74">
        <v>9253800</v>
      </c>
      <c r="G42" s="74"/>
      <c r="H42" s="74"/>
      <c r="I42" s="74"/>
      <c r="J42" s="74"/>
      <c r="K42" s="74"/>
      <c r="L42" s="74"/>
      <c r="M42" s="74"/>
      <c r="N42" s="74"/>
      <c r="O42" s="74"/>
    </row>
    <row r="43" ht="20.25" customHeight="1" spans="1:15">
      <c r="A43" s="210" t="s">
        <v>117</v>
      </c>
      <c r="B43" s="210" t="str">
        <f>"        "&amp;"公共安全共同财政事权转移支付支出"</f>
        <v>        公共安全共同财政事权转移支付支出</v>
      </c>
      <c r="C43" s="74">
        <v>8483800</v>
      </c>
      <c r="D43" s="74">
        <v>8483800</v>
      </c>
      <c r="E43" s="74"/>
      <c r="F43" s="74">
        <v>8483800</v>
      </c>
      <c r="G43" s="74"/>
      <c r="H43" s="74"/>
      <c r="I43" s="74"/>
      <c r="J43" s="74"/>
      <c r="K43" s="74"/>
      <c r="L43" s="74"/>
      <c r="M43" s="74"/>
      <c r="N43" s="74"/>
      <c r="O43" s="74"/>
    </row>
    <row r="44" ht="20.25" customHeight="1" spans="1:15">
      <c r="A44" s="210" t="s">
        <v>118</v>
      </c>
      <c r="B44" s="210" t="str">
        <f>"        "&amp;"其他共同财政事权转移支付支出"</f>
        <v>        其他共同财政事权转移支付支出</v>
      </c>
      <c r="C44" s="74">
        <v>770000</v>
      </c>
      <c r="D44" s="74">
        <v>770000</v>
      </c>
      <c r="E44" s="74"/>
      <c r="F44" s="74">
        <v>770000</v>
      </c>
      <c r="G44" s="74"/>
      <c r="H44" s="74"/>
      <c r="I44" s="74"/>
      <c r="J44" s="74"/>
      <c r="K44" s="74"/>
      <c r="L44" s="74"/>
      <c r="M44" s="74"/>
      <c r="N44" s="74"/>
      <c r="O44" s="74"/>
    </row>
    <row r="45" ht="20.25" customHeight="1" spans="1:15">
      <c r="A45" s="191" t="s">
        <v>30</v>
      </c>
      <c r="B45" s="189"/>
      <c r="C45" s="206">
        <v>38817252.28</v>
      </c>
      <c r="D45" s="206">
        <v>38766361.35</v>
      </c>
      <c r="E45" s="206">
        <v>16396042.96</v>
      </c>
      <c r="F45" s="206">
        <v>22370318.39</v>
      </c>
      <c r="G45" s="206"/>
      <c r="H45" s="206"/>
      <c r="I45" s="206"/>
      <c r="J45" s="206">
        <v>50890.93</v>
      </c>
      <c r="K45" s="206"/>
      <c r="L45" s="206"/>
      <c r="M45" s="206"/>
      <c r="N45" s="206"/>
      <c r="O45" s="206">
        <v>50890.93</v>
      </c>
    </row>
  </sheetData>
  <mergeCells count="12">
    <mergeCell ref="A1:O1"/>
    <mergeCell ref="A2:O2"/>
    <mergeCell ref="A3:N3"/>
    <mergeCell ref="D4:F4"/>
    <mergeCell ref="J4:O4"/>
    <mergeCell ref="A45:B45"/>
    <mergeCell ref="A4:A5"/>
    <mergeCell ref="B4:B5"/>
    <mergeCell ref="C4:C5"/>
    <mergeCell ref="G4:G5"/>
    <mergeCell ref="H4:H5"/>
    <mergeCell ref="I4:I5"/>
  </mergeCells>
  <printOptions horizontalCentered="1"/>
  <pageMargins left="0.751388888888889" right="0.751388888888889" top="1" bottom="1" header="0.5" footer="0.5"/>
  <pageSetup paperSize="9" scale="48"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87" t="s">
        <v>119</v>
      </c>
      <c r="B1" s="211"/>
      <c r="C1" s="211"/>
      <c r="D1" s="211"/>
    </row>
    <row r="2" ht="28.5" customHeight="1" spans="1:4">
      <c r="A2" s="212" t="s">
        <v>120</v>
      </c>
      <c r="B2" s="212"/>
      <c r="C2" s="212"/>
      <c r="D2" s="212"/>
    </row>
    <row r="3" ht="18.75" customHeight="1" spans="1:4">
      <c r="A3" s="189" t="str">
        <f>"单位名称："&amp;"玉溪市司法局"</f>
        <v>单位名称：玉溪市司法局</v>
      </c>
      <c r="B3" s="189"/>
      <c r="C3" s="189"/>
      <c r="D3" s="187" t="s">
        <v>2</v>
      </c>
    </row>
    <row r="4" ht="18.75" customHeight="1" spans="1:4">
      <c r="A4" s="69" t="s">
        <v>3</v>
      </c>
      <c r="B4" s="69"/>
      <c r="C4" s="69" t="s">
        <v>4</v>
      </c>
      <c r="D4" s="69"/>
    </row>
    <row r="5" ht="18.75" customHeight="1" spans="1:4">
      <c r="A5" s="69" t="s">
        <v>5</v>
      </c>
      <c r="B5" s="69" t="s">
        <v>6</v>
      </c>
      <c r="C5" s="69" t="s">
        <v>121</v>
      </c>
      <c r="D5" s="69" t="s">
        <v>6</v>
      </c>
    </row>
    <row r="6" ht="18.75" customHeight="1" spans="1:4">
      <c r="A6" s="213" t="s">
        <v>122</v>
      </c>
      <c r="B6" s="214"/>
      <c r="C6" s="215" t="s">
        <v>123</v>
      </c>
      <c r="D6" s="214"/>
    </row>
    <row r="7" ht="18.75" customHeight="1" spans="1:4">
      <c r="A7" s="189" t="s">
        <v>124</v>
      </c>
      <c r="B7" s="216">
        <v>33534268.96</v>
      </c>
      <c r="C7" s="217" t="str">
        <f>"（一）"&amp;"一般公共服务支出"</f>
        <v>（一）一般公共服务支出</v>
      </c>
      <c r="D7" s="216">
        <v>23100</v>
      </c>
    </row>
    <row r="8" ht="18.75" customHeight="1" spans="1:4">
      <c r="A8" s="189" t="s">
        <v>125</v>
      </c>
      <c r="B8" s="216"/>
      <c r="C8" s="217" t="str">
        <f>"（一）"&amp;"公共安全支出"</f>
        <v>（一）公共安全支出</v>
      </c>
      <c r="D8" s="216">
        <v>24814288.39</v>
      </c>
    </row>
    <row r="9" ht="18.75" customHeight="1" spans="1:4">
      <c r="A9" s="189" t="s">
        <v>126</v>
      </c>
      <c r="B9" s="216"/>
      <c r="C9" s="217" t="str">
        <f>"（二）"&amp;"社会保障和就业支出"</f>
        <v>（二）社会保障和就业支出</v>
      </c>
      <c r="D9" s="216">
        <v>2586277.04</v>
      </c>
    </row>
    <row r="10" ht="18.75" customHeight="1" spans="1:4">
      <c r="A10" s="189" t="s">
        <v>127</v>
      </c>
      <c r="B10" s="216"/>
      <c r="C10" s="217" t="str">
        <f>"（三）"&amp;"卫生健康支出"</f>
        <v>（三）卫生健康支出</v>
      </c>
      <c r="D10" s="216">
        <v>1044211.92</v>
      </c>
    </row>
    <row r="11" ht="18.75" customHeight="1" spans="1:4">
      <c r="A11" s="71" t="s">
        <v>124</v>
      </c>
      <c r="B11" s="216">
        <v>5232092.39</v>
      </c>
      <c r="C11" s="217" t="str">
        <f>"（四）"&amp;"住房保障支出"</f>
        <v>（四）住房保障支出</v>
      </c>
      <c r="D11" s="216">
        <v>1044684</v>
      </c>
    </row>
    <row r="12" ht="18.75" customHeight="1" spans="1:4">
      <c r="A12" s="71" t="s">
        <v>125</v>
      </c>
      <c r="B12" s="216"/>
      <c r="C12" s="217" t="str">
        <f>"（五）"&amp;"转移性支出"</f>
        <v>（五）转移性支出</v>
      </c>
      <c r="D12" s="216">
        <v>9253800</v>
      </c>
    </row>
    <row r="13" ht="18.75" customHeight="1" spans="1:4">
      <c r="A13" s="71" t="s">
        <v>126</v>
      </c>
      <c r="B13" s="216"/>
      <c r="C13" s="189"/>
      <c r="D13" s="189"/>
    </row>
    <row r="14" ht="18.75" customHeight="1" spans="1:4">
      <c r="A14" s="189"/>
      <c r="B14" s="189"/>
      <c r="C14" s="189" t="s">
        <v>128</v>
      </c>
      <c r="D14" s="189"/>
    </row>
    <row r="15" ht="18.75" customHeight="1" spans="1:4">
      <c r="A15" s="218" t="s">
        <v>24</v>
      </c>
      <c r="B15" s="216">
        <v>38766361.35</v>
      </c>
      <c r="C15" s="218" t="s">
        <v>25</v>
      </c>
      <c r="D15" s="216">
        <v>38766361.35</v>
      </c>
    </row>
  </sheetData>
  <mergeCells count="5">
    <mergeCell ref="A1:D1"/>
    <mergeCell ref="A2:D2"/>
    <mergeCell ref="A3:C3"/>
    <mergeCell ref="A4:B4"/>
    <mergeCell ref="C4:D4"/>
  </mergeCells>
  <printOptions horizontalCentered="1"/>
  <pageMargins left="0.751388888888889" right="0.751388888888889" top="1" bottom="1" header="0.5" footer="0.5"/>
  <pageSetup paperSize="9"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5"/>
  <sheetViews>
    <sheetView showZeros="0" workbookViewId="0">
      <selection activeCell="D13" sqref="D13"/>
    </sheetView>
  </sheetViews>
  <sheetFormatPr defaultColWidth="8.85" defaultRowHeight="15" customHeight="1" outlineLevelCol="6"/>
  <cols>
    <col min="1" max="1" width="17.8416666666667" customWidth="1"/>
    <col min="2" max="2" width="39.625" customWidth="1"/>
    <col min="3" max="7" width="15.1333333333333" customWidth="1"/>
  </cols>
  <sheetData>
    <row r="1" customHeight="1" spans="1:7">
      <c r="A1" s="207" t="s">
        <v>129</v>
      </c>
      <c r="B1" s="207"/>
      <c r="C1" s="207"/>
      <c r="D1" s="207"/>
      <c r="E1" s="207"/>
      <c r="F1" s="207"/>
      <c r="G1" s="207"/>
    </row>
    <row r="2" ht="28.5" customHeight="1" spans="1:7">
      <c r="A2" s="188" t="s">
        <v>130</v>
      </c>
      <c r="B2" s="188"/>
      <c r="C2" s="188"/>
      <c r="D2" s="188"/>
      <c r="E2" s="188"/>
      <c r="F2" s="188"/>
      <c r="G2" s="188"/>
    </row>
    <row r="3" ht="20.25" customHeight="1" spans="1:7">
      <c r="A3" s="189" t="str">
        <f>"单位名称："&amp;"玉溪市司法局"</f>
        <v>单位名称：玉溪市司法局</v>
      </c>
      <c r="B3" s="189"/>
      <c r="C3" s="189"/>
      <c r="D3" s="189"/>
      <c r="E3" s="189"/>
      <c r="F3" s="189"/>
      <c r="G3" s="208" t="s">
        <v>2</v>
      </c>
    </row>
    <row r="4" ht="27" customHeight="1" spans="1:7">
      <c r="A4" s="190" t="s">
        <v>131</v>
      </c>
      <c r="B4" s="190"/>
      <c r="C4" s="190" t="s">
        <v>30</v>
      </c>
      <c r="D4" s="190" t="s">
        <v>33</v>
      </c>
      <c r="E4" s="190"/>
      <c r="F4" s="190"/>
      <c r="G4" s="190" t="s">
        <v>75</v>
      </c>
    </row>
    <row r="5" ht="27" customHeight="1" spans="1:7">
      <c r="A5" s="190" t="s">
        <v>70</v>
      </c>
      <c r="B5" s="190" t="s">
        <v>71</v>
      </c>
      <c r="C5" s="190"/>
      <c r="D5" s="190" t="s">
        <v>32</v>
      </c>
      <c r="E5" s="190" t="s">
        <v>132</v>
      </c>
      <c r="F5" s="190" t="s">
        <v>133</v>
      </c>
      <c r="G5" s="190"/>
    </row>
    <row r="6" ht="20.25" customHeight="1" spans="1:7">
      <c r="A6" s="205" t="s">
        <v>44</v>
      </c>
      <c r="B6" s="205" t="s">
        <v>45</v>
      </c>
      <c r="C6" s="205" t="s">
        <v>46</v>
      </c>
      <c r="D6" s="205" t="s">
        <v>47</v>
      </c>
      <c r="E6" s="205" t="s">
        <v>48</v>
      </c>
      <c r="F6" s="205" t="s">
        <v>49</v>
      </c>
      <c r="G6" s="205">
        <v>7</v>
      </c>
    </row>
    <row r="7" ht="20.25" customHeight="1" spans="1:7">
      <c r="A7" s="189" t="s">
        <v>81</v>
      </c>
      <c r="B7" s="189" t="str">
        <f>"        "&amp;"一般公共服务支出"</f>
        <v>        一般公共服务支出</v>
      </c>
      <c r="C7" s="74">
        <v>23100</v>
      </c>
      <c r="D7" s="206"/>
      <c r="E7" s="74"/>
      <c r="F7" s="74"/>
      <c r="G7" s="74">
        <v>23100</v>
      </c>
    </row>
    <row r="8" ht="20.25" customHeight="1" spans="1:7">
      <c r="A8" s="209" t="s">
        <v>82</v>
      </c>
      <c r="B8" s="209" t="str">
        <f>"        "&amp;"其他一般公共服务支出"</f>
        <v>        其他一般公共服务支出</v>
      </c>
      <c r="C8" s="74">
        <v>23100</v>
      </c>
      <c r="D8" s="206"/>
      <c r="E8" s="74"/>
      <c r="F8" s="74"/>
      <c r="G8" s="74">
        <v>23100</v>
      </c>
    </row>
    <row r="9" ht="20.25" customHeight="1" spans="1:7">
      <c r="A9" s="210" t="s">
        <v>83</v>
      </c>
      <c r="B9" s="210" t="str">
        <f>"        "&amp;"其他一般公共服务支出"</f>
        <v>        其他一般公共服务支出</v>
      </c>
      <c r="C9" s="74">
        <v>23100</v>
      </c>
      <c r="D9" s="206"/>
      <c r="E9" s="74"/>
      <c r="F9" s="74"/>
      <c r="G9" s="74">
        <v>23100</v>
      </c>
    </row>
    <row r="10" ht="20.25" customHeight="1" spans="1:7">
      <c r="A10" s="189" t="s">
        <v>84</v>
      </c>
      <c r="B10" s="189" t="str">
        <f>"        "&amp;"公共安全支出"</f>
        <v>        公共安全支出</v>
      </c>
      <c r="C10" s="74">
        <v>24814288.39</v>
      </c>
      <c r="D10" s="206">
        <v>11732396</v>
      </c>
      <c r="E10" s="74">
        <v>9014327.18</v>
      </c>
      <c r="F10" s="74">
        <v>2718068.82</v>
      </c>
      <c r="G10" s="74">
        <v>13081892.39</v>
      </c>
    </row>
    <row r="11" ht="20.25" customHeight="1" spans="1:7">
      <c r="A11" s="209" t="s">
        <v>85</v>
      </c>
      <c r="B11" s="209" t="str">
        <f>"        "&amp;"司法"</f>
        <v>        司法</v>
      </c>
      <c r="C11" s="74">
        <v>24814288.39</v>
      </c>
      <c r="D11" s="206">
        <v>11732396</v>
      </c>
      <c r="E11" s="74">
        <v>9014327.18</v>
      </c>
      <c r="F11" s="74">
        <v>2718068.82</v>
      </c>
      <c r="G11" s="74">
        <v>13081892.39</v>
      </c>
    </row>
    <row r="12" ht="20.25" customHeight="1" spans="1:7">
      <c r="A12" s="210" t="s">
        <v>86</v>
      </c>
      <c r="B12" s="210" t="str">
        <f>"        "&amp;"行政运行"</f>
        <v>        行政运行</v>
      </c>
      <c r="C12" s="74">
        <v>9604302.2</v>
      </c>
      <c r="D12" s="206">
        <v>9604302.2</v>
      </c>
      <c r="E12" s="74">
        <v>7915388</v>
      </c>
      <c r="F12" s="74">
        <v>1688914.2</v>
      </c>
      <c r="G12" s="74"/>
    </row>
    <row r="13" ht="20.25" customHeight="1" spans="1:7">
      <c r="A13" s="210" t="s">
        <v>87</v>
      </c>
      <c r="B13" s="210" t="str">
        <f>"        "&amp;"一般行政管理事务"</f>
        <v>        一般行政管理事务</v>
      </c>
      <c r="C13" s="74">
        <v>1074601.93</v>
      </c>
      <c r="D13" s="206">
        <v>540000</v>
      </c>
      <c r="E13" s="74"/>
      <c r="F13" s="74">
        <v>540000</v>
      </c>
      <c r="G13" s="74">
        <v>534601.93</v>
      </c>
    </row>
    <row r="14" ht="20.25" customHeight="1" spans="1:7">
      <c r="A14" s="210" t="s">
        <v>88</v>
      </c>
      <c r="B14" s="210" t="str">
        <f>"        "&amp;"基层司法业务"</f>
        <v>        基层司法业务</v>
      </c>
      <c r="C14" s="74">
        <v>2410028.51</v>
      </c>
      <c r="D14" s="206"/>
      <c r="E14" s="74"/>
      <c r="F14" s="74"/>
      <c r="G14" s="74">
        <v>2410028.51</v>
      </c>
    </row>
    <row r="15" ht="20.25" customHeight="1" spans="1:7">
      <c r="A15" s="210" t="s">
        <v>89</v>
      </c>
      <c r="B15" s="210" t="str">
        <f>"        "&amp;"普法宣传"</f>
        <v>        普法宣传</v>
      </c>
      <c r="C15" s="74">
        <v>3117985.11</v>
      </c>
      <c r="D15" s="206"/>
      <c r="E15" s="74"/>
      <c r="F15" s="74"/>
      <c r="G15" s="74">
        <v>3117985.11</v>
      </c>
    </row>
    <row r="16" ht="20.25" customHeight="1" spans="1:7">
      <c r="A16" s="210" t="s">
        <v>90</v>
      </c>
      <c r="B16" s="210" t="str">
        <f>"        "&amp;"律师管理"</f>
        <v>        律师管理</v>
      </c>
      <c r="C16" s="74">
        <v>230220</v>
      </c>
      <c r="D16" s="206"/>
      <c r="E16" s="74"/>
      <c r="F16" s="74"/>
      <c r="G16" s="74">
        <v>230220</v>
      </c>
    </row>
    <row r="17" ht="20.25" customHeight="1" spans="1:7">
      <c r="A17" s="210" t="s">
        <v>91</v>
      </c>
      <c r="B17" s="210" t="str">
        <f>"        "&amp;"公共法律服务"</f>
        <v>        公共法律服务</v>
      </c>
      <c r="C17" s="74">
        <v>1744240.4</v>
      </c>
      <c r="D17" s="206">
        <v>434314</v>
      </c>
      <c r="E17" s="74">
        <v>119760</v>
      </c>
      <c r="F17" s="74">
        <v>314554</v>
      </c>
      <c r="G17" s="74">
        <v>1309926.4</v>
      </c>
    </row>
    <row r="18" ht="20.25" customHeight="1" spans="1:7">
      <c r="A18" s="210" t="s">
        <v>92</v>
      </c>
      <c r="B18" s="210" t="str">
        <f>"        "&amp;"国家统一法律职业资格考试"</f>
        <v>        国家统一法律职业资格考试</v>
      </c>
      <c r="C18" s="74">
        <v>638714.7</v>
      </c>
      <c r="D18" s="206"/>
      <c r="E18" s="74"/>
      <c r="F18" s="74"/>
      <c r="G18" s="74">
        <v>638714.7</v>
      </c>
    </row>
    <row r="19" ht="20.25" customHeight="1" spans="1:7">
      <c r="A19" s="210" t="s">
        <v>93</v>
      </c>
      <c r="B19" s="210" t="str">
        <f>"        "&amp;"社区矫正"</f>
        <v>        社区矫正</v>
      </c>
      <c r="C19" s="74">
        <v>2116340</v>
      </c>
      <c r="D19" s="206"/>
      <c r="E19" s="74"/>
      <c r="F19" s="74"/>
      <c r="G19" s="74">
        <v>2116340</v>
      </c>
    </row>
    <row r="20" ht="20.25" customHeight="1" spans="1:7">
      <c r="A20" s="210" t="s">
        <v>94</v>
      </c>
      <c r="B20" s="210" t="str">
        <f>"        "&amp;"法治建设"</f>
        <v>        法治建设</v>
      </c>
      <c r="C20" s="74">
        <v>2244704.24</v>
      </c>
      <c r="D20" s="206"/>
      <c r="E20" s="74"/>
      <c r="F20" s="74"/>
      <c r="G20" s="74">
        <v>2244704.24</v>
      </c>
    </row>
    <row r="21" ht="20.25" customHeight="1" spans="1:7">
      <c r="A21" s="210" t="s">
        <v>95</v>
      </c>
      <c r="B21" s="210" t="str">
        <f>"        "&amp;"事业运行"</f>
        <v>        事业运行</v>
      </c>
      <c r="C21" s="74">
        <v>1153779.8</v>
      </c>
      <c r="D21" s="206">
        <v>1153779.8</v>
      </c>
      <c r="E21" s="74">
        <v>979179.18</v>
      </c>
      <c r="F21" s="74">
        <v>174600.62</v>
      </c>
      <c r="G21" s="74"/>
    </row>
    <row r="22" ht="20.25" customHeight="1" spans="1:7">
      <c r="A22" s="210" t="s">
        <v>96</v>
      </c>
      <c r="B22" s="210" t="str">
        <f>"        "&amp;"其他司法支出"</f>
        <v>        其他司法支出</v>
      </c>
      <c r="C22" s="74">
        <v>479371.5</v>
      </c>
      <c r="D22" s="206"/>
      <c r="E22" s="74"/>
      <c r="F22" s="74"/>
      <c r="G22" s="74">
        <v>479371.5</v>
      </c>
    </row>
    <row r="23" ht="20.25" customHeight="1" spans="1:7">
      <c r="A23" s="189" t="s">
        <v>97</v>
      </c>
      <c r="B23" s="189" t="str">
        <f>"        "&amp;"社会保障和就业支出"</f>
        <v>        社会保障和就业支出</v>
      </c>
      <c r="C23" s="74">
        <v>2586277.04</v>
      </c>
      <c r="D23" s="206">
        <v>2574751.04</v>
      </c>
      <c r="E23" s="74">
        <v>2554351.04</v>
      </c>
      <c r="F23" s="74">
        <v>20400</v>
      </c>
      <c r="G23" s="74">
        <v>11526</v>
      </c>
    </row>
    <row r="24" ht="20.25" customHeight="1" spans="1:7">
      <c r="A24" s="209" t="s">
        <v>98</v>
      </c>
      <c r="B24" s="209" t="str">
        <f>"        "&amp;"行政事业单位养老支出"</f>
        <v>        行政事业单位养老支出</v>
      </c>
      <c r="C24" s="74">
        <v>2574751.04</v>
      </c>
      <c r="D24" s="206">
        <v>2574751.04</v>
      </c>
      <c r="E24" s="74">
        <v>2554351.04</v>
      </c>
      <c r="F24" s="74">
        <v>20400</v>
      </c>
      <c r="G24" s="74"/>
    </row>
    <row r="25" ht="20.25" customHeight="1" spans="1:7">
      <c r="A25" s="210" t="s">
        <v>99</v>
      </c>
      <c r="B25" s="210" t="str">
        <f>"        "&amp;"行政单位离退休"</f>
        <v>        行政单位离退休</v>
      </c>
      <c r="C25" s="74">
        <v>1049400</v>
      </c>
      <c r="D25" s="206">
        <v>1049400</v>
      </c>
      <c r="E25" s="74">
        <v>1029600</v>
      </c>
      <c r="F25" s="74">
        <v>19800</v>
      </c>
      <c r="G25" s="74"/>
    </row>
    <row r="26" ht="20.25" customHeight="1" spans="1:7">
      <c r="A26" s="210" t="s">
        <v>100</v>
      </c>
      <c r="B26" s="210" t="str">
        <f>"        "&amp;"事业单位离退休"</f>
        <v>        事业单位离退休</v>
      </c>
      <c r="C26" s="74">
        <v>27000</v>
      </c>
      <c r="D26" s="206">
        <v>27000</v>
      </c>
      <c r="E26" s="74">
        <v>26400</v>
      </c>
      <c r="F26" s="74">
        <v>600</v>
      </c>
      <c r="G26" s="74"/>
    </row>
    <row r="27" ht="20.25" customHeight="1" spans="1:7">
      <c r="A27" s="210" t="s">
        <v>101</v>
      </c>
      <c r="B27" s="210" t="str">
        <f>"        "&amp;"机关事业单位基本养老保险缴费支出"</f>
        <v>        机关事业单位基本养老保险缴费支出</v>
      </c>
      <c r="C27" s="74">
        <v>1101232.64</v>
      </c>
      <c r="D27" s="206">
        <v>1101232.64</v>
      </c>
      <c r="E27" s="74">
        <v>1101232.64</v>
      </c>
      <c r="F27" s="74"/>
      <c r="G27" s="74"/>
    </row>
    <row r="28" ht="20.25" customHeight="1" spans="1:7">
      <c r="A28" s="210" t="s">
        <v>102</v>
      </c>
      <c r="B28" s="210" t="str">
        <f>"        "&amp;"机关事业单位职业年金缴费支出"</f>
        <v>        机关事业单位职业年金缴费支出</v>
      </c>
      <c r="C28" s="74">
        <v>397118.4</v>
      </c>
      <c r="D28" s="206">
        <v>397118.4</v>
      </c>
      <c r="E28" s="74">
        <v>397118.4</v>
      </c>
      <c r="F28" s="74"/>
      <c r="G28" s="74"/>
    </row>
    <row r="29" ht="20.25" customHeight="1" spans="1:7">
      <c r="A29" s="209" t="s">
        <v>103</v>
      </c>
      <c r="B29" s="209" t="str">
        <f>"        "&amp;"抚恤"</f>
        <v>        抚恤</v>
      </c>
      <c r="C29" s="74">
        <v>11526</v>
      </c>
      <c r="D29" s="206"/>
      <c r="E29" s="74"/>
      <c r="F29" s="74"/>
      <c r="G29" s="74">
        <v>11526</v>
      </c>
    </row>
    <row r="30" ht="20.25" customHeight="1" spans="1:7">
      <c r="A30" s="210" t="s">
        <v>104</v>
      </c>
      <c r="B30" s="210" t="str">
        <f>"        "&amp;"死亡抚恤"</f>
        <v>        死亡抚恤</v>
      </c>
      <c r="C30" s="74">
        <v>11526</v>
      </c>
      <c r="D30" s="206"/>
      <c r="E30" s="74"/>
      <c r="F30" s="74"/>
      <c r="G30" s="74">
        <v>11526</v>
      </c>
    </row>
    <row r="31" ht="20.25" customHeight="1" spans="1:7">
      <c r="A31" s="189" t="s">
        <v>105</v>
      </c>
      <c r="B31" s="189" t="str">
        <f>"        "&amp;"卫生健康支出"</f>
        <v>        卫生健康支出</v>
      </c>
      <c r="C31" s="74">
        <v>1044211.92</v>
      </c>
      <c r="D31" s="206">
        <v>1044211.92</v>
      </c>
      <c r="E31" s="74">
        <v>1044211.92</v>
      </c>
      <c r="F31" s="74"/>
      <c r="G31" s="74"/>
    </row>
    <row r="32" ht="20.25" customHeight="1" spans="1:7">
      <c r="A32" s="209" t="s">
        <v>106</v>
      </c>
      <c r="B32" s="209" t="str">
        <f>"        "&amp;"行政事业单位医疗"</f>
        <v>        行政事业单位医疗</v>
      </c>
      <c r="C32" s="74">
        <v>1044211.92</v>
      </c>
      <c r="D32" s="206">
        <v>1044211.92</v>
      </c>
      <c r="E32" s="74">
        <v>1044211.92</v>
      </c>
      <c r="F32" s="74"/>
      <c r="G32" s="74"/>
    </row>
    <row r="33" ht="20.25" customHeight="1" spans="1:7">
      <c r="A33" s="210" t="s">
        <v>107</v>
      </c>
      <c r="B33" s="210" t="str">
        <f>"        "&amp;"行政单位医疗"</f>
        <v>        行政单位医疗</v>
      </c>
      <c r="C33" s="74">
        <v>519929.6</v>
      </c>
      <c r="D33" s="206">
        <v>519929.6</v>
      </c>
      <c r="E33" s="74">
        <v>519929.6</v>
      </c>
      <c r="F33" s="74"/>
      <c r="G33" s="74"/>
    </row>
    <row r="34" ht="20.25" customHeight="1" spans="1:7">
      <c r="A34" s="210" t="s">
        <v>108</v>
      </c>
      <c r="B34" s="210" t="str">
        <f>"        "&amp;"事业单位医疗"</f>
        <v>        事业单位医疗</v>
      </c>
      <c r="C34" s="74">
        <v>51334.84</v>
      </c>
      <c r="D34" s="206">
        <v>51334.84</v>
      </c>
      <c r="E34" s="74">
        <v>51334.84</v>
      </c>
      <c r="F34" s="74"/>
      <c r="G34" s="74"/>
    </row>
    <row r="35" ht="20.25" customHeight="1" spans="1:7">
      <c r="A35" s="210" t="s">
        <v>109</v>
      </c>
      <c r="B35" s="210" t="str">
        <f>"        "&amp;"公务员医疗补助"</f>
        <v>        公务员医疗补助</v>
      </c>
      <c r="C35" s="74">
        <v>415488.4</v>
      </c>
      <c r="D35" s="206">
        <v>415488.4</v>
      </c>
      <c r="E35" s="74">
        <v>415488.4</v>
      </c>
      <c r="F35" s="74"/>
      <c r="G35" s="74"/>
    </row>
    <row r="36" ht="20.25" customHeight="1" spans="1:7">
      <c r="A36" s="210" t="s">
        <v>110</v>
      </c>
      <c r="B36" s="210" t="str">
        <f>"        "&amp;"其他行政事业单位医疗支出"</f>
        <v>        其他行政事业单位医疗支出</v>
      </c>
      <c r="C36" s="74">
        <v>57459.08</v>
      </c>
      <c r="D36" s="206">
        <v>57459.08</v>
      </c>
      <c r="E36" s="74">
        <v>57459.08</v>
      </c>
      <c r="F36" s="74"/>
      <c r="G36" s="74"/>
    </row>
    <row r="37" ht="20.25" customHeight="1" spans="1:7">
      <c r="A37" s="189" t="s">
        <v>111</v>
      </c>
      <c r="B37" s="189" t="str">
        <f>"        "&amp;"住房保障支出"</f>
        <v>        住房保障支出</v>
      </c>
      <c r="C37" s="74">
        <v>1044684</v>
      </c>
      <c r="D37" s="206">
        <v>1044684</v>
      </c>
      <c r="E37" s="74">
        <v>1044684</v>
      </c>
      <c r="F37" s="74"/>
      <c r="G37" s="74"/>
    </row>
    <row r="38" ht="20.25" customHeight="1" spans="1:7">
      <c r="A38" s="209" t="s">
        <v>112</v>
      </c>
      <c r="B38" s="209" t="str">
        <f>"        "&amp;"住房改革支出"</f>
        <v>        住房改革支出</v>
      </c>
      <c r="C38" s="74">
        <v>1044684</v>
      </c>
      <c r="D38" s="206">
        <v>1044684</v>
      </c>
      <c r="E38" s="74">
        <v>1044684</v>
      </c>
      <c r="F38" s="74"/>
      <c r="G38" s="74"/>
    </row>
    <row r="39" ht="20.25" customHeight="1" spans="1:7">
      <c r="A39" s="210" t="s">
        <v>113</v>
      </c>
      <c r="B39" s="210" t="str">
        <f>"        "&amp;"住房公积金"</f>
        <v>        住房公积金</v>
      </c>
      <c r="C39" s="74">
        <v>1022760</v>
      </c>
      <c r="D39" s="206">
        <v>1022760</v>
      </c>
      <c r="E39" s="74">
        <v>1022760</v>
      </c>
      <c r="F39" s="74"/>
      <c r="G39" s="74"/>
    </row>
    <row r="40" ht="20.25" customHeight="1" spans="1:7">
      <c r="A40" s="210" t="s">
        <v>114</v>
      </c>
      <c r="B40" s="210" t="str">
        <f>"        "&amp;"购房补贴"</f>
        <v>        购房补贴</v>
      </c>
      <c r="C40" s="74">
        <v>21924</v>
      </c>
      <c r="D40" s="206">
        <v>21924</v>
      </c>
      <c r="E40" s="74">
        <v>21924</v>
      </c>
      <c r="F40" s="74"/>
      <c r="G40" s="74"/>
    </row>
    <row r="41" ht="20.25" customHeight="1" spans="1:7">
      <c r="A41" s="189" t="s">
        <v>115</v>
      </c>
      <c r="B41" s="189" t="str">
        <f>"        "&amp;"转移性支出"</f>
        <v>        转移性支出</v>
      </c>
      <c r="C41" s="74">
        <v>9253800</v>
      </c>
      <c r="D41" s="206"/>
      <c r="E41" s="74"/>
      <c r="F41" s="74"/>
      <c r="G41" s="74">
        <v>9253800</v>
      </c>
    </row>
    <row r="42" ht="20.25" customHeight="1" spans="1:7">
      <c r="A42" s="209" t="s">
        <v>116</v>
      </c>
      <c r="B42" s="209" t="str">
        <f>"        "&amp;"一般性转移支付"</f>
        <v>        一般性转移支付</v>
      </c>
      <c r="C42" s="74">
        <v>9253800</v>
      </c>
      <c r="D42" s="206"/>
      <c r="E42" s="74"/>
      <c r="F42" s="74"/>
      <c r="G42" s="74">
        <v>9253800</v>
      </c>
    </row>
    <row r="43" ht="20.25" customHeight="1" spans="1:7">
      <c r="A43" s="210" t="s">
        <v>117</v>
      </c>
      <c r="B43" s="210" t="str">
        <f>"        "&amp;"公共安全共同财政事权转移支付支出"</f>
        <v>        公共安全共同财政事权转移支付支出</v>
      </c>
      <c r="C43" s="74">
        <v>8483800</v>
      </c>
      <c r="D43" s="206"/>
      <c r="E43" s="74"/>
      <c r="F43" s="74"/>
      <c r="G43" s="74">
        <v>8483800</v>
      </c>
    </row>
    <row r="44" ht="20.25" customHeight="1" spans="1:7">
      <c r="A44" s="210" t="s">
        <v>118</v>
      </c>
      <c r="B44" s="210" t="str">
        <f>"        "&amp;"其他共同财政事权转移支付支出"</f>
        <v>        其他共同财政事权转移支付支出</v>
      </c>
      <c r="C44" s="74">
        <v>770000</v>
      </c>
      <c r="D44" s="206"/>
      <c r="E44" s="74"/>
      <c r="F44" s="74"/>
      <c r="G44" s="74">
        <v>770000</v>
      </c>
    </row>
    <row r="45" ht="20.25" customHeight="1" spans="1:7">
      <c r="A45" s="191" t="s">
        <v>30</v>
      </c>
      <c r="B45" s="189"/>
      <c r="C45" s="206">
        <v>38766361.35</v>
      </c>
      <c r="D45" s="206">
        <v>16396042.96</v>
      </c>
      <c r="E45" s="206">
        <v>13657574.14</v>
      </c>
      <c r="F45" s="206">
        <v>2738468.82</v>
      </c>
      <c r="G45" s="206">
        <v>22370318.39</v>
      </c>
    </row>
  </sheetData>
  <mergeCells count="8">
    <mergeCell ref="A1:G1"/>
    <mergeCell ref="A2:G2"/>
    <mergeCell ref="A3:F3"/>
    <mergeCell ref="A4:B4"/>
    <mergeCell ref="D4:F4"/>
    <mergeCell ref="A45:B45"/>
    <mergeCell ref="C4:C5"/>
    <mergeCell ref="G4:G5"/>
  </mergeCells>
  <printOptions horizontalCentered="1"/>
  <pageMargins left="0.751388888888889" right="0.751388888888889" top="1" bottom="1" header="0.5" footer="0.5"/>
  <pageSetup paperSize="9" scale="66" pageOrder="overThenDown"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 sqref="A1:F1"/>
    </sheetView>
  </sheetViews>
  <sheetFormatPr defaultColWidth="8.85" defaultRowHeight="15" customHeight="1" outlineLevelRow="6" outlineLevelCol="5"/>
  <cols>
    <col min="1" max="6" width="25.1333333333333" customWidth="1"/>
  </cols>
  <sheetData>
    <row r="1" customHeight="1" spans="1:6">
      <c r="A1" s="187" t="s">
        <v>134</v>
      </c>
      <c r="B1" s="187"/>
      <c r="C1" s="187"/>
      <c r="D1" s="187"/>
      <c r="E1" s="187"/>
      <c r="F1" s="187"/>
    </row>
    <row r="2" ht="28.5" customHeight="1" spans="1:6">
      <c r="A2" s="188" t="s">
        <v>135</v>
      </c>
      <c r="B2" s="188"/>
      <c r="C2" s="188"/>
      <c r="D2" s="188"/>
      <c r="E2" s="188"/>
      <c r="F2" s="188"/>
    </row>
    <row r="3" ht="20.25" customHeight="1" spans="1:6">
      <c r="A3" s="189" t="str">
        <f>"单位名称："&amp;"玉溪市司法局"</f>
        <v>单位名称：玉溪市司法局</v>
      </c>
      <c r="B3" s="189"/>
      <c r="C3" s="189"/>
      <c r="D3" s="189"/>
      <c r="E3" s="189"/>
      <c r="F3" s="187" t="s">
        <v>2</v>
      </c>
    </row>
    <row r="4" ht="20.25" customHeight="1" spans="1:6">
      <c r="A4" s="190" t="s">
        <v>136</v>
      </c>
      <c r="B4" s="190" t="s">
        <v>137</v>
      </c>
      <c r="C4" s="190" t="s">
        <v>138</v>
      </c>
      <c r="D4" s="190"/>
      <c r="E4" s="190"/>
      <c r="F4" s="190"/>
    </row>
    <row r="5" ht="35.25" customHeight="1" spans="1:6">
      <c r="A5" s="190"/>
      <c r="B5" s="190"/>
      <c r="C5" s="190" t="s">
        <v>32</v>
      </c>
      <c r="D5" s="190" t="s">
        <v>139</v>
      </c>
      <c r="E5" s="190" t="s">
        <v>140</v>
      </c>
      <c r="F5" s="190" t="s">
        <v>141</v>
      </c>
    </row>
    <row r="6" ht="20.25" customHeight="1" spans="1:6">
      <c r="A6" s="205" t="s">
        <v>44</v>
      </c>
      <c r="B6" s="205">
        <v>2</v>
      </c>
      <c r="C6" s="205">
        <v>3</v>
      </c>
      <c r="D6" s="205">
        <v>4</v>
      </c>
      <c r="E6" s="205">
        <v>5</v>
      </c>
      <c r="F6" s="205">
        <v>6</v>
      </c>
    </row>
    <row r="7" ht="20.25" customHeight="1" spans="1:6">
      <c r="A7" s="74">
        <v>82000</v>
      </c>
      <c r="B7" s="74"/>
      <c r="C7" s="74">
        <v>52000</v>
      </c>
      <c r="D7" s="74"/>
      <c r="E7" s="206">
        <v>52000</v>
      </c>
      <c r="F7" s="74">
        <v>30000</v>
      </c>
    </row>
  </sheetData>
  <mergeCells count="6">
    <mergeCell ref="A1:F1"/>
    <mergeCell ref="A2:F2"/>
    <mergeCell ref="A3:E3"/>
    <mergeCell ref="C4:E4"/>
    <mergeCell ref="A4:A5"/>
    <mergeCell ref="B4:B5"/>
  </mergeCells>
  <printOptions horizontalCentered="1"/>
  <pageMargins left="0.751388888888889" right="0.751388888888889" top="1" bottom="1" header="0.5" footer="0.5"/>
  <pageSetup paperSize="9" scale="88"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82"/>
  <sheetViews>
    <sheetView showZeros="0" topLeftCell="A6" workbookViewId="0">
      <selection activeCell="E20" sqref="E20"/>
    </sheetView>
  </sheetViews>
  <sheetFormatPr defaultColWidth="8.85" defaultRowHeight="15" customHeight="1"/>
  <cols>
    <col min="1" max="1" width="20.875" customWidth="1"/>
    <col min="2" max="2" width="21.875" customWidth="1"/>
    <col min="3" max="3" width="15.75" customWidth="1"/>
    <col min="4" max="4" width="9.125" customWidth="1"/>
    <col min="5" max="5" width="22.7" customWidth="1"/>
    <col min="6" max="6" width="6.75" customWidth="1"/>
    <col min="7" max="7" width="22.7" customWidth="1"/>
    <col min="8" max="10" width="19.625" customWidth="1"/>
    <col min="11" max="11" width="4.625" customWidth="1"/>
    <col min="12" max="12" width="19.375" customWidth="1"/>
    <col min="13" max="23" width="4.625" customWidth="1"/>
  </cols>
  <sheetData>
    <row r="1" customHeight="1" spans="1:23">
      <c r="A1" s="187" t="s">
        <v>142</v>
      </c>
      <c r="B1" s="187"/>
      <c r="C1" s="187"/>
      <c r="D1" s="187"/>
      <c r="E1" s="187"/>
      <c r="F1" s="187"/>
      <c r="G1" s="187"/>
      <c r="H1" s="187"/>
      <c r="I1" s="187"/>
      <c r="J1" s="187"/>
      <c r="K1" s="187"/>
      <c r="L1" s="187"/>
      <c r="M1" s="187"/>
      <c r="N1" s="187"/>
      <c r="O1" s="187"/>
      <c r="P1" s="187"/>
      <c r="Q1" s="187"/>
      <c r="R1" s="187"/>
      <c r="S1" s="187"/>
      <c r="T1" s="187"/>
      <c r="U1" s="187"/>
      <c r="V1" s="187"/>
      <c r="W1" s="187"/>
    </row>
    <row r="2" ht="28.5" customHeight="1" spans="1:23">
      <c r="A2" s="188" t="s">
        <v>143</v>
      </c>
      <c r="B2" s="188"/>
      <c r="C2" s="188" t="s">
        <v>144</v>
      </c>
      <c r="D2" s="188"/>
      <c r="E2" s="188"/>
      <c r="F2" s="188"/>
      <c r="G2" s="188"/>
      <c r="H2" s="188"/>
      <c r="I2" s="188"/>
      <c r="J2" s="188"/>
      <c r="K2" s="188"/>
      <c r="L2" s="188"/>
      <c r="M2" s="188"/>
      <c r="N2" s="188"/>
      <c r="O2" s="188"/>
      <c r="P2" s="188"/>
      <c r="Q2" s="188"/>
      <c r="R2" s="188"/>
      <c r="S2" s="188"/>
      <c r="T2" s="188"/>
      <c r="U2" s="188"/>
      <c r="V2" s="188"/>
      <c r="W2" s="188"/>
    </row>
    <row r="3" ht="19.5" customHeight="1" spans="1:23">
      <c r="A3" s="189" t="str">
        <f>"单位名称："&amp;"玉溪市司法局"</f>
        <v>单位名称：玉溪市司法局</v>
      </c>
      <c r="B3" s="189"/>
      <c r="C3" s="189"/>
      <c r="D3" s="189"/>
      <c r="E3" s="189"/>
      <c r="F3" s="189"/>
      <c r="G3" s="189"/>
      <c r="H3" s="189"/>
      <c r="I3" s="189"/>
      <c r="J3" s="189"/>
      <c r="K3" s="189"/>
      <c r="L3" s="189"/>
      <c r="M3" s="189"/>
      <c r="N3" s="189"/>
      <c r="O3" s="189"/>
      <c r="P3" s="189"/>
      <c r="Q3" s="189"/>
      <c r="R3" s="187"/>
      <c r="S3" s="187"/>
      <c r="T3" s="187"/>
      <c r="U3" s="187"/>
      <c r="V3" s="187"/>
      <c r="W3" s="187" t="s">
        <v>2</v>
      </c>
    </row>
    <row r="4" ht="19.5" customHeight="1" spans="1:23">
      <c r="A4" s="190" t="s">
        <v>145</v>
      </c>
      <c r="B4" s="190" t="s">
        <v>146</v>
      </c>
      <c r="C4" s="190" t="s">
        <v>147</v>
      </c>
      <c r="D4" s="190" t="s">
        <v>148</v>
      </c>
      <c r="E4" s="190" t="s">
        <v>149</v>
      </c>
      <c r="F4" s="190" t="s">
        <v>150</v>
      </c>
      <c r="G4" s="190" t="s">
        <v>151</v>
      </c>
      <c r="H4" s="190" t="s">
        <v>152</v>
      </c>
      <c r="I4" s="190"/>
      <c r="J4" s="190"/>
      <c r="K4" s="190"/>
      <c r="L4" s="190"/>
      <c r="M4" s="190"/>
      <c r="N4" s="190"/>
      <c r="O4" s="190"/>
      <c r="P4" s="190"/>
      <c r="Q4" s="190"/>
      <c r="R4" s="190"/>
      <c r="S4" s="190"/>
      <c r="T4" s="190"/>
      <c r="U4" s="190"/>
      <c r="V4" s="190"/>
      <c r="W4" s="190"/>
    </row>
    <row r="5" ht="19.5" customHeight="1" spans="1:23">
      <c r="A5" s="190"/>
      <c r="B5" s="190"/>
      <c r="C5" s="190"/>
      <c r="D5" s="190"/>
      <c r="E5" s="190"/>
      <c r="F5" s="190"/>
      <c r="G5" s="190"/>
      <c r="H5" s="190" t="s">
        <v>30</v>
      </c>
      <c r="I5" s="190" t="s">
        <v>33</v>
      </c>
      <c r="J5" s="190"/>
      <c r="K5" s="190"/>
      <c r="L5" s="190"/>
      <c r="M5" s="190"/>
      <c r="N5" s="190" t="s">
        <v>153</v>
      </c>
      <c r="O5" s="190"/>
      <c r="P5" s="190"/>
      <c r="Q5" s="190" t="s">
        <v>36</v>
      </c>
      <c r="R5" s="190" t="s">
        <v>73</v>
      </c>
      <c r="S5" s="190"/>
      <c r="T5" s="190"/>
      <c r="U5" s="190"/>
      <c r="V5" s="190"/>
      <c r="W5" s="190"/>
    </row>
    <row r="6" ht="48" spans="1:23">
      <c r="A6" s="190"/>
      <c r="B6" s="190"/>
      <c r="C6" s="190"/>
      <c r="D6" s="190"/>
      <c r="E6" s="190"/>
      <c r="F6" s="190"/>
      <c r="G6" s="190"/>
      <c r="H6" s="190"/>
      <c r="I6" s="190" t="s">
        <v>154</v>
      </c>
      <c r="J6" s="190" t="s">
        <v>155</v>
      </c>
      <c r="K6" s="190" t="s">
        <v>156</v>
      </c>
      <c r="L6" s="190" t="s">
        <v>157</v>
      </c>
      <c r="M6" s="190" t="s">
        <v>158</v>
      </c>
      <c r="N6" s="190" t="s">
        <v>33</v>
      </c>
      <c r="O6" s="190" t="s">
        <v>34</v>
      </c>
      <c r="P6" s="190" t="s">
        <v>35</v>
      </c>
      <c r="Q6" s="190"/>
      <c r="R6" s="190" t="s">
        <v>32</v>
      </c>
      <c r="S6" s="190" t="s">
        <v>39</v>
      </c>
      <c r="T6" s="190" t="s">
        <v>159</v>
      </c>
      <c r="U6" s="190" t="s">
        <v>41</v>
      </c>
      <c r="V6" s="190" t="s">
        <v>42</v>
      </c>
      <c r="W6" s="190" t="s">
        <v>43</v>
      </c>
    </row>
    <row r="7" ht="20.25" customHeight="1" spans="1:23">
      <c r="A7" s="191" t="s">
        <v>44</v>
      </c>
      <c r="B7" s="191" t="s">
        <v>45</v>
      </c>
      <c r="C7" s="191" t="s">
        <v>46</v>
      </c>
      <c r="D7" s="191" t="s">
        <v>47</v>
      </c>
      <c r="E7" s="191" t="s">
        <v>48</v>
      </c>
      <c r="F7" s="191" t="s">
        <v>49</v>
      </c>
      <c r="G7" s="191" t="s">
        <v>50</v>
      </c>
      <c r="H7" s="191" t="s">
        <v>51</v>
      </c>
      <c r="I7" s="191" t="s">
        <v>52</v>
      </c>
      <c r="J7" s="191" t="s">
        <v>53</v>
      </c>
      <c r="K7" s="191" t="s">
        <v>54</v>
      </c>
      <c r="L7" s="191" t="s">
        <v>55</v>
      </c>
      <c r="M7" s="191" t="s">
        <v>56</v>
      </c>
      <c r="N7" s="191" t="s">
        <v>57</v>
      </c>
      <c r="O7" s="191" t="s">
        <v>58</v>
      </c>
      <c r="P7" s="191" t="s">
        <v>59</v>
      </c>
      <c r="Q7" s="191" t="s">
        <v>60</v>
      </c>
      <c r="R7" s="191" t="s">
        <v>61</v>
      </c>
      <c r="S7" s="191" t="s">
        <v>62</v>
      </c>
      <c r="T7" s="191" t="s">
        <v>160</v>
      </c>
      <c r="U7" s="191" t="s">
        <v>161</v>
      </c>
      <c r="V7" s="191" t="s">
        <v>162</v>
      </c>
      <c r="W7" s="191" t="s">
        <v>163</v>
      </c>
    </row>
    <row r="8" ht="20.25" customHeight="1" spans="1:23">
      <c r="A8" s="192" t="s">
        <v>64</v>
      </c>
      <c r="C8" s="189"/>
      <c r="D8" s="189"/>
      <c r="E8" s="189"/>
      <c r="G8" s="189"/>
      <c r="H8" s="193">
        <v>16396042.96</v>
      </c>
      <c r="I8" s="201">
        <v>16396042.96</v>
      </c>
      <c r="J8" s="201">
        <v>5893915.02</v>
      </c>
      <c r="K8" s="201"/>
      <c r="L8" s="201">
        <v>10502127.94</v>
      </c>
      <c r="M8" s="74"/>
      <c r="N8" s="74"/>
      <c r="O8" s="74"/>
      <c r="P8" s="74"/>
      <c r="Q8" s="74"/>
      <c r="R8" s="74"/>
      <c r="S8" s="74"/>
      <c r="T8" s="74"/>
      <c r="U8" s="74"/>
      <c r="V8" s="74"/>
      <c r="W8" s="74"/>
    </row>
    <row r="9" ht="20.25" customHeight="1" spans="1:23">
      <c r="A9" s="194" t="s">
        <v>64</v>
      </c>
      <c r="B9" s="195"/>
      <c r="C9" s="189"/>
      <c r="D9" s="189"/>
      <c r="E9" s="189"/>
      <c r="F9" s="189"/>
      <c r="G9" s="189"/>
      <c r="H9" s="193">
        <v>15379025.95</v>
      </c>
      <c r="I9" s="201">
        <v>15379025.95</v>
      </c>
      <c r="J9" s="201">
        <v>5612085.07</v>
      </c>
      <c r="K9" s="201"/>
      <c r="L9" s="201">
        <v>9766940.88</v>
      </c>
      <c r="M9" s="74"/>
      <c r="N9" s="74"/>
      <c r="O9" s="74"/>
      <c r="P9" s="74"/>
      <c r="Q9" s="74"/>
      <c r="R9" s="74"/>
      <c r="S9" s="74"/>
      <c r="T9" s="74"/>
      <c r="U9" s="74"/>
      <c r="V9" s="74"/>
      <c r="W9" s="74"/>
    </row>
    <row r="10" ht="27" spans="1:23">
      <c r="A10" s="196" t="str">
        <f t="shared" ref="A10:A53" si="0">"       "&amp;"玉溪市司法局"</f>
        <v>       玉溪市司法局</v>
      </c>
      <c r="B10" s="196" t="s">
        <v>164</v>
      </c>
      <c r="C10" s="196" t="s">
        <v>165</v>
      </c>
      <c r="D10" s="196" t="s">
        <v>86</v>
      </c>
      <c r="E10" s="196" t="s">
        <v>166</v>
      </c>
      <c r="F10" s="196" t="s">
        <v>167</v>
      </c>
      <c r="G10" s="197" t="s">
        <v>168</v>
      </c>
      <c r="H10" s="193">
        <v>2290704</v>
      </c>
      <c r="I10" s="201">
        <v>2290704</v>
      </c>
      <c r="J10" s="201">
        <v>1002183</v>
      </c>
      <c r="K10" s="202"/>
      <c r="L10" s="201">
        <v>1288521</v>
      </c>
      <c r="M10" s="189"/>
      <c r="N10" s="74"/>
      <c r="O10" s="74"/>
      <c r="P10" s="189"/>
      <c r="Q10" s="74"/>
      <c r="R10" s="74"/>
      <c r="S10" s="74"/>
      <c r="T10" s="74"/>
      <c r="U10" s="74"/>
      <c r="V10" s="74"/>
      <c r="W10" s="74"/>
    </row>
    <row r="11" ht="27" spans="1:23">
      <c r="A11" s="198" t="str">
        <f t="shared" si="0"/>
        <v>       玉溪市司法局</v>
      </c>
      <c r="B11" s="198" t="s">
        <v>164</v>
      </c>
      <c r="C11" s="198" t="s">
        <v>165</v>
      </c>
      <c r="D11" s="198" t="s">
        <v>86</v>
      </c>
      <c r="E11" s="198" t="s">
        <v>166</v>
      </c>
      <c r="F11" s="198" t="s">
        <v>169</v>
      </c>
      <c r="G11" s="199" t="s">
        <v>170</v>
      </c>
      <c r="H11" s="193">
        <v>3381504</v>
      </c>
      <c r="I11" s="201">
        <v>3381504</v>
      </c>
      <c r="J11" s="201">
        <v>1479408</v>
      </c>
      <c r="K11" s="202"/>
      <c r="L11" s="201">
        <v>1902096</v>
      </c>
      <c r="M11" s="189"/>
      <c r="N11" s="74"/>
      <c r="O11" s="74"/>
      <c r="P11" s="189"/>
      <c r="Q11" s="74"/>
      <c r="R11" s="74"/>
      <c r="S11" s="74"/>
      <c r="T11" s="74"/>
      <c r="U11" s="74"/>
      <c r="V11" s="74"/>
      <c r="W11" s="74"/>
    </row>
    <row r="12" ht="27" spans="1:23">
      <c r="A12" s="198" t="str">
        <f t="shared" si="0"/>
        <v>       玉溪市司法局</v>
      </c>
      <c r="B12" s="198" t="s">
        <v>164</v>
      </c>
      <c r="C12" s="198" t="s">
        <v>165</v>
      </c>
      <c r="D12" s="198" t="s">
        <v>114</v>
      </c>
      <c r="E12" s="198" t="s">
        <v>171</v>
      </c>
      <c r="F12" s="198" t="s">
        <v>169</v>
      </c>
      <c r="G12" s="199" t="s">
        <v>170</v>
      </c>
      <c r="H12" s="193">
        <v>17052</v>
      </c>
      <c r="I12" s="201">
        <v>17052</v>
      </c>
      <c r="J12" s="201">
        <v>4263</v>
      </c>
      <c r="K12" s="202"/>
      <c r="L12" s="201">
        <v>12789</v>
      </c>
      <c r="M12" s="189"/>
      <c r="N12" s="74"/>
      <c r="O12" s="74"/>
      <c r="P12" s="189"/>
      <c r="Q12" s="74"/>
      <c r="R12" s="74"/>
      <c r="S12" s="74"/>
      <c r="T12" s="74"/>
      <c r="U12" s="74"/>
      <c r="V12" s="74"/>
      <c r="W12" s="74"/>
    </row>
    <row r="13" ht="27" spans="1:23">
      <c r="A13" s="198" t="str">
        <f t="shared" si="0"/>
        <v>       玉溪市司法局</v>
      </c>
      <c r="B13" s="198" t="s">
        <v>172</v>
      </c>
      <c r="C13" s="198" t="s">
        <v>173</v>
      </c>
      <c r="D13" s="198" t="s">
        <v>95</v>
      </c>
      <c r="E13" s="198" t="s">
        <v>174</v>
      </c>
      <c r="F13" s="198" t="s">
        <v>175</v>
      </c>
      <c r="G13" s="199" t="s">
        <v>176</v>
      </c>
      <c r="H13" s="193">
        <v>2822.81</v>
      </c>
      <c r="I13" s="201">
        <v>2822.81</v>
      </c>
      <c r="J13" s="201">
        <v>705.7</v>
      </c>
      <c r="K13" s="202"/>
      <c r="L13" s="201">
        <v>2117.11</v>
      </c>
      <c r="M13" s="189"/>
      <c r="N13" s="74"/>
      <c r="O13" s="74"/>
      <c r="P13" s="189"/>
      <c r="Q13" s="74"/>
      <c r="R13" s="74"/>
      <c r="S13" s="74"/>
      <c r="T13" s="74"/>
      <c r="U13" s="74"/>
      <c r="V13" s="74"/>
      <c r="W13" s="74"/>
    </row>
    <row r="14" ht="27" spans="1:23">
      <c r="A14" s="198" t="str">
        <f t="shared" si="0"/>
        <v>       玉溪市司法局</v>
      </c>
      <c r="B14" s="198" t="s">
        <v>172</v>
      </c>
      <c r="C14" s="198" t="s">
        <v>173</v>
      </c>
      <c r="D14" s="198" t="s">
        <v>101</v>
      </c>
      <c r="E14" s="198" t="s">
        <v>177</v>
      </c>
      <c r="F14" s="198" t="s">
        <v>178</v>
      </c>
      <c r="G14" s="199" t="s">
        <v>179</v>
      </c>
      <c r="H14" s="193">
        <v>1064714.24</v>
      </c>
      <c r="I14" s="201">
        <v>1064714.24</v>
      </c>
      <c r="J14" s="201">
        <v>266178.56</v>
      </c>
      <c r="K14" s="202"/>
      <c r="L14" s="201">
        <v>798535.68</v>
      </c>
      <c r="M14" s="189"/>
      <c r="N14" s="74"/>
      <c r="O14" s="74"/>
      <c r="P14" s="189"/>
      <c r="Q14" s="74"/>
      <c r="R14" s="74"/>
      <c r="S14" s="74"/>
      <c r="T14" s="74"/>
      <c r="U14" s="74"/>
      <c r="V14" s="74"/>
      <c r="W14" s="74"/>
    </row>
    <row r="15" ht="27" spans="1:23">
      <c r="A15" s="198" t="str">
        <f t="shared" si="0"/>
        <v>       玉溪市司法局</v>
      </c>
      <c r="B15" s="198" t="s">
        <v>172</v>
      </c>
      <c r="C15" s="198" t="s">
        <v>173</v>
      </c>
      <c r="D15" s="198" t="s">
        <v>107</v>
      </c>
      <c r="E15" s="198" t="s">
        <v>180</v>
      </c>
      <c r="F15" s="198" t="s">
        <v>181</v>
      </c>
      <c r="G15" s="199" t="s">
        <v>182</v>
      </c>
      <c r="H15" s="193">
        <v>519929.6</v>
      </c>
      <c r="I15" s="201">
        <v>519929.6</v>
      </c>
      <c r="J15" s="201">
        <v>129982.4</v>
      </c>
      <c r="K15" s="202"/>
      <c r="L15" s="201">
        <v>389947.2</v>
      </c>
      <c r="M15" s="189"/>
      <c r="N15" s="74"/>
      <c r="O15" s="74"/>
      <c r="P15" s="189"/>
      <c r="Q15" s="74"/>
      <c r="R15" s="74"/>
      <c r="S15" s="74"/>
      <c r="T15" s="74"/>
      <c r="U15" s="74"/>
      <c r="V15" s="74"/>
      <c r="W15" s="74"/>
    </row>
    <row r="16" ht="27" spans="1:23">
      <c r="A16" s="198" t="str">
        <f t="shared" si="0"/>
        <v>       玉溪市司法局</v>
      </c>
      <c r="B16" s="198" t="s">
        <v>172</v>
      </c>
      <c r="C16" s="198" t="s">
        <v>173</v>
      </c>
      <c r="D16" s="198" t="s">
        <v>108</v>
      </c>
      <c r="E16" s="198" t="s">
        <v>183</v>
      </c>
      <c r="F16" s="198" t="s">
        <v>181</v>
      </c>
      <c r="G16" s="199" t="s">
        <v>182</v>
      </c>
      <c r="H16" s="193">
        <v>32390.92</v>
      </c>
      <c r="I16" s="201">
        <v>32390.92</v>
      </c>
      <c r="J16" s="201">
        <v>8097.73</v>
      </c>
      <c r="K16" s="202"/>
      <c r="L16" s="201">
        <v>24293.19</v>
      </c>
      <c r="M16" s="189"/>
      <c r="N16" s="74"/>
      <c r="O16" s="74"/>
      <c r="P16" s="189"/>
      <c r="Q16" s="74"/>
      <c r="R16" s="74"/>
      <c r="S16" s="74"/>
      <c r="T16" s="74"/>
      <c r="U16" s="74"/>
      <c r="V16" s="74"/>
      <c r="W16" s="74"/>
    </row>
    <row r="17" ht="27" spans="1:23">
      <c r="A17" s="198" t="str">
        <f t="shared" si="0"/>
        <v>       玉溪市司法局</v>
      </c>
      <c r="B17" s="198" t="s">
        <v>172</v>
      </c>
      <c r="C17" s="198" t="s">
        <v>173</v>
      </c>
      <c r="D17" s="198" t="s">
        <v>109</v>
      </c>
      <c r="E17" s="198" t="s">
        <v>184</v>
      </c>
      <c r="F17" s="198" t="s">
        <v>185</v>
      </c>
      <c r="G17" s="199" t="s">
        <v>186</v>
      </c>
      <c r="H17" s="193">
        <v>404076.4</v>
      </c>
      <c r="I17" s="201">
        <v>404076.4</v>
      </c>
      <c r="J17" s="201">
        <v>101019.1</v>
      </c>
      <c r="K17" s="202"/>
      <c r="L17" s="201">
        <v>303057.3</v>
      </c>
      <c r="M17" s="189"/>
      <c r="N17" s="74"/>
      <c r="O17" s="74"/>
      <c r="P17" s="189"/>
      <c r="Q17" s="74"/>
      <c r="R17" s="74"/>
      <c r="S17" s="74"/>
      <c r="T17" s="74"/>
      <c r="U17" s="74"/>
      <c r="V17" s="74"/>
      <c r="W17" s="74"/>
    </row>
    <row r="18" ht="27" spans="1:23">
      <c r="A18" s="198" t="str">
        <f t="shared" si="0"/>
        <v>       玉溪市司法局</v>
      </c>
      <c r="B18" s="198" t="s">
        <v>172</v>
      </c>
      <c r="C18" s="198" t="s">
        <v>173</v>
      </c>
      <c r="D18" s="198" t="s">
        <v>110</v>
      </c>
      <c r="E18" s="198" t="s">
        <v>187</v>
      </c>
      <c r="F18" s="198" t="s">
        <v>175</v>
      </c>
      <c r="G18" s="199" t="s">
        <v>176</v>
      </c>
      <c r="H18" s="193">
        <v>55491.3</v>
      </c>
      <c r="I18" s="201">
        <v>55491.3</v>
      </c>
      <c r="J18" s="201">
        <v>35028.83</v>
      </c>
      <c r="K18" s="202"/>
      <c r="L18" s="201">
        <v>20462.47</v>
      </c>
      <c r="M18" s="189"/>
      <c r="N18" s="74"/>
      <c r="O18" s="74"/>
      <c r="P18" s="189"/>
      <c r="Q18" s="74"/>
      <c r="R18" s="74"/>
      <c r="S18" s="74"/>
      <c r="T18" s="74"/>
      <c r="U18" s="74"/>
      <c r="V18" s="74"/>
      <c r="W18" s="74"/>
    </row>
    <row r="19" ht="27" spans="1:23">
      <c r="A19" s="198" t="str">
        <f t="shared" si="0"/>
        <v>       玉溪市司法局</v>
      </c>
      <c r="B19" s="198" t="s">
        <v>188</v>
      </c>
      <c r="C19" s="198" t="s">
        <v>189</v>
      </c>
      <c r="D19" s="198" t="s">
        <v>113</v>
      </c>
      <c r="E19" s="198" t="s">
        <v>189</v>
      </c>
      <c r="F19" s="198" t="s">
        <v>190</v>
      </c>
      <c r="G19" s="199" t="s">
        <v>189</v>
      </c>
      <c r="H19" s="193">
        <v>983400</v>
      </c>
      <c r="I19" s="201">
        <v>983400</v>
      </c>
      <c r="J19" s="201">
        <v>245850</v>
      </c>
      <c r="K19" s="202"/>
      <c r="L19" s="201">
        <v>737550</v>
      </c>
      <c r="M19" s="189"/>
      <c r="N19" s="74"/>
      <c r="O19" s="74"/>
      <c r="P19" s="189"/>
      <c r="Q19" s="74"/>
      <c r="R19" s="74"/>
      <c r="S19" s="74"/>
      <c r="T19" s="74"/>
      <c r="U19" s="74"/>
      <c r="V19" s="74"/>
      <c r="W19" s="74"/>
    </row>
    <row r="20" ht="27" spans="1:23">
      <c r="A20" s="198" t="str">
        <f t="shared" si="0"/>
        <v>       玉溪市司法局</v>
      </c>
      <c r="B20" s="198" t="s">
        <v>191</v>
      </c>
      <c r="C20" s="198" t="s">
        <v>192</v>
      </c>
      <c r="D20" s="198" t="s">
        <v>99</v>
      </c>
      <c r="E20" s="198" t="s">
        <v>193</v>
      </c>
      <c r="F20" s="198" t="s">
        <v>194</v>
      </c>
      <c r="G20" s="199" t="s">
        <v>195</v>
      </c>
      <c r="H20" s="193">
        <v>1029600</v>
      </c>
      <c r="I20" s="201">
        <v>1029600</v>
      </c>
      <c r="J20" s="201">
        <v>1029600</v>
      </c>
      <c r="K20" s="202"/>
      <c r="L20" s="201"/>
      <c r="M20" s="189"/>
      <c r="N20" s="74"/>
      <c r="O20" s="74"/>
      <c r="P20" s="189"/>
      <c r="Q20" s="74"/>
      <c r="R20" s="74"/>
      <c r="S20" s="74"/>
      <c r="T20" s="74"/>
      <c r="U20" s="74"/>
      <c r="V20" s="74"/>
      <c r="W20" s="74"/>
    </row>
    <row r="21" ht="27" spans="1:23">
      <c r="A21" s="198" t="str">
        <f t="shared" si="0"/>
        <v>       玉溪市司法局</v>
      </c>
      <c r="B21" s="198" t="s">
        <v>191</v>
      </c>
      <c r="C21" s="198" t="s">
        <v>192</v>
      </c>
      <c r="D21" s="198" t="s">
        <v>100</v>
      </c>
      <c r="E21" s="198" t="s">
        <v>196</v>
      </c>
      <c r="F21" s="198" t="s">
        <v>194</v>
      </c>
      <c r="G21" s="199" t="s">
        <v>195</v>
      </c>
      <c r="H21" s="193">
        <v>26400</v>
      </c>
      <c r="I21" s="201">
        <v>26400</v>
      </c>
      <c r="J21" s="201">
        <v>26400</v>
      </c>
      <c r="K21" s="202"/>
      <c r="L21" s="201"/>
      <c r="M21" s="189"/>
      <c r="N21" s="74"/>
      <c r="O21" s="74"/>
      <c r="P21" s="189"/>
      <c r="Q21" s="74"/>
      <c r="R21" s="74"/>
      <c r="S21" s="74"/>
      <c r="T21" s="74"/>
      <c r="U21" s="74"/>
      <c r="V21" s="74"/>
      <c r="W21" s="74"/>
    </row>
    <row r="22" ht="27" spans="1:23">
      <c r="A22" s="198" t="str">
        <f t="shared" si="0"/>
        <v>       玉溪市司法局</v>
      </c>
      <c r="B22" s="198" t="s">
        <v>197</v>
      </c>
      <c r="C22" s="198" t="s">
        <v>198</v>
      </c>
      <c r="D22" s="198" t="s">
        <v>86</v>
      </c>
      <c r="E22" s="198" t="s">
        <v>166</v>
      </c>
      <c r="F22" s="198" t="s">
        <v>199</v>
      </c>
      <c r="G22" s="199" t="s">
        <v>200</v>
      </c>
      <c r="H22" s="193">
        <v>1527476</v>
      </c>
      <c r="I22" s="201">
        <v>1527476</v>
      </c>
      <c r="J22" s="201">
        <v>446659.5</v>
      </c>
      <c r="K22" s="202"/>
      <c r="L22" s="201">
        <v>1080816.5</v>
      </c>
      <c r="M22" s="189"/>
      <c r="N22" s="74"/>
      <c r="O22" s="74"/>
      <c r="P22" s="189"/>
      <c r="Q22" s="74"/>
      <c r="R22" s="74"/>
      <c r="S22" s="74"/>
      <c r="T22" s="74"/>
      <c r="U22" s="74"/>
      <c r="V22" s="74"/>
      <c r="W22" s="74"/>
    </row>
    <row r="23" ht="27" spans="1:23">
      <c r="A23" s="198" t="str">
        <f t="shared" si="0"/>
        <v>       玉溪市司法局</v>
      </c>
      <c r="B23" s="198" t="s">
        <v>201</v>
      </c>
      <c r="C23" s="198" t="s">
        <v>202</v>
      </c>
      <c r="D23" s="198" t="s">
        <v>86</v>
      </c>
      <c r="E23" s="198" t="s">
        <v>166</v>
      </c>
      <c r="F23" s="198" t="s">
        <v>203</v>
      </c>
      <c r="G23" s="199" t="s">
        <v>204</v>
      </c>
      <c r="H23" s="193">
        <v>52000</v>
      </c>
      <c r="I23" s="201">
        <v>52000</v>
      </c>
      <c r="J23" s="201"/>
      <c r="K23" s="202"/>
      <c r="L23" s="201">
        <v>52000</v>
      </c>
      <c r="M23" s="189"/>
      <c r="N23" s="74"/>
      <c r="O23" s="74"/>
      <c r="P23" s="189"/>
      <c r="Q23" s="74"/>
      <c r="R23" s="74"/>
      <c r="S23" s="74"/>
      <c r="T23" s="74"/>
      <c r="U23" s="74"/>
      <c r="V23" s="74"/>
      <c r="W23" s="74"/>
    </row>
    <row r="24" ht="27" spans="1:23">
      <c r="A24" s="198" t="str">
        <f t="shared" si="0"/>
        <v>       玉溪市司法局</v>
      </c>
      <c r="B24" s="198" t="s">
        <v>205</v>
      </c>
      <c r="C24" s="198" t="s">
        <v>206</v>
      </c>
      <c r="D24" s="198" t="s">
        <v>86</v>
      </c>
      <c r="E24" s="198" t="s">
        <v>166</v>
      </c>
      <c r="F24" s="198" t="s">
        <v>207</v>
      </c>
      <c r="G24" s="199" t="s">
        <v>208</v>
      </c>
      <c r="H24" s="193">
        <v>468000</v>
      </c>
      <c r="I24" s="201">
        <v>468000</v>
      </c>
      <c r="J24" s="201">
        <v>204750</v>
      </c>
      <c r="K24" s="202"/>
      <c r="L24" s="201">
        <v>263250</v>
      </c>
      <c r="M24" s="189"/>
      <c r="N24" s="74"/>
      <c r="O24" s="74"/>
      <c r="P24" s="189"/>
      <c r="Q24" s="74"/>
      <c r="R24" s="74"/>
      <c r="S24" s="74"/>
      <c r="T24" s="74"/>
      <c r="U24" s="74"/>
      <c r="V24" s="74"/>
      <c r="W24" s="74"/>
    </row>
    <row r="25" ht="27" spans="1:23">
      <c r="A25" s="198" t="str">
        <f t="shared" si="0"/>
        <v>       玉溪市司法局</v>
      </c>
      <c r="B25" s="198" t="s">
        <v>209</v>
      </c>
      <c r="C25" s="198" t="s">
        <v>210</v>
      </c>
      <c r="D25" s="198" t="s">
        <v>86</v>
      </c>
      <c r="E25" s="198" t="s">
        <v>166</v>
      </c>
      <c r="F25" s="198" t="s">
        <v>211</v>
      </c>
      <c r="G25" s="199" t="s">
        <v>210</v>
      </c>
      <c r="H25" s="193">
        <v>113785.2</v>
      </c>
      <c r="I25" s="201">
        <v>113785.2</v>
      </c>
      <c r="J25" s="201"/>
      <c r="K25" s="202"/>
      <c r="L25" s="201">
        <v>113785.2</v>
      </c>
      <c r="M25" s="189"/>
      <c r="N25" s="74"/>
      <c r="O25" s="74"/>
      <c r="P25" s="189"/>
      <c r="Q25" s="74"/>
      <c r="R25" s="74"/>
      <c r="S25" s="74"/>
      <c r="T25" s="74"/>
      <c r="U25" s="74"/>
      <c r="V25" s="74"/>
      <c r="W25" s="74"/>
    </row>
    <row r="26" ht="27" spans="1:23">
      <c r="A26" s="198" t="str">
        <f t="shared" si="0"/>
        <v>       玉溪市司法局</v>
      </c>
      <c r="B26" s="198" t="s">
        <v>209</v>
      </c>
      <c r="C26" s="198" t="s">
        <v>210</v>
      </c>
      <c r="D26" s="198" t="s">
        <v>95</v>
      </c>
      <c r="E26" s="198" t="s">
        <v>174</v>
      </c>
      <c r="F26" s="198" t="s">
        <v>211</v>
      </c>
      <c r="G26" s="199" t="s">
        <v>210</v>
      </c>
      <c r="H26" s="193">
        <v>15342.48</v>
      </c>
      <c r="I26" s="201">
        <v>15342.48</v>
      </c>
      <c r="J26" s="201"/>
      <c r="K26" s="202"/>
      <c r="L26" s="201">
        <v>15342.48</v>
      </c>
      <c r="M26" s="189"/>
      <c r="N26" s="74"/>
      <c r="O26" s="74"/>
      <c r="P26" s="189"/>
      <c r="Q26" s="74"/>
      <c r="R26" s="74"/>
      <c r="S26" s="74"/>
      <c r="T26" s="74"/>
      <c r="U26" s="74"/>
      <c r="V26" s="74"/>
      <c r="W26" s="74"/>
    </row>
    <row r="27" ht="27" spans="1:23">
      <c r="A27" s="198" t="str">
        <f t="shared" si="0"/>
        <v>       玉溪市司法局</v>
      </c>
      <c r="B27" s="198" t="s">
        <v>212</v>
      </c>
      <c r="C27" s="198" t="s">
        <v>213</v>
      </c>
      <c r="D27" s="198" t="s">
        <v>86</v>
      </c>
      <c r="E27" s="198" t="s">
        <v>166</v>
      </c>
      <c r="F27" s="198" t="s">
        <v>214</v>
      </c>
      <c r="G27" s="199" t="s">
        <v>215</v>
      </c>
      <c r="H27" s="193">
        <v>201188</v>
      </c>
      <c r="I27" s="201">
        <v>201188</v>
      </c>
      <c r="J27" s="201">
        <v>43070.25</v>
      </c>
      <c r="K27" s="202"/>
      <c r="L27" s="201">
        <v>158117.75</v>
      </c>
      <c r="M27" s="189"/>
      <c r="N27" s="74"/>
      <c r="O27" s="74"/>
      <c r="P27" s="189"/>
      <c r="Q27" s="74"/>
      <c r="R27" s="74"/>
      <c r="S27" s="74"/>
      <c r="T27" s="74"/>
      <c r="U27" s="74"/>
      <c r="V27" s="74"/>
      <c r="W27" s="74"/>
    </row>
    <row r="28" ht="27" spans="1:23">
      <c r="A28" s="198" t="str">
        <f t="shared" si="0"/>
        <v>       玉溪市司法局</v>
      </c>
      <c r="B28" s="198" t="s">
        <v>212</v>
      </c>
      <c r="C28" s="198" t="s">
        <v>213</v>
      </c>
      <c r="D28" s="198" t="s">
        <v>86</v>
      </c>
      <c r="E28" s="198" t="s">
        <v>166</v>
      </c>
      <c r="F28" s="198" t="s">
        <v>216</v>
      </c>
      <c r="G28" s="199" t="s">
        <v>217</v>
      </c>
      <c r="H28" s="193">
        <v>7000</v>
      </c>
      <c r="I28" s="201">
        <v>7000</v>
      </c>
      <c r="J28" s="201">
        <v>1750</v>
      </c>
      <c r="K28" s="202"/>
      <c r="L28" s="201">
        <v>5250</v>
      </c>
      <c r="M28" s="189"/>
      <c r="N28" s="74"/>
      <c r="O28" s="74"/>
      <c r="P28" s="189"/>
      <c r="Q28" s="74"/>
      <c r="R28" s="74"/>
      <c r="S28" s="74"/>
      <c r="T28" s="74"/>
      <c r="U28" s="74"/>
      <c r="V28" s="74"/>
      <c r="W28" s="74"/>
    </row>
    <row r="29" ht="27" spans="1:23">
      <c r="A29" s="198" t="str">
        <f t="shared" si="0"/>
        <v>       玉溪市司法局</v>
      </c>
      <c r="B29" s="198" t="s">
        <v>212</v>
      </c>
      <c r="C29" s="198" t="s">
        <v>213</v>
      </c>
      <c r="D29" s="198" t="s">
        <v>86</v>
      </c>
      <c r="E29" s="198" t="s">
        <v>166</v>
      </c>
      <c r="F29" s="198" t="s">
        <v>218</v>
      </c>
      <c r="G29" s="199" t="s">
        <v>219</v>
      </c>
      <c r="H29" s="193">
        <v>10000</v>
      </c>
      <c r="I29" s="201">
        <v>10000</v>
      </c>
      <c r="J29" s="201">
        <v>2500</v>
      </c>
      <c r="K29" s="202"/>
      <c r="L29" s="201">
        <v>7500</v>
      </c>
      <c r="M29" s="189"/>
      <c r="N29" s="74"/>
      <c r="O29" s="74"/>
      <c r="P29" s="189"/>
      <c r="Q29" s="74"/>
      <c r="R29" s="74"/>
      <c r="S29" s="74"/>
      <c r="T29" s="74"/>
      <c r="U29" s="74"/>
      <c r="V29" s="74"/>
      <c r="W29" s="74"/>
    </row>
    <row r="30" ht="27" spans="1:23">
      <c r="A30" s="198" t="str">
        <f t="shared" si="0"/>
        <v>       玉溪市司法局</v>
      </c>
      <c r="B30" s="198" t="s">
        <v>212</v>
      </c>
      <c r="C30" s="198" t="s">
        <v>213</v>
      </c>
      <c r="D30" s="198" t="s">
        <v>86</v>
      </c>
      <c r="E30" s="198" t="s">
        <v>166</v>
      </c>
      <c r="F30" s="198" t="s">
        <v>220</v>
      </c>
      <c r="G30" s="199" t="s">
        <v>221</v>
      </c>
      <c r="H30" s="193">
        <v>46000</v>
      </c>
      <c r="I30" s="201">
        <v>46000</v>
      </c>
      <c r="J30" s="201">
        <v>11500</v>
      </c>
      <c r="K30" s="202"/>
      <c r="L30" s="201">
        <v>34500</v>
      </c>
      <c r="M30" s="189"/>
      <c r="N30" s="74"/>
      <c r="O30" s="74"/>
      <c r="P30" s="189"/>
      <c r="Q30" s="74"/>
      <c r="R30" s="74"/>
      <c r="S30" s="74"/>
      <c r="T30" s="74"/>
      <c r="U30" s="74"/>
      <c r="V30" s="74"/>
      <c r="W30" s="74"/>
    </row>
    <row r="31" ht="27" spans="1:23">
      <c r="A31" s="198" t="str">
        <f t="shared" si="0"/>
        <v>       玉溪市司法局</v>
      </c>
      <c r="B31" s="198" t="s">
        <v>212</v>
      </c>
      <c r="C31" s="198" t="s">
        <v>213</v>
      </c>
      <c r="D31" s="198" t="s">
        <v>86</v>
      </c>
      <c r="E31" s="198" t="s">
        <v>166</v>
      </c>
      <c r="F31" s="198" t="s">
        <v>222</v>
      </c>
      <c r="G31" s="199" t="s">
        <v>223</v>
      </c>
      <c r="H31" s="193">
        <v>100000</v>
      </c>
      <c r="I31" s="201">
        <v>100000</v>
      </c>
      <c r="J31" s="201">
        <v>25000</v>
      </c>
      <c r="K31" s="202"/>
      <c r="L31" s="201">
        <v>75000</v>
      </c>
      <c r="M31" s="189"/>
      <c r="N31" s="74"/>
      <c r="O31" s="74"/>
      <c r="P31" s="189"/>
      <c r="Q31" s="74"/>
      <c r="R31" s="74"/>
      <c r="S31" s="74"/>
      <c r="T31" s="74"/>
      <c r="U31" s="74"/>
      <c r="V31" s="74"/>
      <c r="W31" s="74"/>
    </row>
    <row r="32" ht="27" spans="1:23">
      <c r="A32" s="198" t="str">
        <f t="shared" si="0"/>
        <v>       玉溪市司法局</v>
      </c>
      <c r="B32" s="198" t="s">
        <v>212</v>
      </c>
      <c r="C32" s="198" t="s">
        <v>213</v>
      </c>
      <c r="D32" s="198" t="s">
        <v>86</v>
      </c>
      <c r="E32" s="198" t="s">
        <v>166</v>
      </c>
      <c r="F32" s="198" t="s">
        <v>224</v>
      </c>
      <c r="G32" s="199" t="s">
        <v>225</v>
      </c>
      <c r="H32" s="193">
        <v>60000</v>
      </c>
      <c r="I32" s="201">
        <v>60000</v>
      </c>
      <c r="J32" s="201">
        <v>15000</v>
      </c>
      <c r="K32" s="202"/>
      <c r="L32" s="201">
        <v>45000</v>
      </c>
      <c r="M32" s="189"/>
      <c r="N32" s="74"/>
      <c r="O32" s="74"/>
      <c r="P32" s="189"/>
      <c r="Q32" s="74"/>
      <c r="R32" s="74"/>
      <c r="S32" s="74"/>
      <c r="T32" s="74"/>
      <c r="U32" s="74"/>
      <c r="V32" s="74"/>
      <c r="W32" s="74"/>
    </row>
    <row r="33" ht="27" spans="1:23">
      <c r="A33" s="198" t="str">
        <f t="shared" si="0"/>
        <v>       玉溪市司法局</v>
      </c>
      <c r="B33" s="198" t="s">
        <v>212</v>
      </c>
      <c r="C33" s="198" t="s">
        <v>213</v>
      </c>
      <c r="D33" s="198" t="s">
        <v>86</v>
      </c>
      <c r="E33" s="198" t="s">
        <v>166</v>
      </c>
      <c r="F33" s="198" t="s">
        <v>226</v>
      </c>
      <c r="G33" s="199" t="s">
        <v>227</v>
      </c>
      <c r="H33" s="193">
        <v>5000</v>
      </c>
      <c r="I33" s="201">
        <v>5000</v>
      </c>
      <c r="J33" s="201">
        <v>1250</v>
      </c>
      <c r="K33" s="202"/>
      <c r="L33" s="201">
        <v>3750</v>
      </c>
      <c r="M33" s="189"/>
      <c r="N33" s="74"/>
      <c r="O33" s="74"/>
      <c r="P33" s="189"/>
      <c r="Q33" s="74"/>
      <c r="R33" s="74"/>
      <c r="S33" s="74"/>
      <c r="T33" s="74"/>
      <c r="U33" s="74"/>
      <c r="V33" s="74"/>
      <c r="W33" s="74"/>
    </row>
    <row r="34" ht="27" spans="1:23">
      <c r="A34" s="198" t="str">
        <f t="shared" si="0"/>
        <v>       玉溪市司法局</v>
      </c>
      <c r="B34" s="198" t="s">
        <v>212</v>
      </c>
      <c r="C34" s="198" t="s">
        <v>213</v>
      </c>
      <c r="D34" s="198" t="s">
        <v>86</v>
      </c>
      <c r="E34" s="198" t="s">
        <v>166</v>
      </c>
      <c r="F34" s="198" t="s">
        <v>228</v>
      </c>
      <c r="G34" s="199" t="s">
        <v>229</v>
      </c>
      <c r="H34" s="193">
        <v>43000</v>
      </c>
      <c r="I34" s="201">
        <v>43000</v>
      </c>
      <c r="J34" s="201">
        <v>10750</v>
      </c>
      <c r="K34" s="202"/>
      <c r="L34" s="201">
        <v>32250</v>
      </c>
      <c r="M34" s="189"/>
      <c r="N34" s="74"/>
      <c r="O34" s="74"/>
      <c r="P34" s="189"/>
      <c r="Q34" s="74"/>
      <c r="R34" s="74"/>
      <c r="S34" s="74"/>
      <c r="T34" s="74"/>
      <c r="U34" s="74"/>
      <c r="V34" s="74"/>
      <c r="W34" s="74"/>
    </row>
    <row r="35" ht="27" spans="1:23">
      <c r="A35" s="198" t="str">
        <f t="shared" si="0"/>
        <v>       玉溪市司法局</v>
      </c>
      <c r="B35" s="198" t="s">
        <v>212</v>
      </c>
      <c r="C35" s="198" t="s">
        <v>213</v>
      </c>
      <c r="D35" s="198" t="s">
        <v>86</v>
      </c>
      <c r="E35" s="198" t="s">
        <v>166</v>
      </c>
      <c r="F35" s="198" t="s">
        <v>207</v>
      </c>
      <c r="G35" s="199" t="s">
        <v>208</v>
      </c>
      <c r="H35" s="193">
        <v>96800</v>
      </c>
      <c r="I35" s="201">
        <v>96800</v>
      </c>
      <c r="J35" s="201">
        <v>24200</v>
      </c>
      <c r="K35" s="202"/>
      <c r="L35" s="201">
        <v>72600</v>
      </c>
      <c r="M35" s="189"/>
      <c r="N35" s="74"/>
      <c r="O35" s="74"/>
      <c r="P35" s="189"/>
      <c r="Q35" s="74"/>
      <c r="R35" s="74"/>
      <c r="S35" s="74"/>
      <c r="T35" s="74"/>
      <c r="U35" s="74"/>
      <c r="V35" s="74"/>
      <c r="W35" s="74"/>
    </row>
    <row r="36" ht="27" spans="1:23">
      <c r="A36" s="198" t="str">
        <f t="shared" si="0"/>
        <v>       玉溪市司法局</v>
      </c>
      <c r="B36" s="198" t="s">
        <v>212</v>
      </c>
      <c r="C36" s="198" t="s">
        <v>213</v>
      </c>
      <c r="D36" s="198" t="s">
        <v>95</v>
      </c>
      <c r="E36" s="198" t="s">
        <v>174</v>
      </c>
      <c r="F36" s="198" t="s">
        <v>216</v>
      </c>
      <c r="G36" s="199" t="s">
        <v>217</v>
      </c>
      <c r="H36" s="193">
        <v>23000</v>
      </c>
      <c r="I36" s="201">
        <v>23000</v>
      </c>
      <c r="J36" s="201">
        <v>5750</v>
      </c>
      <c r="K36" s="202"/>
      <c r="L36" s="201">
        <v>17250</v>
      </c>
      <c r="M36" s="189"/>
      <c r="N36" s="74"/>
      <c r="O36" s="74"/>
      <c r="P36" s="189"/>
      <c r="Q36" s="74"/>
      <c r="R36" s="74"/>
      <c r="S36" s="74"/>
      <c r="T36" s="74"/>
      <c r="U36" s="74"/>
      <c r="V36" s="74"/>
      <c r="W36" s="74"/>
    </row>
    <row r="37" ht="27" spans="1:23">
      <c r="A37" s="198" t="str">
        <f t="shared" si="0"/>
        <v>       玉溪市司法局</v>
      </c>
      <c r="B37" s="198" t="s">
        <v>212</v>
      </c>
      <c r="C37" s="198" t="s">
        <v>213</v>
      </c>
      <c r="D37" s="198" t="s">
        <v>95</v>
      </c>
      <c r="E37" s="198" t="s">
        <v>174</v>
      </c>
      <c r="F37" s="198" t="s">
        <v>218</v>
      </c>
      <c r="G37" s="199" t="s">
        <v>219</v>
      </c>
      <c r="H37" s="193">
        <v>50000</v>
      </c>
      <c r="I37" s="201">
        <v>50000</v>
      </c>
      <c r="J37" s="201">
        <v>12500</v>
      </c>
      <c r="K37" s="202"/>
      <c r="L37" s="201">
        <v>37500</v>
      </c>
      <c r="M37" s="189"/>
      <c r="N37" s="74"/>
      <c r="O37" s="74"/>
      <c r="P37" s="189"/>
      <c r="Q37" s="74"/>
      <c r="R37" s="74"/>
      <c r="S37" s="74"/>
      <c r="T37" s="74"/>
      <c r="U37" s="74"/>
      <c r="V37" s="74"/>
      <c r="W37" s="74"/>
    </row>
    <row r="38" ht="27" spans="1:23">
      <c r="A38" s="198" t="str">
        <f t="shared" si="0"/>
        <v>       玉溪市司法局</v>
      </c>
      <c r="B38" s="198" t="s">
        <v>212</v>
      </c>
      <c r="C38" s="198" t="s">
        <v>213</v>
      </c>
      <c r="D38" s="198" t="s">
        <v>95</v>
      </c>
      <c r="E38" s="198" t="s">
        <v>174</v>
      </c>
      <c r="F38" s="198" t="s">
        <v>228</v>
      </c>
      <c r="G38" s="199" t="s">
        <v>229</v>
      </c>
      <c r="H38" s="193">
        <v>5000</v>
      </c>
      <c r="I38" s="201">
        <v>5000</v>
      </c>
      <c r="J38" s="201">
        <v>1250</v>
      </c>
      <c r="K38" s="202"/>
      <c r="L38" s="201">
        <v>3750</v>
      </c>
      <c r="M38" s="189"/>
      <c r="N38" s="74"/>
      <c r="O38" s="74"/>
      <c r="P38" s="189"/>
      <c r="Q38" s="74"/>
      <c r="R38" s="74"/>
      <c r="S38" s="74"/>
      <c r="T38" s="74"/>
      <c r="U38" s="74"/>
      <c r="V38" s="74"/>
      <c r="W38" s="74"/>
    </row>
    <row r="39" ht="27" spans="1:23">
      <c r="A39" s="198" t="str">
        <f t="shared" si="0"/>
        <v>       玉溪市司法局</v>
      </c>
      <c r="B39" s="198" t="s">
        <v>212</v>
      </c>
      <c r="C39" s="198" t="s">
        <v>213</v>
      </c>
      <c r="D39" s="198" t="s">
        <v>99</v>
      </c>
      <c r="E39" s="198" t="s">
        <v>193</v>
      </c>
      <c r="F39" s="198" t="s">
        <v>230</v>
      </c>
      <c r="G39" s="199" t="s">
        <v>231</v>
      </c>
      <c r="H39" s="193">
        <v>19800</v>
      </c>
      <c r="I39" s="201">
        <v>19800</v>
      </c>
      <c r="J39" s="201">
        <v>19800</v>
      </c>
      <c r="K39" s="202"/>
      <c r="L39" s="201"/>
      <c r="M39" s="189"/>
      <c r="N39" s="74"/>
      <c r="O39" s="74"/>
      <c r="P39" s="189"/>
      <c r="Q39" s="74"/>
      <c r="R39" s="74"/>
      <c r="S39" s="74"/>
      <c r="T39" s="74"/>
      <c r="U39" s="74"/>
      <c r="V39" s="74"/>
      <c r="W39" s="74"/>
    </row>
    <row r="40" ht="27" spans="1:23">
      <c r="A40" s="198" t="str">
        <f t="shared" si="0"/>
        <v>       玉溪市司法局</v>
      </c>
      <c r="B40" s="198" t="s">
        <v>212</v>
      </c>
      <c r="C40" s="198" t="s">
        <v>213</v>
      </c>
      <c r="D40" s="198" t="s">
        <v>100</v>
      </c>
      <c r="E40" s="198" t="s">
        <v>196</v>
      </c>
      <c r="F40" s="198" t="s">
        <v>230</v>
      </c>
      <c r="G40" s="199" t="s">
        <v>231</v>
      </c>
      <c r="H40" s="193">
        <v>600</v>
      </c>
      <c r="I40" s="201">
        <v>600</v>
      </c>
      <c r="J40" s="201">
        <v>600</v>
      </c>
      <c r="K40" s="202"/>
      <c r="L40" s="201"/>
      <c r="M40" s="189"/>
      <c r="N40" s="74"/>
      <c r="O40" s="74"/>
      <c r="P40" s="189"/>
      <c r="Q40" s="74"/>
      <c r="R40" s="74"/>
      <c r="S40" s="74"/>
      <c r="T40" s="74"/>
      <c r="U40" s="74"/>
      <c r="V40" s="74"/>
      <c r="W40" s="74"/>
    </row>
    <row r="41" ht="27" spans="1:23">
      <c r="A41" s="198" t="str">
        <f t="shared" si="0"/>
        <v>       玉溪市司法局</v>
      </c>
      <c r="B41" s="198" t="s">
        <v>232</v>
      </c>
      <c r="C41" s="198" t="s">
        <v>141</v>
      </c>
      <c r="D41" s="198" t="s">
        <v>86</v>
      </c>
      <c r="E41" s="198" t="s">
        <v>166</v>
      </c>
      <c r="F41" s="198" t="s">
        <v>233</v>
      </c>
      <c r="G41" s="199" t="s">
        <v>141</v>
      </c>
      <c r="H41" s="193">
        <v>30000</v>
      </c>
      <c r="I41" s="201">
        <v>30000</v>
      </c>
      <c r="J41" s="201"/>
      <c r="K41" s="202"/>
      <c r="L41" s="201">
        <v>30000</v>
      </c>
      <c r="M41" s="189"/>
      <c r="N41" s="74"/>
      <c r="O41" s="74"/>
      <c r="P41" s="189"/>
      <c r="Q41" s="74"/>
      <c r="R41" s="74"/>
      <c r="S41" s="74"/>
      <c r="T41" s="74"/>
      <c r="U41" s="74"/>
      <c r="V41" s="74"/>
      <c r="W41" s="74"/>
    </row>
    <row r="42" ht="27" spans="1:23">
      <c r="A42" s="198" t="str">
        <f t="shared" si="0"/>
        <v>       玉溪市司法局</v>
      </c>
      <c r="B42" s="198" t="s">
        <v>234</v>
      </c>
      <c r="C42" s="198" t="s">
        <v>235</v>
      </c>
      <c r="D42" s="198" t="s">
        <v>86</v>
      </c>
      <c r="E42" s="198" t="s">
        <v>166</v>
      </c>
      <c r="F42" s="198" t="s">
        <v>175</v>
      </c>
      <c r="G42" s="199" t="s">
        <v>176</v>
      </c>
      <c r="H42" s="193">
        <v>92812</v>
      </c>
      <c r="I42" s="201">
        <v>92812</v>
      </c>
      <c r="J42" s="201"/>
      <c r="K42" s="202"/>
      <c r="L42" s="201">
        <v>92812</v>
      </c>
      <c r="M42" s="189"/>
      <c r="N42" s="74"/>
      <c r="O42" s="74"/>
      <c r="P42" s="189"/>
      <c r="Q42" s="74"/>
      <c r="R42" s="74"/>
      <c r="S42" s="74"/>
      <c r="T42" s="74"/>
      <c r="U42" s="74"/>
      <c r="V42" s="74"/>
      <c r="W42" s="74"/>
    </row>
    <row r="43" ht="27" spans="1:23">
      <c r="A43" s="198" t="str">
        <f t="shared" si="0"/>
        <v>       玉溪市司法局</v>
      </c>
      <c r="B43" s="198" t="s">
        <v>236</v>
      </c>
      <c r="C43" s="198" t="s">
        <v>237</v>
      </c>
      <c r="D43" s="198" t="s">
        <v>86</v>
      </c>
      <c r="E43" s="198" t="s">
        <v>166</v>
      </c>
      <c r="F43" s="198" t="s">
        <v>238</v>
      </c>
      <c r="G43" s="199" t="s">
        <v>198</v>
      </c>
      <c r="H43" s="193">
        <v>432000</v>
      </c>
      <c r="I43" s="201">
        <v>432000</v>
      </c>
      <c r="J43" s="201">
        <v>108000</v>
      </c>
      <c r="K43" s="202"/>
      <c r="L43" s="201">
        <v>324000</v>
      </c>
      <c r="M43" s="189"/>
      <c r="N43" s="74"/>
      <c r="O43" s="74"/>
      <c r="P43" s="189"/>
      <c r="Q43" s="74"/>
      <c r="R43" s="74"/>
      <c r="S43" s="74"/>
      <c r="T43" s="74"/>
      <c r="U43" s="74"/>
      <c r="V43" s="74"/>
      <c r="W43" s="74"/>
    </row>
    <row r="44" ht="27" spans="1:23">
      <c r="A44" s="198" t="str">
        <f t="shared" si="0"/>
        <v>       玉溪市司法局</v>
      </c>
      <c r="B44" s="198" t="s">
        <v>239</v>
      </c>
      <c r="C44" s="198" t="s">
        <v>240</v>
      </c>
      <c r="D44" s="198" t="s">
        <v>87</v>
      </c>
      <c r="E44" s="198" t="s">
        <v>241</v>
      </c>
      <c r="F44" s="198" t="s">
        <v>214</v>
      </c>
      <c r="G44" s="199" t="s">
        <v>215</v>
      </c>
      <c r="H44" s="193">
        <v>252000</v>
      </c>
      <c r="I44" s="201">
        <v>252000</v>
      </c>
      <c r="J44" s="201"/>
      <c r="K44" s="202"/>
      <c r="L44" s="201">
        <v>252000</v>
      </c>
      <c r="M44" s="189"/>
      <c r="N44" s="74"/>
      <c r="O44" s="74"/>
      <c r="P44" s="189"/>
      <c r="Q44" s="74"/>
      <c r="R44" s="74"/>
      <c r="S44" s="74"/>
      <c r="T44" s="74"/>
      <c r="U44" s="74"/>
      <c r="V44" s="74"/>
      <c r="W44" s="74"/>
    </row>
    <row r="45" ht="27" spans="1:23">
      <c r="A45" s="198" t="str">
        <f t="shared" si="0"/>
        <v>       玉溪市司法局</v>
      </c>
      <c r="B45" s="198" t="s">
        <v>242</v>
      </c>
      <c r="C45" s="198" t="s">
        <v>243</v>
      </c>
      <c r="D45" s="198" t="s">
        <v>86</v>
      </c>
      <c r="E45" s="198" t="s">
        <v>166</v>
      </c>
      <c r="F45" s="198" t="s">
        <v>199</v>
      </c>
      <c r="G45" s="199" t="s">
        <v>200</v>
      </c>
      <c r="H45" s="193">
        <v>190892</v>
      </c>
      <c r="I45" s="201">
        <v>190892</v>
      </c>
      <c r="J45" s="201"/>
      <c r="K45" s="202"/>
      <c r="L45" s="201">
        <v>190892</v>
      </c>
      <c r="M45" s="189"/>
      <c r="N45" s="74"/>
      <c r="O45" s="74"/>
      <c r="P45" s="189"/>
      <c r="Q45" s="74"/>
      <c r="R45" s="74"/>
      <c r="S45" s="74"/>
      <c r="T45" s="74"/>
      <c r="U45" s="74"/>
      <c r="V45" s="74"/>
      <c r="W45" s="74"/>
    </row>
    <row r="46" ht="27" spans="1:23">
      <c r="A46" s="198" t="str">
        <f t="shared" si="0"/>
        <v>       玉溪市司法局</v>
      </c>
      <c r="B46" s="198" t="s">
        <v>244</v>
      </c>
      <c r="C46" s="198" t="s">
        <v>245</v>
      </c>
      <c r="D46" s="198" t="s">
        <v>87</v>
      </c>
      <c r="E46" s="198" t="s">
        <v>241</v>
      </c>
      <c r="F46" s="198" t="s">
        <v>246</v>
      </c>
      <c r="G46" s="199" t="s">
        <v>247</v>
      </c>
      <c r="H46" s="193">
        <v>288000</v>
      </c>
      <c r="I46" s="201">
        <v>288000</v>
      </c>
      <c r="J46" s="201"/>
      <c r="K46" s="202"/>
      <c r="L46" s="201">
        <v>288000</v>
      </c>
      <c r="M46" s="189"/>
      <c r="N46" s="74"/>
      <c r="O46" s="74"/>
      <c r="P46" s="189"/>
      <c r="Q46" s="74"/>
      <c r="R46" s="74"/>
      <c r="S46" s="74"/>
      <c r="T46" s="74"/>
      <c r="U46" s="74"/>
      <c r="V46" s="74"/>
      <c r="W46" s="74"/>
    </row>
    <row r="47" ht="27" spans="1:23">
      <c r="A47" s="198" t="str">
        <f t="shared" si="0"/>
        <v>       玉溪市司法局</v>
      </c>
      <c r="B47" s="198" t="s">
        <v>248</v>
      </c>
      <c r="C47" s="198" t="s">
        <v>249</v>
      </c>
      <c r="D47" s="198" t="s">
        <v>102</v>
      </c>
      <c r="E47" s="198" t="s">
        <v>250</v>
      </c>
      <c r="F47" s="198" t="s">
        <v>251</v>
      </c>
      <c r="G47" s="199" t="s">
        <v>252</v>
      </c>
      <c r="H47" s="193">
        <v>375000</v>
      </c>
      <c r="I47" s="201">
        <v>375000</v>
      </c>
      <c r="J47" s="201"/>
      <c r="K47" s="202"/>
      <c r="L47" s="201">
        <v>375000</v>
      </c>
      <c r="M47" s="189"/>
      <c r="N47" s="74"/>
      <c r="O47" s="74"/>
      <c r="P47" s="189"/>
      <c r="Q47" s="74"/>
      <c r="R47" s="74"/>
      <c r="S47" s="74"/>
      <c r="T47" s="74"/>
      <c r="U47" s="74"/>
      <c r="V47" s="74"/>
      <c r="W47" s="74"/>
    </row>
    <row r="48" ht="27" spans="1:23">
      <c r="A48" s="198" t="str">
        <f t="shared" si="0"/>
        <v>       玉溪市司法局</v>
      </c>
      <c r="B48" s="198" t="s">
        <v>253</v>
      </c>
      <c r="C48" s="198" t="s">
        <v>254</v>
      </c>
      <c r="D48" s="198" t="s">
        <v>95</v>
      </c>
      <c r="E48" s="198" t="s">
        <v>174</v>
      </c>
      <c r="F48" s="198" t="s">
        <v>255</v>
      </c>
      <c r="G48" s="199" t="s">
        <v>256</v>
      </c>
      <c r="H48" s="193">
        <v>247000</v>
      </c>
      <c r="I48" s="201">
        <v>247000</v>
      </c>
      <c r="J48" s="201">
        <v>247000</v>
      </c>
      <c r="K48" s="202"/>
      <c r="L48" s="201"/>
      <c r="M48" s="189"/>
      <c r="N48" s="74"/>
      <c r="O48" s="74"/>
      <c r="P48" s="189"/>
      <c r="Q48" s="74"/>
      <c r="R48" s="74"/>
      <c r="S48" s="74"/>
      <c r="T48" s="74"/>
      <c r="U48" s="74"/>
      <c r="V48" s="74"/>
      <c r="W48" s="74"/>
    </row>
    <row r="49" ht="27" spans="1:23">
      <c r="A49" s="198" t="str">
        <f t="shared" si="0"/>
        <v>       玉溪市司法局</v>
      </c>
      <c r="B49" s="198" t="s">
        <v>257</v>
      </c>
      <c r="C49" s="198" t="s">
        <v>258</v>
      </c>
      <c r="D49" s="198" t="s">
        <v>95</v>
      </c>
      <c r="E49" s="198" t="s">
        <v>174</v>
      </c>
      <c r="F49" s="198" t="s">
        <v>255</v>
      </c>
      <c r="G49" s="199" t="s">
        <v>256</v>
      </c>
      <c r="H49" s="193">
        <v>125000</v>
      </c>
      <c r="I49" s="201">
        <v>125000</v>
      </c>
      <c r="J49" s="201"/>
      <c r="K49" s="202"/>
      <c r="L49" s="201">
        <v>125000</v>
      </c>
      <c r="M49" s="189"/>
      <c r="N49" s="74"/>
      <c r="O49" s="74"/>
      <c r="P49" s="189"/>
      <c r="Q49" s="74"/>
      <c r="R49" s="74"/>
      <c r="S49" s="74"/>
      <c r="T49" s="74"/>
      <c r="U49" s="74"/>
      <c r="V49" s="74"/>
      <c r="W49" s="74"/>
    </row>
    <row r="50" ht="27" spans="1:23">
      <c r="A50" s="198" t="str">
        <f t="shared" si="0"/>
        <v>       玉溪市司法局</v>
      </c>
      <c r="B50" s="198" t="s">
        <v>259</v>
      </c>
      <c r="C50" s="198" t="s">
        <v>260</v>
      </c>
      <c r="D50" s="198" t="s">
        <v>95</v>
      </c>
      <c r="E50" s="198" t="s">
        <v>174</v>
      </c>
      <c r="F50" s="198" t="s">
        <v>167</v>
      </c>
      <c r="G50" s="199" t="s">
        <v>168</v>
      </c>
      <c r="H50" s="193">
        <v>156072</v>
      </c>
      <c r="I50" s="201">
        <v>156072</v>
      </c>
      <c r="J50" s="201">
        <v>68281.5</v>
      </c>
      <c r="K50" s="202"/>
      <c r="L50" s="201">
        <v>87790.5</v>
      </c>
      <c r="M50" s="189"/>
      <c r="N50" s="74"/>
      <c r="O50" s="74"/>
      <c r="P50" s="189"/>
      <c r="Q50" s="74"/>
      <c r="R50" s="74"/>
      <c r="S50" s="74"/>
      <c r="T50" s="74"/>
      <c r="U50" s="74"/>
      <c r="V50" s="74"/>
      <c r="W50" s="74"/>
    </row>
    <row r="51" ht="27" spans="1:23">
      <c r="A51" s="198" t="str">
        <f t="shared" si="0"/>
        <v>       玉溪市司法局</v>
      </c>
      <c r="B51" s="198" t="s">
        <v>259</v>
      </c>
      <c r="C51" s="198" t="s">
        <v>260</v>
      </c>
      <c r="D51" s="198" t="s">
        <v>95</v>
      </c>
      <c r="E51" s="198" t="s">
        <v>174</v>
      </c>
      <c r="F51" s="198" t="s">
        <v>255</v>
      </c>
      <c r="G51" s="199" t="s">
        <v>256</v>
      </c>
      <c r="H51" s="193">
        <v>77160</v>
      </c>
      <c r="I51" s="201">
        <v>77160</v>
      </c>
      <c r="J51" s="201">
        <v>33757.5</v>
      </c>
      <c r="K51" s="202"/>
      <c r="L51" s="201">
        <v>43402.5</v>
      </c>
      <c r="M51" s="189"/>
      <c r="N51" s="74"/>
      <c r="O51" s="74"/>
      <c r="P51" s="189"/>
      <c r="Q51" s="74"/>
      <c r="R51" s="74"/>
      <c r="S51" s="74"/>
      <c r="T51" s="74"/>
      <c r="U51" s="74"/>
      <c r="V51" s="74"/>
      <c r="W51" s="74"/>
    </row>
    <row r="52" ht="27" spans="1:23">
      <c r="A52" s="198" t="str">
        <f t="shared" si="0"/>
        <v>       玉溪市司法局</v>
      </c>
      <c r="B52" s="198" t="s">
        <v>259</v>
      </c>
      <c r="C52" s="198" t="s">
        <v>260</v>
      </c>
      <c r="D52" s="198" t="s">
        <v>114</v>
      </c>
      <c r="E52" s="198" t="s">
        <v>171</v>
      </c>
      <c r="F52" s="198" t="s">
        <v>169</v>
      </c>
      <c r="G52" s="199" t="s">
        <v>170</v>
      </c>
      <c r="H52" s="193">
        <v>4872</v>
      </c>
      <c r="I52" s="201">
        <v>4872</v>
      </c>
      <c r="J52" s="201"/>
      <c r="K52" s="202"/>
      <c r="L52" s="201">
        <v>4872</v>
      </c>
      <c r="M52" s="189"/>
      <c r="N52" s="74"/>
      <c r="O52" s="74"/>
      <c r="P52" s="189"/>
      <c r="Q52" s="74"/>
      <c r="R52" s="74"/>
      <c r="S52" s="74"/>
      <c r="T52" s="74"/>
      <c r="U52" s="74"/>
      <c r="V52" s="74"/>
      <c r="W52" s="74"/>
    </row>
    <row r="53" ht="27" spans="1:23">
      <c r="A53" s="198" t="str">
        <f t="shared" si="0"/>
        <v>       玉溪市司法局</v>
      </c>
      <c r="B53" s="198" t="s">
        <v>261</v>
      </c>
      <c r="C53" s="198" t="s">
        <v>262</v>
      </c>
      <c r="D53" s="198" t="s">
        <v>86</v>
      </c>
      <c r="E53" s="198" t="s">
        <v>166</v>
      </c>
      <c r="F53" s="198" t="s">
        <v>263</v>
      </c>
      <c r="G53" s="199" t="s">
        <v>262</v>
      </c>
      <c r="H53" s="193">
        <v>456141</v>
      </c>
      <c r="I53" s="201">
        <v>456141</v>
      </c>
      <c r="J53" s="201"/>
      <c r="K53" s="202"/>
      <c r="L53" s="201">
        <v>456141</v>
      </c>
      <c r="M53" s="189"/>
      <c r="N53" s="74"/>
      <c r="O53" s="74"/>
      <c r="P53" s="189"/>
      <c r="Q53" s="74"/>
      <c r="R53" s="74"/>
      <c r="S53" s="74"/>
      <c r="T53" s="74"/>
      <c r="U53" s="74"/>
      <c r="V53" s="74"/>
      <c r="W53" s="74"/>
    </row>
    <row r="54" ht="27" spans="1:23">
      <c r="A54" s="200" t="s">
        <v>67</v>
      </c>
      <c r="B54" s="198"/>
      <c r="C54" s="198"/>
      <c r="D54" s="198"/>
      <c r="E54" s="198"/>
      <c r="F54" s="198"/>
      <c r="G54" s="199"/>
      <c r="H54" s="193">
        <v>1017017.01</v>
      </c>
      <c r="I54" s="201">
        <v>1017017.01</v>
      </c>
      <c r="J54" s="201">
        <v>281829.95</v>
      </c>
      <c r="K54" s="202"/>
      <c r="L54" s="201">
        <v>735187.06</v>
      </c>
      <c r="M54" s="189"/>
      <c r="N54" s="74"/>
      <c r="O54" s="74"/>
      <c r="P54" s="189"/>
      <c r="Q54" s="74"/>
      <c r="R54" s="74"/>
      <c r="S54" s="74"/>
      <c r="T54" s="74"/>
      <c r="U54" s="74"/>
      <c r="V54" s="74"/>
      <c r="W54" s="74"/>
    </row>
    <row r="55" ht="27" spans="1:23">
      <c r="A55" s="198" t="str">
        <f t="shared" ref="A55:A81" si="1">"       "&amp;"玉溪仲裁委员会秘书处"</f>
        <v>       玉溪仲裁委员会秘书处</v>
      </c>
      <c r="B55" s="198" t="s">
        <v>264</v>
      </c>
      <c r="C55" s="198" t="s">
        <v>213</v>
      </c>
      <c r="D55" s="198" t="s">
        <v>95</v>
      </c>
      <c r="E55" s="198" t="s">
        <v>174</v>
      </c>
      <c r="F55" s="198" t="s">
        <v>214</v>
      </c>
      <c r="G55" s="199" t="s">
        <v>215</v>
      </c>
      <c r="H55" s="193">
        <v>23258.14</v>
      </c>
      <c r="I55" s="201">
        <v>23258.14</v>
      </c>
      <c r="J55" s="201">
        <v>5814.54</v>
      </c>
      <c r="K55" s="202"/>
      <c r="L55" s="201">
        <v>17443.6</v>
      </c>
      <c r="M55" s="189"/>
      <c r="N55" s="74"/>
      <c r="O55" s="74"/>
      <c r="P55" s="189"/>
      <c r="Q55" s="74"/>
      <c r="R55" s="74"/>
      <c r="S55" s="74"/>
      <c r="T55" s="74"/>
      <c r="U55" s="74"/>
      <c r="V55" s="74"/>
      <c r="W55" s="74"/>
    </row>
    <row r="56" ht="27" spans="1:23">
      <c r="A56" s="198" t="str">
        <f t="shared" si="1"/>
        <v>       玉溪仲裁委员会秘书处</v>
      </c>
      <c r="B56" s="198" t="s">
        <v>264</v>
      </c>
      <c r="C56" s="198" t="s">
        <v>213</v>
      </c>
      <c r="D56" s="198" t="s">
        <v>95</v>
      </c>
      <c r="E56" s="198" t="s">
        <v>174</v>
      </c>
      <c r="F56" s="198" t="s">
        <v>222</v>
      </c>
      <c r="G56" s="199" t="s">
        <v>223</v>
      </c>
      <c r="H56" s="193">
        <v>5000</v>
      </c>
      <c r="I56" s="201">
        <v>5000</v>
      </c>
      <c r="J56" s="201">
        <v>1250</v>
      </c>
      <c r="K56" s="202"/>
      <c r="L56" s="201">
        <v>3750</v>
      </c>
      <c r="M56" s="189"/>
      <c r="N56" s="74"/>
      <c r="O56" s="74"/>
      <c r="P56" s="189"/>
      <c r="Q56" s="74"/>
      <c r="R56" s="74"/>
      <c r="S56" s="74"/>
      <c r="T56" s="74"/>
      <c r="U56" s="74"/>
      <c r="V56" s="74"/>
      <c r="W56" s="74"/>
    </row>
    <row r="57" ht="27" spans="1:23">
      <c r="A57" s="198" t="str">
        <f t="shared" si="1"/>
        <v>       玉溪仲裁委员会秘书处</v>
      </c>
      <c r="B57" s="198" t="s">
        <v>264</v>
      </c>
      <c r="C57" s="198" t="s">
        <v>213</v>
      </c>
      <c r="D57" s="198" t="s">
        <v>95</v>
      </c>
      <c r="E57" s="198" t="s">
        <v>174</v>
      </c>
      <c r="F57" s="198" t="s">
        <v>228</v>
      </c>
      <c r="G57" s="199" t="s">
        <v>229</v>
      </c>
      <c r="H57" s="193">
        <v>3000</v>
      </c>
      <c r="I57" s="201">
        <v>3000</v>
      </c>
      <c r="J57" s="201">
        <v>750</v>
      </c>
      <c r="K57" s="202"/>
      <c r="L57" s="201">
        <v>2250</v>
      </c>
      <c r="M57" s="189"/>
      <c r="N57" s="74"/>
      <c r="O57" s="74"/>
      <c r="P57" s="189"/>
      <c r="Q57" s="74"/>
      <c r="R57" s="74"/>
      <c r="S57" s="74"/>
      <c r="T57" s="74"/>
      <c r="U57" s="74"/>
      <c r="V57" s="74"/>
      <c r="W57" s="74"/>
    </row>
    <row r="58" ht="27" spans="1:23">
      <c r="A58" s="198" t="str">
        <f t="shared" si="1"/>
        <v>       玉溪仲裁委员会秘书处</v>
      </c>
      <c r="B58" s="198" t="s">
        <v>265</v>
      </c>
      <c r="C58" s="198" t="s">
        <v>173</v>
      </c>
      <c r="D58" s="198" t="s">
        <v>95</v>
      </c>
      <c r="E58" s="198" t="s">
        <v>174</v>
      </c>
      <c r="F58" s="198" t="s">
        <v>175</v>
      </c>
      <c r="G58" s="199" t="s">
        <v>176</v>
      </c>
      <c r="H58" s="193">
        <v>1654.51</v>
      </c>
      <c r="I58" s="201">
        <v>1654.51</v>
      </c>
      <c r="J58" s="201">
        <v>413.63</v>
      </c>
      <c r="K58" s="202"/>
      <c r="L58" s="201">
        <v>1240.88</v>
      </c>
      <c r="M58" s="189"/>
      <c r="N58" s="74"/>
      <c r="O58" s="74"/>
      <c r="P58" s="189"/>
      <c r="Q58" s="74"/>
      <c r="R58" s="74"/>
      <c r="S58" s="74"/>
      <c r="T58" s="74"/>
      <c r="U58" s="74"/>
      <c r="V58" s="74"/>
      <c r="W58" s="74"/>
    </row>
    <row r="59" ht="27" spans="1:23">
      <c r="A59" s="198" t="str">
        <f t="shared" si="1"/>
        <v>       玉溪仲裁委员会秘书处</v>
      </c>
      <c r="B59" s="198" t="s">
        <v>265</v>
      </c>
      <c r="C59" s="198" t="s">
        <v>173</v>
      </c>
      <c r="D59" s="198" t="s">
        <v>101</v>
      </c>
      <c r="E59" s="198" t="s">
        <v>177</v>
      </c>
      <c r="F59" s="198" t="s">
        <v>178</v>
      </c>
      <c r="G59" s="199" t="s">
        <v>179</v>
      </c>
      <c r="H59" s="193">
        <v>36518.4</v>
      </c>
      <c r="I59" s="201">
        <v>36518.4</v>
      </c>
      <c r="J59" s="201">
        <v>9129.6</v>
      </c>
      <c r="K59" s="202"/>
      <c r="L59" s="201">
        <v>27388.8</v>
      </c>
      <c r="M59" s="189"/>
      <c r="N59" s="74"/>
      <c r="O59" s="74"/>
      <c r="P59" s="189"/>
      <c r="Q59" s="74"/>
      <c r="R59" s="74"/>
      <c r="S59" s="74"/>
      <c r="T59" s="74"/>
      <c r="U59" s="74"/>
      <c r="V59" s="74"/>
      <c r="W59" s="74"/>
    </row>
    <row r="60" ht="27" spans="1:23">
      <c r="A60" s="198" t="str">
        <f t="shared" si="1"/>
        <v>       玉溪仲裁委员会秘书处</v>
      </c>
      <c r="B60" s="198" t="s">
        <v>265</v>
      </c>
      <c r="C60" s="198" t="s">
        <v>173</v>
      </c>
      <c r="D60" s="198" t="s">
        <v>108</v>
      </c>
      <c r="E60" s="198" t="s">
        <v>183</v>
      </c>
      <c r="F60" s="198" t="s">
        <v>181</v>
      </c>
      <c r="G60" s="199" t="s">
        <v>182</v>
      </c>
      <c r="H60" s="193">
        <v>18943.92</v>
      </c>
      <c r="I60" s="201">
        <v>18943.92</v>
      </c>
      <c r="J60" s="201">
        <v>4735.98</v>
      </c>
      <c r="K60" s="202"/>
      <c r="L60" s="201">
        <v>14207.94</v>
      </c>
      <c r="M60" s="189"/>
      <c r="N60" s="74"/>
      <c r="O60" s="74"/>
      <c r="P60" s="189"/>
      <c r="Q60" s="74"/>
      <c r="R60" s="74"/>
      <c r="S60" s="74"/>
      <c r="T60" s="74"/>
      <c r="U60" s="74"/>
      <c r="V60" s="74"/>
      <c r="W60" s="74"/>
    </row>
    <row r="61" ht="27" spans="1:23">
      <c r="A61" s="198" t="str">
        <f t="shared" si="1"/>
        <v>       玉溪仲裁委员会秘书处</v>
      </c>
      <c r="B61" s="198" t="s">
        <v>265</v>
      </c>
      <c r="C61" s="198" t="s">
        <v>173</v>
      </c>
      <c r="D61" s="198" t="s">
        <v>109</v>
      </c>
      <c r="E61" s="198" t="s">
        <v>184</v>
      </c>
      <c r="F61" s="198" t="s">
        <v>185</v>
      </c>
      <c r="G61" s="199" t="s">
        <v>186</v>
      </c>
      <c r="H61" s="193">
        <v>11412</v>
      </c>
      <c r="I61" s="201">
        <v>11412</v>
      </c>
      <c r="J61" s="201">
        <v>2853</v>
      </c>
      <c r="K61" s="202"/>
      <c r="L61" s="201">
        <v>8559</v>
      </c>
      <c r="M61" s="189"/>
      <c r="N61" s="74"/>
      <c r="O61" s="74"/>
      <c r="P61" s="189"/>
      <c r="Q61" s="74"/>
      <c r="R61" s="74"/>
      <c r="S61" s="74"/>
      <c r="T61" s="74"/>
      <c r="U61" s="74"/>
      <c r="V61" s="74"/>
      <c r="W61" s="74"/>
    </row>
    <row r="62" ht="27" spans="1:23">
      <c r="A62" s="198" t="str">
        <f t="shared" si="1"/>
        <v>       玉溪仲裁委员会秘书处</v>
      </c>
      <c r="B62" s="198" t="s">
        <v>265</v>
      </c>
      <c r="C62" s="198" t="s">
        <v>173</v>
      </c>
      <c r="D62" s="198" t="s">
        <v>110</v>
      </c>
      <c r="E62" s="198" t="s">
        <v>187</v>
      </c>
      <c r="F62" s="198" t="s">
        <v>175</v>
      </c>
      <c r="G62" s="199" t="s">
        <v>176</v>
      </c>
      <c r="H62" s="193">
        <v>1967.78</v>
      </c>
      <c r="I62" s="201">
        <v>1967.78</v>
      </c>
      <c r="J62" s="201">
        <v>1265.95</v>
      </c>
      <c r="K62" s="202"/>
      <c r="L62" s="201">
        <v>701.83</v>
      </c>
      <c r="M62" s="189"/>
      <c r="N62" s="74"/>
      <c r="O62" s="74"/>
      <c r="P62" s="189"/>
      <c r="Q62" s="74"/>
      <c r="R62" s="74"/>
      <c r="S62" s="74"/>
      <c r="T62" s="74"/>
      <c r="U62" s="74"/>
      <c r="V62" s="74"/>
      <c r="W62" s="74"/>
    </row>
    <row r="63" ht="27" spans="1:23">
      <c r="A63" s="198" t="str">
        <f t="shared" si="1"/>
        <v>       玉溪仲裁委员会秘书处</v>
      </c>
      <c r="B63" s="198" t="s">
        <v>266</v>
      </c>
      <c r="C63" s="198" t="s">
        <v>189</v>
      </c>
      <c r="D63" s="198" t="s">
        <v>113</v>
      </c>
      <c r="E63" s="198" t="s">
        <v>189</v>
      </c>
      <c r="F63" s="198" t="s">
        <v>190</v>
      </c>
      <c r="G63" s="199" t="s">
        <v>189</v>
      </c>
      <c r="H63" s="193">
        <v>39360</v>
      </c>
      <c r="I63" s="201">
        <v>39360</v>
      </c>
      <c r="J63" s="201">
        <v>9840</v>
      </c>
      <c r="K63" s="202"/>
      <c r="L63" s="201">
        <v>29520</v>
      </c>
      <c r="M63" s="189"/>
      <c r="N63" s="74"/>
      <c r="O63" s="74"/>
      <c r="P63" s="189"/>
      <c r="Q63" s="74"/>
      <c r="R63" s="74"/>
      <c r="S63" s="74"/>
      <c r="T63" s="74"/>
      <c r="U63" s="74"/>
      <c r="V63" s="74"/>
      <c r="W63" s="74"/>
    </row>
    <row r="64" ht="27" spans="1:23">
      <c r="A64" s="198" t="str">
        <f t="shared" si="1"/>
        <v>       玉溪仲裁委员会秘书处</v>
      </c>
      <c r="B64" s="198" t="s">
        <v>267</v>
      </c>
      <c r="C64" s="198" t="s">
        <v>260</v>
      </c>
      <c r="D64" s="198" t="s">
        <v>95</v>
      </c>
      <c r="E64" s="198" t="s">
        <v>174</v>
      </c>
      <c r="F64" s="198" t="s">
        <v>167</v>
      </c>
      <c r="G64" s="199" t="s">
        <v>168</v>
      </c>
      <c r="H64" s="193">
        <v>97428</v>
      </c>
      <c r="I64" s="201">
        <v>97428</v>
      </c>
      <c r="J64" s="201">
        <v>42624.75</v>
      </c>
      <c r="K64" s="202"/>
      <c r="L64" s="201">
        <v>54803.25</v>
      </c>
      <c r="M64" s="189"/>
      <c r="N64" s="74"/>
      <c r="O64" s="74"/>
      <c r="P64" s="189"/>
      <c r="Q64" s="74"/>
      <c r="R64" s="74"/>
      <c r="S64" s="74"/>
      <c r="T64" s="74"/>
      <c r="U64" s="74"/>
      <c r="V64" s="74"/>
      <c r="W64" s="74"/>
    </row>
    <row r="65" ht="27" spans="1:23">
      <c r="A65" s="198" t="str">
        <f t="shared" si="1"/>
        <v>       玉溪仲裁委员会秘书处</v>
      </c>
      <c r="B65" s="198" t="s">
        <v>267</v>
      </c>
      <c r="C65" s="198" t="s">
        <v>260</v>
      </c>
      <c r="D65" s="198" t="s">
        <v>95</v>
      </c>
      <c r="E65" s="198" t="s">
        <v>174</v>
      </c>
      <c r="F65" s="198" t="s">
        <v>255</v>
      </c>
      <c r="G65" s="199" t="s">
        <v>256</v>
      </c>
      <c r="H65" s="193">
        <v>36600</v>
      </c>
      <c r="I65" s="201">
        <v>36600</v>
      </c>
      <c r="J65" s="201">
        <v>16012.5</v>
      </c>
      <c r="K65" s="202"/>
      <c r="L65" s="201">
        <v>20587.5</v>
      </c>
      <c r="M65" s="189"/>
      <c r="N65" s="74"/>
      <c r="O65" s="74"/>
      <c r="P65" s="189"/>
      <c r="Q65" s="74"/>
      <c r="R65" s="74"/>
      <c r="S65" s="74"/>
      <c r="T65" s="74"/>
      <c r="U65" s="74"/>
      <c r="V65" s="74"/>
      <c r="W65" s="74"/>
    </row>
    <row r="66" ht="27" spans="1:23">
      <c r="A66" s="198" t="str">
        <f t="shared" si="1"/>
        <v>       玉溪仲裁委员会秘书处</v>
      </c>
      <c r="B66" s="198" t="s">
        <v>268</v>
      </c>
      <c r="C66" s="198" t="s">
        <v>235</v>
      </c>
      <c r="D66" s="198" t="s">
        <v>95</v>
      </c>
      <c r="E66" s="198" t="s">
        <v>174</v>
      </c>
      <c r="F66" s="198" t="s">
        <v>175</v>
      </c>
      <c r="G66" s="199" t="s">
        <v>176</v>
      </c>
      <c r="H66" s="193">
        <v>3241.86</v>
      </c>
      <c r="I66" s="201">
        <v>3241.86</v>
      </c>
      <c r="J66" s="201"/>
      <c r="K66" s="202"/>
      <c r="L66" s="201">
        <v>3241.86</v>
      </c>
      <c r="M66" s="189"/>
      <c r="N66" s="74"/>
      <c r="O66" s="74"/>
      <c r="P66" s="189"/>
      <c r="Q66" s="74"/>
      <c r="R66" s="74"/>
      <c r="S66" s="74"/>
      <c r="T66" s="74"/>
      <c r="U66" s="74"/>
      <c r="V66" s="74"/>
      <c r="W66" s="74"/>
    </row>
    <row r="67" ht="27" spans="1:23">
      <c r="A67" s="198" t="str">
        <f t="shared" si="1"/>
        <v>       玉溪仲裁委员会秘书处</v>
      </c>
      <c r="B67" s="198" t="s">
        <v>269</v>
      </c>
      <c r="C67" s="198" t="s">
        <v>270</v>
      </c>
      <c r="D67" s="198" t="s">
        <v>102</v>
      </c>
      <c r="E67" s="198" t="s">
        <v>250</v>
      </c>
      <c r="F67" s="198" t="s">
        <v>251</v>
      </c>
      <c r="G67" s="199" t="s">
        <v>252</v>
      </c>
      <c r="H67" s="193">
        <v>22118.4</v>
      </c>
      <c r="I67" s="201">
        <v>22118.4</v>
      </c>
      <c r="J67" s="201"/>
      <c r="K67" s="202"/>
      <c r="L67" s="201">
        <v>22118.4</v>
      </c>
      <c r="M67" s="189"/>
      <c r="N67" s="74"/>
      <c r="O67" s="74"/>
      <c r="P67" s="189"/>
      <c r="Q67" s="74"/>
      <c r="R67" s="74"/>
      <c r="S67" s="74"/>
      <c r="T67" s="74"/>
      <c r="U67" s="74"/>
      <c r="V67" s="74"/>
      <c r="W67" s="74"/>
    </row>
    <row r="68" ht="27" spans="1:23">
      <c r="A68" s="198" t="str">
        <f t="shared" si="1"/>
        <v>       玉溪仲裁委员会秘书处</v>
      </c>
      <c r="B68" s="198" t="s">
        <v>271</v>
      </c>
      <c r="C68" s="198" t="s">
        <v>254</v>
      </c>
      <c r="D68" s="198" t="s">
        <v>95</v>
      </c>
      <c r="E68" s="198" t="s">
        <v>174</v>
      </c>
      <c r="F68" s="198" t="s">
        <v>255</v>
      </c>
      <c r="G68" s="199" t="s">
        <v>256</v>
      </c>
      <c r="H68" s="193">
        <v>157200</v>
      </c>
      <c r="I68" s="201">
        <v>157200</v>
      </c>
      <c r="J68" s="201">
        <v>157200</v>
      </c>
      <c r="K68" s="202"/>
      <c r="L68" s="201"/>
      <c r="M68" s="189"/>
      <c r="N68" s="74"/>
      <c r="O68" s="74"/>
      <c r="P68" s="189"/>
      <c r="Q68" s="74"/>
      <c r="R68" s="74"/>
      <c r="S68" s="74"/>
      <c r="T68" s="74"/>
      <c r="U68" s="74"/>
      <c r="V68" s="74"/>
      <c r="W68" s="74"/>
    </row>
    <row r="69" ht="27" spans="1:23">
      <c r="A69" s="198" t="str">
        <f t="shared" si="1"/>
        <v>       玉溪仲裁委员会秘书处</v>
      </c>
      <c r="B69" s="198" t="s">
        <v>272</v>
      </c>
      <c r="C69" s="198" t="s">
        <v>237</v>
      </c>
      <c r="D69" s="198" t="s">
        <v>91</v>
      </c>
      <c r="E69" s="198" t="s">
        <v>273</v>
      </c>
      <c r="F69" s="198" t="s">
        <v>238</v>
      </c>
      <c r="G69" s="199" t="s">
        <v>198</v>
      </c>
      <c r="H69" s="193">
        <v>119760</v>
      </c>
      <c r="I69" s="201">
        <v>119760</v>
      </c>
      <c r="J69" s="201">
        <v>29940</v>
      </c>
      <c r="K69" s="202"/>
      <c r="L69" s="201">
        <v>89820</v>
      </c>
      <c r="M69" s="189"/>
      <c r="N69" s="74"/>
      <c r="O69" s="74"/>
      <c r="P69" s="189"/>
      <c r="Q69" s="74"/>
      <c r="R69" s="74"/>
      <c r="S69" s="74"/>
      <c r="T69" s="74"/>
      <c r="U69" s="74"/>
      <c r="V69" s="74"/>
      <c r="W69" s="74"/>
    </row>
    <row r="70" ht="27" spans="1:23">
      <c r="A70" s="198" t="str">
        <f t="shared" si="1"/>
        <v>       玉溪仲裁委员会秘书处</v>
      </c>
      <c r="B70" s="198" t="s">
        <v>274</v>
      </c>
      <c r="C70" s="198" t="s">
        <v>258</v>
      </c>
      <c r="D70" s="198" t="s">
        <v>95</v>
      </c>
      <c r="E70" s="198" t="s">
        <v>174</v>
      </c>
      <c r="F70" s="198" t="s">
        <v>255</v>
      </c>
      <c r="G70" s="199" t="s">
        <v>256</v>
      </c>
      <c r="H70" s="193">
        <v>75000</v>
      </c>
      <c r="I70" s="201">
        <v>75000</v>
      </c>
      <c r="J70" s="201"/>
      <c r="K70" s="202"/>
      <c r="L70" s="201">
        <v>75000</v>
      </c>
      <c r="M70" s="189"/>
      <c r="N70" s="74"/>
      <c r="O70" s="74"/>
      <c r="P70" s="189"/>
      <c r="Q70" s="74"/>
      <c r="R70" s="74"/>
      <c r="S70" s="74"/>
      <c r="T70" s="74"/>
      <c r="U70" s="74"/>
      <c r="V70" s="74"/>
      <c r="W70" s="74"/>
    </row>
    <row r="71" ht="27" spans="1:23">
      <c r="A71" s="198" t="str">
        <f t="shared" si="1"/>
        <v>       玉溪仲裁委员会秘书处</v>
      </c>
      <c r="B71" s="198" t="s">
        <v>275</v>
      </c>
      <c r="C71" s="198" t="s">
        <v>276</v>
      </c>
      <c r="D71" s="198" t="s">
        <v>91</v>
      </c>
      <c r="E71" s="198" t="s">
        <v>273</v>
      </c>
      <c r="F71" s="198" t="s">
        <v>214</v>
      </c>
      <c r="G71" s="199" t="s">
        <v>215</v>
      </c>
      <c r="H71" s="193">
        <v>5000</v>
      </c>
      <c r="I71" s="201">
        <v>5000</v>
      </c>
      <c r="J71" s="201"/>
      <c r="K71" s="202"/>
      <c r="L71" s="201">
        <v>5000</v>
      </c>
      <c r="M71" s="189"/>
      <c r="N71" s="74"/>
      <c r="O71" s="74"/>
      <c r="P71" s="189"/>
      <c r="Q71" s="74"/>
      <c r="R71" s="74"/>
      <c r="S71" s="74"/>
      <c r="T71" s="74"/>
      <c r="U71" s="74"/>
      <c r="V71" s="74"/>
      <c r="W71" s="74"/>
    </row>
    <row r="72" ht="27" spans="1:23">
      <c r="A72" s="198" t="str">
        <f t="shared" si="1"/>
        <v>       玉溪仲裁委员会秘书处</v>
      </c>
      <c r="B72" s="198" t="s">
        <v>275</v>
      </c>
      <c r="C72" s="198" t="s">
        <v>276</v>
      </c>
      <c r="D72" s="198" t="s">
        <v>91</v>
      </c>
      <c r="E72" s="198" t="s">
        <v>273</v>
      </c>
      <c r="F72" s="198" t="s">
        <v>216</v>
      </c>
      <c r="G72" s="199" t="s">
        <v>217</v>
      </c>
      <c r="H72" s="193">
        <v>800</v>
      </c>
      <c r="I72" s="201">
        <v>800</v>
      </c>
      <c r="J72" s="201"/>
      <c r="K72" s="202"/>
      <c r="L72" s="201">
        <v>800</v>
      </c>
      <c r="M72" s="189"/>
      <c r="N72" s="74"/>
      <c r="O72" s="74"/>
      <c r="P72" s="189"/>
      <c r="Q72" s="74"/>
      <c r="R72" s="74"/>
      <c r="S72" s="74"/>
      <c r="T72" s="74"/>
      <c r="U72" s="74"/>
      <c r="V72" s="74"/>
      <c r="W72" s="74"/>
    </row>
    <row r="73" ht="27" spans="1:23">
      <c r="A73" s="198" t="str">
        <f t="shared" si="1"/>
        <v>       玉溪仲裁委员会秘书处</v>
      </c>
      <c r="B73" s="198" t="s">
        <v>275</v>
      </c>
      <c r="C73" s="198" t="s">
        <v>276</v>
      </c>
      <c r="D73" s="198" t="s">
        <v>91</v>
      </c>
      <c r="E73" s="198" t="s">
        <v>273</v>
      </c>
      <c r="F73" s="198" t="s">
        <v>218</v>
      </c>
      <c r="G73" s="199" t="s">
        <v>219</v>
      </c>
      <c r="H73" s="193">
        <v>3600</v>
      </c>
      <c r="I73" s="201">
        <v>3600</v>
      </c>
      <c r="J73" s="201"/>
      <c r="K73" s="202"/>
      <c r="L73" s="201">
        <v>3600</v>
      </c>
      <c r="M73" s="189"/>
      <c r="N73" s="74"/>
      <c r="O73" s="74"/>
      <c r="P73" s="189"/>
      <c r="Q73" s="74"/>
      <c r="R73" s="74"/>
      <c r="S73" s="74"/>
      <c r="T73" s="74"/>
      <c r="U73" s="74"/>
      <c r="V73" s="74"/>
      <c r="W73" s="74"/>
    </row>
    <row r="74" ht="27" spans="1:23">
      <c r="A74" s="198" t="str">
        <f t="shared" si="1"/>
        <v>       玉溪仲裁委员会秘书处</v>
      </c>
      <c r="B74" s="198" t="s">
        <v>275</v>
      </c>
      <c r="C74" s="198" t="s">
        <v>276</v>
      </c>
      <c r="D74" s="198" t="s">
        <v>91</v>
      </c>
      <c r="E74" s="198" t="s">
        <v>273</v>
      </c>
      <c r="F74" s="198" t="s">
        <v>224</v>
      </c>
      <c r="G74" s="199" t="s">
        <v>225</v>
      </c>
      <c r="H74" s="193">
        <v>5000</v>
      </c>
      <c r="I74" s="201">
        <v>5000</v>
      </c>
      <c r="J74" s="201"/>
      <c r="K74" s="202"/>
      <c r="L74" s="201">
        <v>5000</v>
      </c>
      <c r="M74" s="189"/>
      <c r="N74" s="74"/>
      <c r="O74" s="74"/>
      <c r="P74" s="189"/>
      <c r="Q74" s="74"/>
      <c r="R74" s="74"/>
      <c r="S74" s="74"/>
      <c r="T74" s="74"/>
      <c r="U74" s="74"/>
      <c r="V74" s="74"/>
      <c r="W74" s="74"/>
    </row>
    <row r="75" ht="27" spans="1:23">
      <c r="A75" s="198" t="str">
        <f t="shared" si="1"/>
        <v>       玉溪仲裁委员会秘书处</v>
      </c>
      <c r="B75" s="198" t="s">
        <v>275</v>
      </c>
      <c r="C75" s="198" t="s">
        <v>276</v>
      </c>
      <c r="D75" s="198" t="s">
        <v>91</v>
      </c>
      <c r="E75" s="198" t="s">
        <v>273</v>
      </c>
      <c r="F75" s="198" t="s">
        <v>277</v>
      </c>
      <c r="G75" s="199" t="s">
        <v>278</v>
      </c>
      <c r="H75" s="193">
        <v>12154</v>
      </c>
      <c r="I75" s="201">
        <v>12154</v>
      </c>
      <c r="J75" s="201"/>
      <c r="K75" s="202"/>
      <c r="L75" s="201">
        <v>12154</v>
      </c>
      <c r="M75" s="189"/>
      <c r="N75" s="74"/>
      <c r="O75" s="74"/>
      <c r="P75" s="189"/>
      <c r="Q75" s="74"/>
      <c r="R75" s="74"/>
      <c r="S75" s="74"/>
      <c r="T75" s="74"/>
      <c r="U75" s="74"/>
      <c r="V75" s="74"/>
      <c r="W75" s="74"/>
    </row>
    <row r="76" ht="27" spans="1:23">
      <c r="A76" s="198" t="str">
        <f t="shared" si="1"/>
        <v>       玉溪仲裁委员会秘书处</v>
      </c>
      <c r="B76" s="198" t="s">
        <v>275</v>
      </c>
      <c r="C76" s="198" t="s">
        <v>276</v>
      </c>
      <c r="D76" s="198" t="s">
        <v>91</v>
      </c>
      <c r="E76" s="198" t="s">
        <v>273</v>
      </c>
      <c r="F76" s="198" t="s">
        <v>226</v>
      </c>
      <c r="G76" s="199" t="s">
        <v>227</v>
      </c>
      <c r="H76" s="193">
        <v>5000</v>
      </c>
      <c r="I76" s="201">
        <v>5000</v>
      </c>
      <c r="J76" s="201"/>
      <c r="K76" s="202"/>
      <c r="L76" s="201">
        <v>5000</v>
      </c>
      <c r="M76" s="189"/>
      <c r="N76" s="74"/>
      <c r="O76" s="74"/>
      <c r="P76" s="189"/>
      <c r="Q76" s="74"/>
      <c r="R76" s="74"/>
      <c r="S76" s="74"/>
      <c r="T76" s="74"/>
      <c r="U76" s="74"/>
      <c r="V76" s="74"/>
      <c r="W76" s="74"/>
    </row>
    <row r="77" ht="27" spans="1:23">
      <c r="A77" s="198" t="str">
        <f t="shared" si="1"/>
        <v>       玉溪仲裁委员会秘书处</v>
      </c>
      <c r="B77" s="198" t="s">
        <v>275</v>
      </c>
      <c r="C77" s="198" t="s">
        <v>276</v>
      </c>
      <c r="D77" s="198" t="s">
        <v>91</v>
      </c>
      <c r="E77" s="198" t="s">
        <v>273</v>
      </c>
      <c r="F77" s="198" t="s">
        <v>279</v>
      </c>
      <c r="G77" s="199" t="s">
        <v>280</v>
      </c>
      <c r="H77" s="193">
        <v>255000</v>
      </c>
      <c r="I77" s="201">
        <v>255000</v>
      </c>
      <c r="J77" s="201"/>
      <c r="K77" s="202"/>
      <c r="L77" s="201">
        <v>255000</v>
      </c>
      <c r="M77" s="189"/>
      <c r="N77" s="74"/>
      <c r="O77" s="74"/>
      <c r="P77" s="189"/>
      <c r="Q77" s="74"/>
      <c r="R77" s="74"/>
      <c r="S77" s="74"/>
      <c r="T77" s="74"/>
      <c r="U77" s="74"/>
      <c r="V77" s="74"/>
      <c r="W77" s="74"/>
    </row>
    <row r="78" ht="27" spans="1:23">
      <c r="A78" s="198" t="str">
        <f t="shared" si="1"/>
        <v>       玉溪仲裁委员会秘书处</v>
      </c>
      <c r="B78" s="198" t="s">
        <v>275</v>
      </c>
      <c r="C78" s="198" t="s">
        <v>276</v>
      </c>
      <c r="D78" s="198" t="s">
        <v>91</v>
      </c>
      <c r="E78" s="198" t="s">
        <v>273</v>
      </c>
      <c r="F78" s="198" t="s">
        <v>246</v>
      </c>
      <c r="G78" s="199" t="s">
        <v>247</v>
      </c>
      <c r="H78" s="193">
        <v>12000</v>
      </c>
      <c r="I78" s="201">
        <v>12000</v>
      </c>
      <c r="J78" s="201"/>
      <c r="K78" s="202"/>
      <c r="L78" s="201">
        <v>12000</v>
      </c>
      <c r="M78" s="189"/>
      <c r="N78" s="74"/>
      <c r="O78" s="74"/>
      <c r="P78" s="189"/>
      <c r="Q78" s="74"/>
      <c r="R78" s="74"/>
      <c r="S78" s="74"/>
      <c r="T78" s="74"/>
      <c r="U78" s="74"/>
      <c r="V78" s="74"/>
      <c r="W78" s="74"/>
    </row>
    <row r="79" ht="27" spans="1:23">
      <c r="A79" s="198" t="str">
        <f t="shared" si="1"/>
        <v>       玉溪仲裁委员会秘书处</v>
      </c>
      <c r="B79" s="198" t="s">
        <v>275</v>
      </c>
      <c r="C79" s="198" t="s">
        <v>276</v>
      </c>
      <c r="D79" s="198" t="s">
        <v>91</v>
      </c>
      <c r="E79" s="198" t="s">
        <v>273</v>
      </c>
      <c r="F79" s="198" t="s">
        <v>228</v>
      </c>
      <c r="G79" s="199" t="s">
        <v>229</v>
      </c>
      <c r="H79" s="193">
        <v>6500</v>
      </c>
      <c r="I79" s="201">
        <v>6500</v>
      </c>
      <c r="J79" s="201"/>
      <c r="K79" s="202"/>
      <c r="L79" s="201">
        <v>6500</v>
      </c>
      <c r="M79" s="189"/>
      <c r="N79" s="74"/>
      <c r="O79" s="74"/>
      <c r="P79" s="189"/>
      <c r="Q79" s="74"/>
      <c r="R79" s="74"/>
      <c r="S79" s="74"/>
      <c r="T79" s="74"/>
      <c r="U79" s="74"/>
      <c r="V79" s="74"/>
      <c r="W79" s="74"/>
    </row>
    <row r="80" ht="27" spans="1:23">
      <c r="A80" s="198" t="str">
        <f t="shared" si="1"/>
        <v>       玉溪仲裁委员会秘书处</v>
      </c>
      <c r="B80" s="198" t="s">
        <v>281</v>
      </c>
      <c r="C80" s="198" t="s">
        <v>210</v>
      </c>
      <c r="D80" s="198" t="s">
        <v>91</v>
      </c>
      <c r="E80" s="198" t="s">
        <v>273</v>
      </c>
      <c r="F80" s="198" t="s">
        <v>211</v>
      </c>
      <c r="G80" s="199" t="s">
        <v>210</v>
      </c>
      <c r="H80" s="193">
        <v>9500</v>
      </c>
      <c r="I80" s="201">
        <v>9500</v>
      </c>
      <c r="J80" s="201"/>
      <c r="K80" s="202"/>
      <c r="L80" s="201">
        <v>9500</v>
      </c>
      <c r="M80" s="189"/>
      <c r="N80" s="74"/>
      <c r="O80" s="74"/>
      <c r="P80" s="189"/>
      <c r="Q80" s="74"/>
      <c r="R80" s="74"/>
      <c r="S80" s="74"/>
      <c r="T80" s="74"/>
      <c r="U80" s="74"/>
      <c r="V80" s="74"/>
      <c r="W80" s="74"/>
    </row>
    <row r="81" ht="27" spans="1:23">
      <c r="A81" s="203" t="str">
        <f t="shared" si="1"/>
        <v>       玉溪仲裁委员会秘书处</v>
      </c>
      <c r="B81" s="203" t="s">
        <v>282</v>
      </c>
      <c r="C81" s="203" t="s">
        <v>278</v>
      </c>
      <c r="D81" s="203" t="s">
        <v>95</v>
      </c>
      <c r="E81" s="203" t="s">
        <v>174</v>
      </c>
      <c r="F81" s="203" t="s">
        <v>277</v>
      </c>
      <c r="G81" s="204" t="s">
        <v>278</v>
      </c>
      <c r="H81" s="193">
        <v>50000</v>
      </c>
      <c r="I81" s="201">
        <v>50000</v>
      </c>
      <c r="J81" s="201"/>
      <c r="K81" s="202"/>
      <c r="L81" s="201">
        <v>50000</v>
      </c>
      <c r="M81" s="189"/>
      <c r="N81" s="74"/>
      <c r="O81" s="74"/>
      <c r="P81" s="189"/>
      <c r="Q81" s="74"/>
      <c r="R81" s="74"/>
      <c r="S81" s="74"/>
      <c r="T81" s="74"/>
      <c r="U81" s="74"/>
      <c r="V81" s="74"/>
      <c r="W81" s="74"/>
    </row>
    <row r="82" ht="20.25" customHeight="1" spans="1:23">
      <c r="A82" s="191" t="s">
        <v>30</v>
      </c>
      <c r="B82" s="191"/>
      <c r="C82" s="191"/>
      <c r="D82" s="191"/>
      <c r="E82" s="191"/>
      <c r="F82" s="191"/>
      <c r="G82" s="191"/>
      <c r="H82" s="201">
        <v>16396042.96</v>
      </c>
      <c r="I82" s="201">
        <v>16396042.96</v>
      </c>
      <c r="J82" s="201">
        <v>5893915.02</v>
      </c>
      <c r="K82" s="201"/>
      <c r="L82" s="201">
        <v>10502127.94</v>
      </c>
      <c r="M82" s="74"/>
      <c r="N82" s="74"/>
      <c r="O82" s="74"/>
      <c r="P82" s="74"/>
      <c r="Q82" s="74"/>
      <c r="R82" s="74"/>
      <c r="S82" s="74"/>
      <c r="T82" s="74"/>
      <c r="U82" s="74"/>
      <c r="V82" s="74"/>
      <c r="W82" s="74"/>
    </row>
  </sheetData>
  <mergeCells count="17">
    <mergeCell ref="A1:W1"/>
    <mergeCell ref="A2:W2"/>
    <mergeCell ref="A3:V3"/>
    <mergeCell ref="H4:W4"/>
    <mergeCell ref="I5:M5"/>
    <mergeCell ref="N5:P5"/>
    <mergeCell ref="R5:W5"/>
    <mergeCell ref="A82:G82"/>
    <mergeCell ref="A4:A6"/>
    <mergeCell ref="B4:B6"/>
    <mergeCell ref="C4:C6"/>
    <mergeCell ref="D4:D6"/>
    <mergeCell ref="E4:E6"/>
    <mergeCell ref="F4:F6"/>
    <mergeCell ref="G4:G6"/>
    <mergeCell ref="H5:H6"/>
    <mergeCell ref="Q5:Q6"/>
  </mergeCells>
  <printOptions horizontalCentered="1"/>
  <pageMargins left="0.751388888888889" right="0.751388888888889" top="1" bottom="1" header="0.5" footer="0.5"/>
  <pageSetup paperSize="9" scale="31" pageOrder="overThenDown"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6"/>
  <sheetViews>
    <sheetView showZeros="0" workbookViewId="0">
      <selection activeCell="C13" sqref="C13"/>
    </sheetView>
  </sheetViews>
  <sheetFormatPr defaultColWidth="9.14166666666667" defaultRowHeight="14.25" customHeight="1"/>
  <cols>
    <col min="1" max="1" width="14.575" customWidth="1"/>
    <col min="2" max="2" width="18.875" customWidth="1"/>
    <col min="3" max="3" width="31.3166666666667" customWidth="1"/>
    <col min="4" max="4" width="13.5" customWidth="1"/>
    <col min="5" max="5" width="15.6" customWidth="1"/>
    <col min="6" max="6" width="19.7416666666667" customWidth="1"/>
    <col min="7" max="7" width="14.8833333333333" customWidth="1"/>
    <col min="8" max="8" width="19.7416666666667" customWidth="1"/>
    <col min="9" max="11" width="14.875" customWidth="1"/>
    <col min="12" max="13" width="6.625" customWidth="1"/>
    <col min="14" max="14" width="13.75" customWidth="1"/>
    <col min="15" max="23" width="6.625" customWidth="1"/>
  </cols>
  <sheetData>
    <row r="1" ht="13.5" customHeight="1" spans="2:23">
      <c r="B1" s="158"/>
      <c r="E1" s="170"/>
      <c r="F1" s="170"/>
      <c r="G1" s="170"/>
      <c r="H1" s="170"/>
      <c r="K1" s="158"/>
      <c r="N1" s="158"/>
      <c r="O1" s="158"/>
      <c r="P1" s="158"/>
      <c r="U1" s="182"/>
      <c r="W1" s="159" t="s">
        <v>283</v>
      </c>
    </row>
    <row r="2" ht="27.75" customHeight="1" spans="1:23">
      <c r="A2" s="36" t="s">
        <v>284</v>
      </c>
      <c r="B2" s="36"/>
      <c r="C2" s="36"/>
      <c r="D2" s="36"/>
      <c r="E2" s="36"/>
      <c r="F2" s="36"/>
      <c r="G2" s="36"/>
      <c r="H2" s="36"/>
      <c r="I2" s="36"/>
      <c r="J2" s="36"/>
      <c r="K2" s="36"/>
      <c r="L2" s="36"/>
      <c r="M2" s="36"/>
      <c r="N2" s="36"/>
      <c r="O2" s="36"/>
      <c r="P2" s="36"/>
      <c r="Q2" s="36"/>
      <c r="R2" s="36"/>
      <c r="S2" s="36"/>
      <c r="T2" s="36"/>
      <c r="U2" s="36"/>
      <c r="V2" s="36"/>
      <c r="W2" s="36"/>
    </row>
    <row r="3" ht="13.5" spans="1:23">
      <c r="A3" s="78" t="str">
        <f>"单位名称："&amp;"玉溪市司法局"</f>
        <v>单位名称：玉溪市司法局</v>
      </c>
      <c r="B3" s="171" t="str">
        <f>"单位名称："&amp;"玉溪市司法局"</f>
        <v>单位名称：玉溪市司法局</v>
      </c>
      <c r="C3" s="171"/>
      <c r="D3" s="171"/>
      <c r="E3" s="171"/>
      <c r="F3" s="171"/>
      <c r="G3" s="171"/>
      <c r="H3" s="171"/>
      <c r="I3" s="171"/>
      <c r="J3" s="7"/>
      <c r="K3" s="7"/>
      <c r="L3" s="7"/>
      <c r="M3" s="7"/>
      <c r="N3" s="7"/>
      <c r="O3" s="7"/>
      <c r="P3" s="7"/>
      <c r="Q3" s="7"/>
      <c r="U3" s="182"/>
      <c r="W3" s="161" t="s">
        <v>2</v>
      </c>
    </row>
    <row r="4" ht="13.5" spans="1:23">
      <c r="A4" s="172" t="s">
        <v>285</v>
      </c>
      <c r="B4" s="172" t="s">
        <v>146</v>
      </c>
      <c r="C4" s="172" t="s">
        <v>147</v>
      </c>
      <c r="D4" s="172" t="s">
        <v>286</v>
      </c>
      <c r="E4" s="173" t="s">
        <v>148</v>
      </c>
      <c r="F4" s="173" t="s">
        <v>149</v>
      </c>
      <c r="G4" s="173" t="s">
        <v>150</v>
      </c>
      <c r="H4" s="173" t="s">
        <v>151</v>
      </c>
      <c r="I4" s="180" t="s">
        <v>30</v>
      </c>
      <c r="J4" s="180" t="s">
        <v>287</v>
      </c>
      <c r="K4" s="180"/>
      <c r="L4" s="180"/>
      <c r="M4" s="180"/>
      <c r="N4" s="180" t="s">
        <v>153</v>
      </c>
      <c r="O4" s="180"/>
      <c r="P4" s="180"/>
      <c r="Q4" s="173" t="s">
        <v>36</v>
      </c>
      <c r="R4" s="183" t="s">
        <v>288</v>
      </c>
      <c r="S4" s="184"/>
      <c r="T4" s="184"/>
      <c r="U4" s="184"/>
      <c r="V4" s="184"/>
      <c r="W4" s="185"/>
    </row>
    <row r="5" ht="13.5" spans="1:23">
      <c r="A5" s="174"/>
      <c r="B5" s="174"/>
      <c r="C5" s="174"/>
      <c r="D5" s="174"/>
      <c r="E5" s="175"/>
      <c r="F5" s="175"/>
      <c r="G5" s="175"/>
      <c r="H5" s="175"/>
      <c r="I5" s="180"/>
      <c r="J5" s="181" t="s">
        <v>33</v>
      </c>
      <c r="K5" s="181"/>
      <c r="L5" s="181" t="s">
        <v>34</v>
      </c>
      <c r="M5" s="181" t="s">
        <v>35</v>
      </c>
      <c r="N5" s="173" t="s">
        <v>33</v>
      </c>
      <c r="O5" s="173" t="s">
        <v>34</v>
      </c>
      <c r="P5" s="173" t="s">
        <v>35</v>
      </c>
      <c r="Q5" s="175"/>
      <c r="R5" s="173" t="s">
        <v>32</v>
      </c>
      <c r="S5" s="173" t="s">
        <v>39</v>
      </c>
      <c r="T5" s="173" t="s">
        <v>159</v>
      </c>
      <c r="U5" s="173" t="s">
        <v>41</v>
      </c>
      <c r="V5" s="173" t="s">
        <v>42</v>
      </c>
      <c r="W5" s="173" t="s">
        <v>43</v>
      </c>
    </row>
    <row r="6" ht="33" customHeight="1" spans="1:23">
      <c r="A6" s="176"/>
      <c r="B6" s="176"/>
      <c r="C6" s="176"/>
      <c r="D6" s="176"/>
      <c r="E6" s="177"/>
      <c r="F6" s="177"/>
      <c r="G6" s="177"/>
      <c r="H6" s="177"/>
      <c r="I6" s="180"/>
      <c r="J6" s="181" t="s">
        <v>32</v>
      </c>
      <c r="K6" s="181" t="s">
        <v>289</v>
      </c>
      <c r="L6" s="181"/>
      <c r="M6" s="181"/>
      <c r="N6" s="177"/>
      <c r="O6" s="177"/>
      <c r="P6" s="177"/>
      <c r="Q6" s="177"/>
      <c r="R6" s="177"/>
      <c r="S6" s="177"/>
      <c r="T6" s="177"/>
      <c r="U6" s="186"/>
      <c r="V6" s="177"/>
      <c r="W6" s="177"/>
    </row>
    <row r="7" ht="13.5" spans="1:23">
      <c r="A7" s="178">
        <v>1</v>
      </c>
      <c r="B7" s="178">
        <v>2</v>
      </c>
      <c r="C7" s="178">
        <v>3</v>
      </c>
      <c r="D7" s="178">
        <v>4</v>
      </c>
      <c r="E7" s="178">
        <v>5</v>
      </c>
      <c r="F7" s="178">
        <v>6</v>
      </c>
      <c r="G7" s="178">
        <v>7</v>
      </c>
      <c r="H7" s="178">
        <v>8</v>
      </c>
      <c r="I7" s="178">
        <v>9</v>
      </c>
      <c r="J7" s="178">
        <v>10</v>
      </c>
      <c r="K7" s="178">
        <v>11</v>
      </c>
      <c r="L7" s="178">
        <v>12</v>
      </c>
      <c r="M7" s="178">
        <v>13</v>
      </c>
      <c r="N7" s="178">
        <v>14</v>
      </c>
      <c r="O7" s="178">
        <v>15</v>
      </c>
      <c r="P7" s="178">
        <v>16</v>
      </c>
      <c r="Q7" s="178">
        <v>17</v>
      </c>
      <c r="R7" s="178">
        <v>18</v>
      </c>
      <c r="S7" s="178">
        <v>19</v>
      </c>
      <c r="T7" s="178">
        <v>20</v>
      </c>
      <c r="U7" s="178">
        <v>21</v>
      </c>
      <c r="V7" s="178">
        <v>22</v>
      </c>
      <c r="W7" s="178">
        <v>23</v>
      </c>
    </row>
    <row r="8" s="31" customFormat="1" ht="35" customHeight="1" spans="1:23">
      <c r="A8" s="53"/>
      <c r="B8" s="179"/>
      <c r="C8" s="53" t="s">
        <v>290</v>
      </c>
      <c r="D8" s="53"/>
      <c r="E8" s="53"/>
      <c r="F8" s="53"/>
      <c r="G8" s="53"/>
      <c r="H8" s="53"/>
      <c r="I8" s="65">
        <v>770000</v>
      </c>
      <c r="J8" s="65">
        <v>770000</v>
      </c>
      <c r="K8" s="65">
        <v>770000</v>
      </c>
      <c r="L8" s="65"/>
      <c r="M8" s="65"/>
      <c r="N8" s="65"/>
      <c r="O8" s="65"/>
      <c r="P8" s="65"/>
      <c r="Q8" s="65"/>
      <c r="R8" s="65"/>
      <c r="S8" s="65"/>
      <c r="T8" s="65"/>
      <c r="U8" s="65"/>
      <c r="V8" s="65"/>
      <c r="W8" s="65"/>
    </row>
    <row r="9" s="31" customFormat="1" ht="35" customHeight="1" spans="1:23">
      <c r="A9" s="53" t="s">
        <v>291</v>
      </c>
      <c r="B9" s="179" t="s">
        <v>292</v>
      </c>
      <c r="C9" s="53" t="s">
        <v>290</v>
      </c>
      <c r="D9" s="53" t="s">
        <v>64</v>
      </c>
      <c r="E9" s="53" t="s">
        <v>118</v>
      </c>
      <c r="F9" s="53" t="s">
        <v>293</v>
      </c>
      <c r="G9" s="53" t="s">
        <v>294</v>
      </c>
      <c r="H9" s="53" t="s">
        <v>80</v>
      </c>
      <c r="I9" s="65">
        <v>770000</v>
      </c>
      <c r="J9" s="65">
        <v>770000</v>
      </c>
      <c r="K9" s="65">
        <v>770000</v>
      </c>
      <c r="L9" s="65"/>
      <c r="M9" s="65"/>
      <c r="N9" s="65"/>
      <c r="O9" s="65"/>
      <c r="P9" s="65"/>
      <c r="Q9" s="65"/>
      <c r="R9" s="65"/>
      <c r="S9" s="65"/>
      <c r="T9" s="65"/>
      <c r="U9" s="65"/>
      <c r="V9" s="65"/>
      <c r="W9" s="65"/>
    </row>
    <row r="10" s="31" customFormat="1" ht="35" customHeight="1" spans="1:23">
      <c r="A10" s="53"/>
      <c r="B10" s="53"/>
      <c r="C10" s="53" t="s">
        <v>295</v>
      </c>
      <c r="D10" s="53"/>
      <c r="E10" s="53"/>
      <c r="F10" s="53"/>
      <c r="G10" s="53"/>
      <c r="H10" s="53"/>
      <c r="I10" s="65">
        <v>1800000</v>
      </c>
      <c r="J10" s="65">
        <v>1800000</v>
      </c>
      <c r="K10" s="65">
        <v>1800000</v>
      </c>
      <c r="L10" s="65"/>
      <c r="M10" s="65"/>
      <c r="N10" s="65"/>
      <c r="O10" s="65"/>
      <c r="P10" s="65"/>
      <c r="Q10" s="65"/>
      <c r="R10" s="65"/>
      <c r="S10" s="65"/>
      <c r="T10" s="65"/>
      <c r="U10" s="65"/>
      <c r="V10" s="65"/>
      <c r="W10" s="65"/>
    </row>
    <row r="11" s="31" customFormat="1" ht="35" customHeight="1" spans="1:23">
      <c r="A11" s="53" t="s">
        <v>291</v>
      </c>
      <c r="B11" s="179" t="s">
        <v>296</v>
      </c>
      <c r="C11" s="53" t="s">
        <v>295</v>
      </c>
      <c r="D11" s="53" t="s">
        <v>64</v>
      </c>
      <c r="E11" s="53" t="s">
        <v>93</v>
      </c>
      <c r="F11" s="53" t="s">
        <v>297</v>
      </c>
      <c r="G11" s="53" t="s">
        <v>294</v>
      </c>
      <c r="H11" s="53" t="s">
        <v>80</v>
      </c>
      <c r="I11" s="65">
        <v>1800000</v>
      </c>
      <c r="J11" s="65">
        <v>1800000</v>
      </c>
      <c r="K11" s="65">
        <v>1800000</v>
      </c>
      <c r="L11" s="65"/>
      <c r="M11" s="65"/>
      <c r="N11" s="65"/>
      <c r="O11" s="65"/>
      <c r="P11" s="65"/>
      <c r="Q11" s="65"/>
      <c r="R11" s="65"/>
      <c r="S11" s="65"/>
      <c r="T11" s="65"/>
      <c r="U11" s="65"/>
      <c r="V11" s="65"/>
      <c r="W11" s="65"/>
    </row>
    <row r="12" s="31" customFormat="1" ht="35" customHeight="1" spans="1:23">
      <c r="A12" s="53"/>
      <c r="B12" s="53"/>
      <c r="C12" s="53" t="s">
        <v>298</v>
      </c>
      <c r="D12" s="53"/>
      <c r="E12" s="53"/>
      <c r="F12" s="53"/>
      <c r="G12" s="53"/>
      <c r="H12" s="53"/>
      <c r="I12" s="65">
        <v>50000</v>
      </c>
      <c r="J12" s="65">
        <v>50000</v>
      </c>
      <c r="K12" s="65">
        <v>50000</v>
      </c>
      <c r="L12" s="65"/>
      <c r="M12" s="65"/>
      <c r="N12" s="65"/>
      <c r="O12" s="65"/>
      <c r="P12" s="65"/>
      <c r="Q12" s="65"/>
      <c r="R12" s="65"/>
      <c r="S12" s="65"/>
      <c r="T12" s="65"/>
      <c r="U12" s="65"/>
      <c r="V12" s="65"/>
      <c r="W12" s="65"/>
    </row>
    <row r="13" s="31" customFormat="1" ht="35" customHeight="1" spans="1:23">
      <c r="A13" s="53" t="s">
        <v>291</v>
      </c>
      <c r="B13" s="179" t="s">
        <v>299</v>
      </c>
      <c r="C13" s="53" t="s">
        <v>298</v>
      </c>
      <c r="D13" s="53" t="s">
        <v>64</v>
      </c>
      <c r="E13" s="53" t="s">
        <v>91</v>
      </c>
      <c r="F13" s="53" t="s">
        <v>273</v>
      </c>
      <c r="G13" s="53" t="s">
        <v>246</v>
      </c>
      <c r="H13" s="53" t="s">
        <v>247</v>
      </c>
      <c r="I13" s="65">
        <v>50000</v>
      </c>
      <c r="J13" s="65">
        <v>50000</v>
      </c>
      <c r="K13" s="65">
        <v>50000</v>
      </c>
      <c r="L13" s="65"/>
      <c r="M13" s="65"/>
      <c r="N13" s="65"/>
      <c r="O13" s="65"/>
      <c r="P13" s="65"/>
      <c r="Q13" s="65"/>
      <c r="R13" s="65"/>
      <c r="S13" s="65"/>
      <c r="T13" s="65"/>
      <c r="U13" s="65"/>
      <c r="V13" s="65"/>
      <c r="W13" s="65"/>
    </row>
    <row r="14" s="31" customFormat="1" ht="35" customHeight="1" spans="1:23">
      <c r="A14" s="53"/>
      <c r="B14" s="53"/>
      <c r="C14" s="53" t="s">
        <v>300</v>
      </c>
      <c r="D14" s="53"/>
      <c r="E14" s="53"/>
      <c r="F14" s="53"/>
      <c r="G14" s="53"/>
      <c r="H14" s="53"/>
      <c r="I14" s="65">
        <v>150000</v>
      </c>
      <c r="J14" s="65">
        <v>150000</v>
      </c>
      <c r="K14" s="65">
        <v>150000</v>
      </c>
      <c r="L14" s="65"/>
      <c r="M14" s="65"/>
      <c r="N14" s="65"/>
      <c r="O14" s="65"/>
      <c r="P14" s="65"/>
      <c r="Q14" s="65"/>
      <c r="R14" s="65"/>
      <c r="S14" s="65"/>
      <c r="T14" s="65"/>
      <c r="U14" s="65"/>
      <c r="V14" s="65"/>
      <c r="W14" s="65"/>
    </row>
    <row r="15" s="31" customFormat="1" ht="35" customHeight="1" spans="1:23">
      <c r="A15" s="53" t="s">
        <v>301</v>
      </c>
      <c r="B15" s="179" t="s">
        <v>302</v>
      </c>
      <c r="C15" s="53" t="s">
        <v>300</v>
      </c>
      <c r="D15" s="53" t="s">
        <v>64</v>
      </c>
      <c r="E15" s="53" t="s">
        <v>92</v>
      </c>
      <c r="F15" s="53" t="s">
        <v>303</v>
      </c>
      <c r="G15" s="53" t="s">
        <v>214</v>
      </c>
      <c r="H15" s="53" t="s">
        <v>215</v>
      </c>
      <c r="I15" s="65">
        <v>50000</v>
      </c>
      <c r="J15" s="65">
        <v>50000</v>
      </c>
      <c r="K15" s="65">
        <v>50000</v>
      </c>
      <c r="L15" s="65"/>
      <c r="M15" s="65"/>
      <c r="N15" s="65"/>
      <c r="O15" s="65"/>
      <c r="P15" s="65"/>
      <c r="Q15" s="65"/>
      <c r="R15" s="65"/>
      <c r="S15" s="65"/>
      <c r="T15" s="65"/>
      <c r="U15" s="65"/>
      <c r="V15" s="65"/>
      <c r="W15" s="65"/>
    </row>
    <row r="16" s="31" customFormat="1" ht="35" customHeight="1" spans="1:23">
      <c r="A16" s="53" t="s">
        <v>301</v>
      </c>
      <c r="B16" s="179" t="s">
        <v>302</v>
      </c>
      <c r="C16" s="53" t="s">
        <v>300</v>
      </c>
      <c r="D16" s="53" t="s">
        <v>64</v>
      </c>
      <c r="E16" s="53" t="s">
        <v>92</v>
      </c>
      <c r="F16" s="53" t="s">
        <v>303</v>
      </c>
      <c r="G16" s="53" t="s">
        <v>224</v>
      </c>
      <c r="H16" s="53" t="s">
        <v>225</v>
      </c>
      <c r="I16" s="65">
        <v>35000</v>
      </c>
      <c r="J16" s="65">
        <v>35000</v>
      </c>
      <c r="K16" s="65">
        <v>35000</v>
      </c>
      <c r="L16" s="65"/>
      <c r="M16" s="65"/>
      <c r="N16" s="65"/>
      <c r="O16" s="65"/>
      <c r="P16" s="65"/>
      <c r="Q16" s="65"/>
      <c r="R16" s="65"/>
      <c r="S16" s="65"/>
      <c r="T16" s="65"/>
      <c r="U16" s="65"/>
      <c r="V16" s="65"/>
      <c r="W16" s="65"/>
    </row>
    <row r="17" s="31" customFormat="1" ht="35" customHeight="1" spans="1:23">
      <c r="A17" s="53" t="s">
        <v>301</v>
      </c>
      <c r="B17" s="179" t="s">
        <v>302</v>
      </c>
      <c r="C17" s="53" t="s">
        <v>300</v>
      </c>
      <c r="D17" s="53" t="s">
        <v>64</v>
      </c>
      <c r="E17" s="53" t="s">
        <v>92</v>
      </c>
      <c r="F17" s="53" t="s">
        <v>303</v>
      </c>
      <c r="G17" s="53" t="s">
        <v>246</v>
      </c>
      <c r="H17" s="53" t="s">
        <v>247</v>
      </c>
      <c r="I17" s="65">
        <v>59800</v>
      </c>
      <c r="J17" s="65">
        <v>59800</v>
      </c>
      <c r="K17" s="65">
        <v>59800</v>
      </c>
      <c r="L17" s="65"/>
      <c r="M17" s="65"/>
      <c r="N17" s="65"/>
      <c r="O17" s="65"/>
      <c r="P17" s="65"/>
      <c r="Q17" s="65"/>
      <c r="R17" s="65"/>
      <c r="S17" s="65"/>
      <c r="T17" s="65"/>
      <c r="U17" s="65"/>
      <c r="V17" s="65"/>
      <c r="W17" s="65"/>
    </row>
    <row r="18" s="31" customFormat="1" ht="35" customHeight="1" spans="1:23">
      <c r="A18" s="53" t="s">
        <v>301</v>
      </c>
      <c r="B18" s="179" t="s">
        <v>302</v>
      </c>
      <c r="C18" s="53" t="s">
        <v>300</v>
      </c>
      <c r="D18" s="53" t="s">
        <v>64</v>
      </c>
      <c r="E18" s="53" t="s">
        <v>92</v>
      </c>
      <c r="F18" s="53" t="s">
        <v>303</v>
      </c>
      <c r="G18" s="53" t="s">
        <v>294</v>
      </c>
      <c r="H18" s="53" t="s">
        <v>80</v>
      </c>
      <c r="I18" s="65">
        <v>5200</v>
      </c>
      <c r="J18" s="65">
        <v>5200</v>
      </c>
      <c r="K18" s="65">
        <v>5200</v>
      </c>
      <c r="L18" s="65"/>
      <c r="M18" s="65"/>
      <c r="N18" s="65"/>
      <c r="O18" s="65"/>
      <c r="P18" s="65"/>
      <c r="Q18" s="65"/>
      <c r="R18" s="65"/>
      <c r="S18" s="65"/>
      <c r="T18" s="65"/>
      <c r="U18" s="65"/>
      <c r="V18" s="65"/>
      <c r="W18" s="65"/>
    </row>
    <row r="19" s="31" customFormat="1" ht="35" customHeight="1" spans="1:23">
      <c r="A19" s="53"/>
      <c r="B19" s="53"/>
      <c r="C19" s="53" t="s">
        <v>304</v>
      </c>
      <c r="D19" s="53"/>
      <c r="E19" s="53"/>
      <c r="F19" s="53"/>
      <c r="G19" s="53"/>
      <c r="H19" s="53"/>
      <c r="I19" s="65">
        <v>50000</v>
      </c>
      <c r="J19" s="65">
        <v>50000</v>
      </c>
      <c r="K19" s="65">
        <v>50000</v>
      </c>
      <c r="L19" s="65"/>
      <c r="M19" s="65"/>
      <c r="N19" s="65"/>
      <c r="O19" s="65"/>
      <c r="P19" s="65"/>
      <c r="Q19" s="65"/>
      <c r="R19" s="65"/>
      <c r="S19" s="65"/>
      <c r="T19" s="65"/>
      <c r="U19" s="65"/>
      <c r="V19" s="65"/>
      <c r="W19" s="65"/>
    </row>
    <row r="20" s="31" customFormat="1" ht="35" customHeight="1" spans="1:23">
      <c r="A20" s="53" t="s">
        <v>291</v>
      </c>
      <c r="B20" s="179" t="s">
        <v>305</v>
      </c>
      <c r="C20" s="53" t="s">
        <v>304</v>
      </c>
      <c r="D20" s="53" t="s">
        <v>64</v>
      </c>
      <c r="E20" s="53" t="s">
        <v>89</v>
      </c>
      <c r="F20" s="53" t="s">
        <v>306</v>
      </c>
      <c r="G20" s="53" t="s">
        <v>246</v>
      </c>
      <c r="H20" s="53" t="s">
        <v>247</v>
      </c>
      <c r="I20" s="65">
        <v>50000</v>
      </c>
      <c r="J20" s="65">
        <v>50000</v>
      </c>
      <c r="K20" s="65">
        <v>50000</v>
      </c>
      <c r="L20" s="65"/>
      <c r="M20" s="65"/>
      <c r="N20" s="65"/>
      <c r="O20" s="65"/>
      <c r="P20" s="65"/>
      <c r="Q20" s="65"/>
      <c r="R20" s="65"/>
      <c r="S20" s="65"/>
      <c r="T20" s="65"/>
      <c r="U20" s="65"/>
      <c r="V20" s="65"/>
      <c r="W20" s="65"/>
    </row>
    <row r="21" s="31" customFormat="1" ht="35" customHeight="1" spans="1:23">
      <c r="A21" s="53"/>
      <c r="B21" s="53"/>
      <c r="C21" s="53" t="s">
        <v>307</v>
      </c>
      <c r="D21" s="53"/>
      <c r="E21" s="53"/>
      <c r="F21" s="53"/>
      <c r="G21" s="53"/>
      <c r="H21" s="53"/>
      <c r="I21" s="65">
        <v>85833.6</v>
      </c>
      <c r="J21" s="65"/>
      <c r="K21" s="65"/>
      <c r="L21" s="65"/>
      <c r="M21" s="65"/>
      <c r="N21" s="65">
        <v>85833.6</v>
      </c>
      <c r="O21" s="65"/>
      <c r="P21" s="65"/>
      <c r="Q21" s="65"/>
      <c r="R21" s="65"/>
      <c r="S21" s="65"/>
      <c r="T21" s="65"/>
      <c r="U21" s="65"/>
      <c r="V21" s="65"/>
      <c r="W21" s="65"/>
    </row>
    <row r="22" s="31" customFormat="1" ht="35" customHeight="1" spans="1:23">
      <c r="A22" s="53" t="s">
        <v>291</v>
      </c>
      <c r="B22" s="179" t="s">
        <v>308</v>
      </c>
      <c r="C22" s="53" t="s">
        <v>307</v>
      </c>
      <c r="D22" s="53" t="s">
        <v>64</v>
      </c>
      <c r="E22" s="53" t="s">
        <v>87</v>
      </c>
      <c r="F22" s="53" t="s">
        <v>241</v>
      </c>
      <c r="G22" s="53" t="s">
        <v>309</v>
      </c>
      <c r="H22" s="53" t="s">
        <v>310</v>
      </c>
      <c r="I22" s="65">
        <v>85833.6</v>
      </c>
      <c r="J22" s="65"/>
      <c r="K22" s="65"/>
      <c r="L22" s="65"/>
      <c r="M22" s="65"/>
      <c r="N22" s="65">
        <v>85833.6</v>
      </c>
      <c r="O22" s="65"/>
      <c r="P22" s="65"/>
      <c r="Q22" s="65"/>
      <c r="R22" s="65"/>
      <c r="S22" s="65"/>
      <c r="T22" s="65"/>
      <c r="U22" s="65"/>
      <c r="V22" s="65"/>
      <c r="W22" s="65"/>
    </row>
    <row r="23" s="31" customFormat="1" ht="35" customHeight="1" spans="1:23">
      <c r="A23" s="53"/>
      <c r="B23" s="53"/>
      <c r="C23" s="53" t="s">
        <v>311</v>
      </c>
      <c r="D23" s="53"/>
      <c r="E23" s="53"/>
      <c r="F23" s="53"/>
      <c r="G23" s="53"/>
      <c r="H23" s="53"/>
      <c r="I23" s="65">
        <v>10858.24</v>
      </c>
      <c r="J23" s="65"/>
      <c r="K23" s="65"/>
      <c r="L23" s="65"/>
      <c r="M23" s="65"/>
      <c r="N23" s="65">
        <v>10858.24</v>
      </c>
      <c r="O23" s="65"/>
      <c r="P23" s="65"/>
      <c r="Q23" s="65"/>
      <c r="R23" s="65"/>
      <c r="S23" s="65"/>
      <c r="T23" s="65"/>
      <c r="U23" s="65"/>
      <c r="V23" s="65"/>
      <c r="W23" s="65"/>
    </row>
    <row r="24" s="31" customFormat="1" ht="35" customHeight="1" spans="1:23">
      <c r="A24" s="53" t="s">
        <v>301</v>
      </c>
      <c r="B24" s="179" t="s">
        <v>312</v>
      </c>
      <c r="C24" s="53" t="s">
        <v>311</v>
      </c>
      <c r="D24" s="53" t="s">
        <v>64</v>
      </c>
      <c r="E24" s="53" t="s">
        <v>94</v>
      </c>
      <c r="F24" s="53" t="s">
        <v>313</v>
      </c>
      <c r="G24" s="53" t="s">
        <v>246</v>
      </c>
      <c r="H24" s="53" t="s">
        <v>247</v>
      </c>
      <c r="I24" s="65">
        <v>10858.24</v>
      </c>
      <c r="J24" s="65"/>
      <c r="K24" s="65"/>
      <c r="L24" s="65"/>
      <c r="M24" s="65"/>
      <c r="N24" s="65">
        <v>10858.24</v>
      </c>
      <c r="O24" s="65"/>
      <c r="P24" s="65"/>
      <c r="Q24" s="65"/>
      <c r="R24" s="65"/>
      <c r="S24" s="65"/>
      <c r="T24" s="65"/>
      <c r="U24" s="65"/>
      <c r="V24" s="65"/>
      <c r="W24" s="65"/>
    </row>
    <row r="25" s="31" customFormat="1" ht="35" customHeight="1" spans="1:23">
      <c r="A25" s="53"/>
      <c r="B25" s="53"/>
      <c r="C25" s="53" t="s">
        <v>314</v>
      </c>
      <c r="D25" s="53"/>
      <c r="E25" s="53"/>
      <c r="F25" s="53"/>
      <c r="G25" s="53"/>
      <c r="H25" s="53"/>
      <c r="I25" s="65">
        <v>58326.4</v>
      </c>
      <c r="J25" s="65"/>
      <c r="K25" s="65"/>
      <c r="L25" s="65"/>
      <c r="M25" s="65"/>
      <c r="N25" s="65">
        <v>58326.4</v>
      </c>
      <c r="O25" s="65"/>
      <c r="P25" s="65"/>
      <c r="Q25" s="65"/>
      <c r="R25" s="65"/>
      <c r="S25" s="65"/>
      <c r="T25" s="65"/>
      <c r="U25" s="65"/>
      <c r="V25" s="65"/>
      <c r="W25" s="65"/>
    </row>
    <row r="26" s="31" customFormat="1" ht="35" customHeight="1" spans="1:23">
      <c r="A26" s="53" t="s">
        <v>315</v>
      </c>
      <c r="B26" s="179" t="s">
        <v>316</v>
      </c>
      <c r="C26" s="53" t="s">
        <v>314</v>
      </c>
      <c r="D26" s="53" t="s">
        <v>64</v>
      </c>
      <c r="E26" s="53" t="s">
        <v>91</v>
      </c>
      <c r="F26" s="53" t="s">
        <v>273</v>
      </c>
      <c r="G26" s="53" t="s">
        <v>309</v>
      </c>
      <c r="H26" s="53" t="s">
        <v>310</v>
      </c>
      <c r="I26" s="65">
        <v>58326.4</v>
      </c>
      <c r="J26" s="65"/>
      <c r="K26" s="65"/>
      <c r="L26" s="65"/>
      <c r="M26" s="65"/>
      <c r="N26" s="65">
        <v>58326.4</v>
      </c>
      <c r="O26" s="65"/>
      <c r="P26" s="65"/>
      <c r="Q26" s="65"/>
      <c r="R26" s="65"/>
      <c r="S26" s="65"/>
      <c r="T26" s="65"/>
      <c r="U26" s="65"/>
      <c r="V26" s="65"/>
      <c r="W26" s="65"/>
    </row>
    <row r="27" s="31" customFormat="1" ht="35" customHeight="1" spans="1:23">
      <c r="A27" s="53"/>
      <c r="B27" s="53"/>
      <c r="C27" s="53" t="s">
        <v>317</v>
      </c>
      <c r="D27" s="53"/>
      <c r="E27" s="53"/>
      <c r="F27" s="53"/>
      <c r="G27" s="53"/>
      <c r="H27" s="53"/>
      <c r="I27" s="65">
        <v>22360</v>
      </c>
      <c r="J27" s="65"/>
      <c r="K27" s="65"/>
      <c r="L27" s="65"/>
      <c r="M27" s="65"/>
      <c r="N27" s="65">
        <v>22360</v>
      </c>
      <c r="O27" s="65"/>
      <c r="P27" s="65"/>
      <c r="Q27" s="65"/>
      <c r="R27" s="65"/>
      <c r="S27" s="65"/>
      <c r="T27" s="65"/>
      <c r="U27" s="65"/>
      <c r="V27" s="65"/>
      <c r="W27" s="65"/>
    </row>
    <row r="28" s="31" customFormat="1" ht="35" customHeight="1" spans="1:23">
      <c r="A28" s="53" t="s">
        <v>301</v>
      </c>
      <c r="B28" s="179" t="s">
        <v>318</v>
      </c>
      <c r="C28" s="53" t="s">
        <v>317</v>
      </c>
      <c r="D28" s="53" t="s">
        <v>64</v>
      </c>
      <c r="E28" s="53" t="s">
        <v>92</v>
      </c>
      <c r="F28" s="53" t="s">
        <v>303</v>
      </c>
      <c r="G28" s="53" t="s">
        <v>246</v>
      </c>
      <c r="H28" s="53" t="s">
        <v>247</v>
      </c>
      <c r="I28" s="65">
        <v>22360</v>
      </c>
      <c r="J28" s="65"/>
      <c r="K28" s="65"/>
      <c r="L28" s="65"/>
      <c r="M28" s="65"/>
      <c r="N28" s="65">
        <v>22360</v>
      </c>
      <c r="O28" s="65"/>
      <c r="P28" s="65"/>
      <c r="Q28" s="65"/>
      <c r="R28" s="65"/>
      <c r="S28" s="65"/>
      <c r="T28" s="65"/>
      <c r="U28" s="65"/>
      <c r="V28" s="65"/>
      <c r="W28" s="65"/>
    </row>
    <row r="29" s="31" customFormat="1" ht="35" customHeight="1" spans="1:23">
      <c r="A29" s="53"/>
      <c r="B29" s="53"/>
      <c r="C29" s="53" t="s">
        <v>319</v>
      </c>
      <c r="D29" s="53"/>
      <c r="E29" s="53"/>
      <c r="F29" s="53"/>
      <c r="G29" s="53"/>
      <c r="H29" s="53"/>
      <c r="I29" s="65">
        <v>60000</v>
      </c>
      <c r="J29" s="65"/>
      <c r="K29" s="65"/>
      <c r="L29" s="65"/>
      <c r="M29" s="65"/>
      <c r="N29" s="65">
        <v>60000</v>
      </c>
      <c r="O29" s="65"/>
      <c r="P29" s="65"/>
      <c r="Q29" s="65"/>
      <c r="R29" s="65"/>
      <c r="S29" s="65"/>
      <c r="T29" s="65"/>
      <c r="U29" s="65"/>
      <c r="V29" s="65"/>
      <c r="W29" s="65"/>
    </row>
    <row r="30" s="31" customFormat="1" ht="35" customHeight="1" spans="1:23">
      <c r="A30" s="53" t="s">
        <v>291</v>
      </c>
      <c r="B30" s="179" t="s">
        <v>320</v>
      </c>
      <c r="C30" s="53" t="s">
        <v>319</v>
      </c>
      <c r="D30" s="53" t="s">
        <v>64</v>
      </c>
      <c r="E30" s="53" t="s">
        <v>87</v>
      </c>
      <c r="F30" s="53" t="s">
        <v>241</v>
      </c>
      <c r="G30" s="53" t="s">
        <v>309</v>
      </c>
      <c r="H30" s="53" t="s">
        <v>310</v>
      </c>
      <c r="I30" s="65">
        <v>60000</v>
      </c>
      <c r="J30" s="65"/>
      <c r="K30" s="65"/>
      <c r="L30" s="65"/>
      <c r="M30" s="65"/>
      <c r="N30" s="65">
        <v>60000</v>
      </c>
      <c r="O30" s="65"/>
      <c r="P30" s="65"/>
      <c r="Q30" s="65"/>
      <c r="R30" s="65"/>
      <c r="S30" s="65"/>
      <c r="T30" s="65"/>
      <c r="U30" s="65"/>
      <c r="V30" s="65"/>
      <c r="W30" s="65"/>
    </row>
    <row r="31" s="31" customFormat="1" ht="35" customHeight="1" spans="1:23">
      <c r="A31" s="53"/>
      <c r="B31" s="53"/>
      <c r="C31" s="53" t="s">
        <v>321</v>
      </c>
      <c r="D31" s="53"/>
      <c r="E31" s="53"/>
      <c r="F31" s="53"/>
      <c r="G31" s="53"/>
      <c r="H31" s="53"/>
      <c r="I31" s="65">
        <v>103213.1</v>
      </c>
      <c r="J31" s="65"/>
      <c r="K31" s="65"/>
      <c r="L31" s="65"/>
      <c r="M31" s="65"/>
      <c r="N31" s="65">
        <v>103213.1</v>
      </c>
      <c r="O31" s="65"/>
      <c r="P31" s="65"/>
      <c r="Q31" s="65"/>
      <c r="R31" s="65"/>
      <c r="S31" s="65"/>
      <c r="T31" s="65"/>
      <c r="U31" s="65"/>
      <c r="V31" s="65"/>
      <c r="W31" s="65"/>
    </row>
    <row r="32" s="31" customFormat="1" ht="35" customHeight="1" spans="1:23">
      <c r="A32" s="53" t="s">
        <v>291</v>
      </c>
      <c r="B32" s="179" t="s">
        <v>322</v>
      </c>
      <c r="C32" s="53" t="s">
        <v>321</v>
      </c>
      <c r="D32" s="53" t="s">
        <v>64</v>
      </c>
      <c r="E32" s="53" t="s">
        <v>87</v>
      </c>
      <c r="F32" s="53" t="s">
        <v>241</v>
      </c>
      <c r="G32" s="53" t="s">
        <v>323</v>
      </c>
      <c r="H32" s="53" t="s">
        <v>324</v>
      </c>
      <c r="I32" s="65">
        <v>103213.1</v>
      </c>
      <c r="J32" s="65"/>
      <c r="K32" s="65"/>
      <c r="L32" s="65"/>
      <c r="M32" s="65"/>
      <c r="N32" s="65">
        <v>103213.1</v>
      </c>
      <c r="O32" s="65"/>
      <c r="P32" s="65"/>
      <c r="Q32" s="65"/>
      <c r="R32" s="65"/>
      <c r="S32" s="65"/>
      <c r="T32" s="65"/>
      <c r="U32" s="65"/>
      <c r="V32" s="65"/>
      <c r="W32" s="65"/>
    </row>
    <row r="33" s="31" customFormat="1" ht="35" customHeight="1" spans="1:23">
      <c r="A33" s="53"/>
      <c r="B33" s="53"/>
      <c r="C33" s="53" t="s">
        <v>325</v>
      </c>
      <c r="D33" s="53"/>
      <c r="E33" s="53"/>
      <c r="F33" s="53"/>
      <c r="G33" s="53"/>
      <c r="H33" s="53"/>
      <c r="I33" s="65">
        <v>4100</v>
      </c>
      <c r="J33" s="65"/>
      <c r="K33" s="65"/>
      <c r="L33" s="65"/>
      <c r="M33" s="65"/>
      <c r="N33" s="65">
        <v>4100</v>
      </c>
      <c r="O33" s="65"/>
      <c r="P33" s="65"/>
      <c r="Q33" s="65"/>
      <c r="R33" s="65"/>
      <c r="S33" s="65"/>
      <c r="T33" s="65"/>
      <c r="U33" s="65"/>
      <c r="V33" s="65"/>
      <c r="W33" s="65"/>
    </row>
    <row r="34" s="31" customFormat="1" ht="35" customHeight="1" spans="1:23">
      <c r="A34" s="53" t="s">
        <v>291</v>
      </c>
      <c r="B34" s="179" t="s">
        <v>326</v>
      </c>
      <c r="C34" s="53" t="s">
        <v>325</v>
      </c>
      <c r="D34" s="53" t="s">
        <v>64</v>
      </c>
      <c r="E34" s="53" t="s">
        <v>89</v>
      </c>
      <c r="F34" s="53" t="s">
        <v>306</v>
      </c>
      <c r="G34" s="53" t="s">
        <v>246</v>
      </c>
      <c r="H34" s="53" t="s">
        <v>247</v>
      </c>
      <c r="I34" s="65">
        <v>4100</v>
      </c>
      <c r="J34" s="65"/>
      <c r="K34" s="65"/>
      <c r="L34" s="65"/>
      <c r="M34" s="65"/>
      <c r="N34" s="65">
        <v>4100</v>
      </c>
      <c r="O34" s="65"/>
      <c r="P34" s="65"/>
      <c r="Q34" s="65"/>
      <c r="R34" s="65"/>
      <c r="S34" s="65"/>
      <c r="T34" s="65"/>
      <c r="U34" s="65"/>
      <c r="V34" s="65"/>
      <c r="W34" s="65"/>
    </row>
    <row r="35" s="31" customFormat="1" ht="35" customHeight="1" spans="1:23">
      <c r="A35" s="53"/>
      <c r="B35" s="53"/>
      <c r="C35" s="53" t="s">
        <v>327</v>
      </c>
      <c r="D35" s="53"/>
      <c r="E35" s="53"/>
      <c r="F35" s="53"/>
      <c r="G35" s="53"/>
      <c r="H35" s="53"/>
      <c r="I35" s="65">
        <v>21434</v>
      </c>
      <c r="J35" s="65"/>
      <c r="K35" s="65"/>
      <c r="L35" s="65"/>
      <c r="M35" s="65"/>
      <c r="N35" s="65">
        <v>21434</v>
      </c>
      <c r="O35" s="65"/>
      <c r="P35" s="65"/>
      <c r="Q35" s="65"/>
      <c r="R35" s="65"/>
      <c r="S35" s="65"/>
      <c r="T35" s="65"/>
      <c r="U35" s="65"/>
      <c r="V35" s="65"/>
      <c r="W35" s="65"/>
    </row>
    <row r="36" s="31" customFormat="1" ht="35" customHeight="1" spans="1:23">
      <c r="A36" s="53" t="s">
        <v>291</v>
      </c>
      <c r="B36" s="179" t="s">
        <v>328</v>
      </c>
      <c r="C36" s="53" t="s">
        <v>327</v>
      </c>
      <c r="D36" s="53" t="s">
        <v>64</v>
      </c>
      <c r="E36" s="53" t="s">
        <v>87</v>
      </c>
      <c r="F36" s="53" t="s">
        <v>241</v>
      </c>
      <c r="G36" s="53" t="s">
        <v>214</v>
      </c>
      <c r="H36" s="53" t="s">
        <v>215</v>
      </c>
      <c r="I36" s="65">
        <v>21434</v>
      </c>
      <c r="J36" s="65"/>
      <c r="K36" s="65"/>
      <c r="L36" s="65"/>
      <c r="M36" s="65"/>
      <c r="N36" s="65">
        <v>21434</v>
      </c>
      <c r="O36" s="65"/>
      <c r="P36" s="65"/>
      <c r="Q36" s="65"/>
      <c r="R36" s="65"/>
      <c r="S36" s="65"/>
      <c r="T36" s="65"/>
      <c r="U36" s="65"/>
      <c r="V36" s="65"/>
      <c r="W36" s="65"/>
    </row>
    <row r="37" s="31" customFormat="1" ht="35" customHeight="1" spans="1:23">
      <c r="A37" s="53"/>
      <c r="B37" s="53"/>
      <c r="C37" s="53" t="s">
        <v>329</v>
      </c>
      <c r="D37" s="53"/>
      <c r="E37" s="53"/>
      <c r="F37" s="53"/>
      <c r="G37" s="53"/>
      <c r="H37" s="53"/>
      <c r="I37" s="65">
        <v>89100</v>
      </c>
      <c r="J37" s="65"/>
      <c r="K37" s="65"/>
      <c r="L37" s="65"/>
      <c r="M37" s="65"/>
      <c r="N37" s="65">
        <v>89100</v>
      </c>
      <c r="O37" s="65"/>
      <c r="P37" s="65"/>
      <c r="Q37" s="65"/>
      <c r="R37" s="65"/>
      <c r="S37" s="65"/>
      <c r="T37" s="65"/>
      <c r="U37" s="65"/>
      <c r="V37" s="65"/>
      <c r="W37" s="65"/>
    </row>
    <row r="38" s="31" customFormat="1" ht="35" customHeight="1" spans="1:23">
      <c r="A38" s="53" t="s">
        <v>301</v>
      </c>
      <c r="B38" s="179" t="s">
        <v>330</v>
      </c>
      <c r="C38" s="53" t="s">
        <v>329</v>
      </c>
      <c r="D38" s="53" t="s">
        <v>64</v>
      </c>
      <c r="E38" s="53" t="s">
        <v>87</v>
      </c>
      <c r="F38" s="53" t="s">
        <v>241</v>
      </c>
      <c r="G38" s="53" t="s">
        <v>246</v>
      </c>
      <c r="H38" s="53" t="s">
        <v>247</v>
      </c>
      <c r="I38" s="65">
        <v>40400</v>
      </c>
      <c r="J38" s="65"/>
      <c r="K38" s="65"/>
      <c r="L38" s="65"/>
      <c r="M38" s="65"/>
      <c r="N38" s="65">
        <v>40400</v>
      </c>
      <c r="O38" s="65"/>
      <c r="P38" s="65"/>
      <c r="Q38" s="65"/>
      <c r="R38" s="65"/>
      <c r="S38" s="65"/>
      <c r="T38" s="65"/>
      <c r="U38" s="65"/>
      <c r="V38" s="65"/>
      <c r="W38" s="65"/>
    </row>
    <row r="39" s="31" customFormat="1" ht="35" customHeight="1" spans="1:23">
      <c r="A39" s="53" t="s">
        <v>301</v>
      </c>
      <c r="B39" s="179" t="s">
        <v>330</v>
      </c>
      <c r="C39" s="53" t="s">
        <v>329</v>
      </c>
      <c r="D39" s="53" t="s">
        <v>64</v>
      </c>
      <c r="E39" s="53" t="s">
        <v>91</v>
      </c>
      <c r="F39" s="53" t="s">
        <v>273</v>
      </c>
      <c r="G39" s="53" t="s">
        <v>279</v>
      </c>
      <c r="H39" s="53" t="s">
        <v>280</v>
      </c>
      <c r="I39" s="65">
        <v>48700</v>
      </c>
      <c r="J39" s="65"/>
      <c r="K39" s="65"/>
      <c r="L39" s="65"/>
      <c r="M39" s="65"/>
      <c r="N39" s="65">
        <v>48700</v>
      </c>
      <c r="O39" s="65"/>
      <c r="P39" s="65"/>
      <c r="Q39" s="65"/>
      <c r="R39" s="65"/>
      <c r="S39" s="65"/>
      <c r="T39" s="65"/>
      <c r="U39" s="65"/>
      <c r="V39" s="65"/>
      <c r="W39" s="65"/>
    </row>
    <row r="40" s="31" customFormat="1" ht="35" customHeight="1" spans="1:23">
      <c r="A40" s="53"/>
      <c r="B40" s="53"/>
      <c r="C40" s="53" t="s">
        <v>331</v>
      </c>
      <c r="D40" s="53"/>
      <c r="E40" s="53"/>
      <c r="F40" s="53"/>
      <c r="G40" s="53"/>
      <c r="H40" s="53"/>
      <c r="I40" s="65">
        <v>71000</v>
      </c>
      <c r="J40" s="65"/>
      <c r="K40" s="65"/>
      <c r="L40" s="65"/>
      <c r="M40" s="65"/>
      <c r="N40" s="65">
        <v>71000</v>
      </c>
      <c r="O40" s="65"/>
      <c r="P40" s="65"/>
      <c r="Q40" s="65"/>
      <c r="R40" s="65"/>
      <c r="S40" s="65"/>
      <c r="T40" s="65"/>
      <c r="U40" s="65"/>
      <c r="V40" s="65"/>
      <c r="W40" s="65"/>
    </row>
    <row r="41" s="31" customFormat="1" ht="35" customHeight="1" spans="1:23">
      <c r="A41" s="53" t="s">
        <v>301</v>
      </c>
      <c r="B41" s="179" t="s">
        <v>332</v>
      </c>
      <c r="C41" s="53" t="s">
        <v>331</v>
      </c>
      <c r="D41" s="53" t="s">
        <v>64</v>
      </c>
      <c r="E41" s="53" t="s">
        <v>87</v>
      </c>
      <c r="F41" s="53" t="s">
        <v>241</v>
      </c>
      <c r="G41" s="53" t="s">
        <v>246</v>
      </c>
      <c r="H41" s="53" t="s">
        <v>247</v>
      </c>
      <c r="I41" s="65">
        <v>71000</v>
      </c>
      <c r="J41" s="65"/>
      <c r="K41" s="65"/>
      <c r="L41" s="65"/>
      <c r="M41" s="65"/>
      <c r="N41" s="65">
        <v>71000</v>
      </c>
      <c r="O41" s="65"/>
      <c r="P41" s="65"/>
      <c r="Q41" s="65"/>
      <c r="R41" s="65"/>
      <c r="S41" s="65"/>
      <c r="T41" s="65"/>
      <c r="U41" s="65"/>
      <c r="V41" s="65"/>
      <c r="W41" s="65"/>
    </row>
    <row r="42" s="31" customFormat="1" ht="35" customHeight="1" spans="1:23">
      <c r="A42" s="53"/>
      <c r="B42" s="53"/>
      <c r="C42" s="53" t="s">
        <v>333</v>
      </c>
      <c r="D42" s="53"/>
      <c r="E42" s="53"/>
      <c r="F42" s="53"/>
      <c r="G42" s="53"/>
      <c r="H42" s="53"/>
      <c r="I42" s="65">
        <v>108800</v>
      </c>
      <c r="J42" s="65"/>
      <c r="K42" s="65"/>
      <c r="L42" s="65"/>
      <c r="M42" s="65"/>
      <c r="N42" s="65">
        <v>108800</v>
      </c>
      <c r="O42" s="65"/>
      <c r="P42" s="65"/>
      <c r="Q42" s="65"/>
      <c r="R42" s="65"/>
      <c r="S42" s="65"/>
      <c r="T42" s="65"/>
      <c r="U42" s="65"/>
      <c r="V42" s="65"/>
      <c r="W42" s="65"/>
    </row>
    <row r="43" s="31" customFormat="1" ht="35" customHeight="1" spans="1:23">
      <c r="A43" s="53" t="s">
        <v>291</v>
      </c>
      <c r="B43" s="179" t="s">
        <v>334</v>
      </c>
      <c r="C43" s="53" t="s">
        <v>333</v>
      </c>
      <c r="D43" s="53" t="s">
        <v>64</v>
      </c>
      <c r="E43" s="53" t="s">
        <v>89</v>
      </c>
      <c r="F43" s="53" t="s">
        <v>306</v>
      </c>
      <c r="G43" s="53" t="s">
        <v>246</v>
      </c>
      <c r="H43" s="53" t="s">
        <v>247</v>
      </c>
      <c r="I43" s="65">
        <v>108800</v>
      </c>
      <c r="J43" s="65"/>
      <c r="K43" s="65"/>
      <c r="L43" s="65"/>
      <c r="M43" s="65"/>
      <c r="N43" s="65">
        <v>108800</v>
      </c>
      <c r="O43" s="65"/>
      <c r="P43" s="65"/>
      <c r="Q43" s="65"/>
      <c r="R43" s="65"/>
      <c r="S43" s="65"/>
      <c r="T43" s="65"/>
      <c r="U43" s="65"/>
      <c r="V43" s="65"/>
      <c r="W43" s="65"/>
    </row>
    <row r="44" s="31" customFormat="1" ht="35" customHeight="1" spans="1:23">
      <c r="A44" s="53"/>
      <c r="B44" s="53"/>
      <c r="C44" s="53" t="s">
        <v>335</v>
      </c>
      <c r="D44" s="53"/>
      <c r="E44" s="53"/>
      <c r="F44" s="53"/>
      <c r="G44" s="53"/>
      <c r="H44" s="53"/>
      <c r="I44" s="65">
        <v>134926</v>
      </c>
      <c r="J44" s="65"/>
      <c r="K44" s="65"/>
      <c r="L44" s="65"/>
      <c r="M44" s="65"/>
      <c r="N44" s="65">
        <v>134926</v>
      </c>
      <c r="O44" s="65"/>
      <c r="P44" s="65"/>
      <c r="Q44" s="65"/>
      <c r="R44" s="65"/>
      <c r="S44" s="65"/>
      <c r="T44" s="65"/>
      <c r="U44" s="65"/>
      <c r="V44" s="65"/>
      <c r="W44" s="65"/>
    </row>
    <row r="45" s="31" customFormat="1" ht="35" customHeight="1" spans="1:23">
      <c r="A45" s="53" t="s">
        <v>301</v>
      </c>
      <c r="B45" s="179" t="s">
        <v>336</v>
      </c>
      <c r="C45" s="53" t="s">
        <v>335</v>
      </c>
      <c r="D45" s="53" t="s">
        <v>64</v>
      </c>
      <c r="E45" s="53" t="s">
        <v>92</v>
      </c>
      <c r="F45" s="53" t="s">
        <v>303</v>
      </c>
      <c r="G45" s="53" t="s">
        <v>337</v>
      </c>
      <c r="H45" s="53" t="s">
        <v>338</v>
      </c>
      <c r="I45" s="65">
        <v>24966</v>
      </c>
      <c r="J45" s="65"/>
      <c r="K45" s="65"/>
      <c r="L45" s="65"/>
      <c r="M45" s="65"/>
      <c r="N45" s="65">
        <v>24966</v>
      </c>
      <c r="O45" s="65"/>
      <c r="P45" s="65"/>
      <c r="Q45" s="65"/>
      <c r="R45" s="65"/>
      <c r="S45" s="65"/>
      <c r="T45" s="65"/>
      <c r="U45" s="65"/>
      <c r="V45" s="65"/>
      <c r="W45" s="65"/>
    </row>
    <row r="46" s="31" customFormat="1" ht="35" customHeight="1" spans="1:23">
      <c r="A46" s="53" t="s">
        <v>301</v>
      </c>
      <c r="B46" s="179" t="s">
        <v>336</v>
      </c>
      <c r="C46" s="53" t="s">
        <v>335</v>
      </c>
      <c r="D46" s="53" t="s">
        <v>64</v>
      </c>
      <c r="E46" s="53" t="s">
        <v>92</v>
      </c>
      <c r="F46" s="53" t="s">
        <v>303</v>
      </c>
      <c r="G46" s="53" t="s">
        <v>323</v>
      </c>
      <c r="H46" s="53" t="s">
        <v>324</v>
      </c>
      <c r="I46" s="65">
        <v>9960</v>
      </c>
      <c r="J46" s="65"/>
      <c r="K46" s="65"/>
      <c r="L46" s="65"/>
      <c r="M46" s="65"/>
      <c r="N46" s="65">
        <v>9960</v>
      </c>
      <c r="O46" s="65"/>
      <c r="P46" s="65"/>
      <c r="Q46" s="65"/>
      <c r="R46" s="65"/>
      <c r="S46" s="65"/>
      <c r="T46" s="65"/>
      <c r="U46" s="65"/>
      <c r="V46" s="65"/>
      <c r="W46" s="65"/>
    </row>
    <row r="47" s="31" customFormat="1" ht="35" customHeight="1" spans="1:23">
      <c r="A47" s="53" t="s">
        <v>301</v>
      </c>
      <c r="B47" s="179" t="s">
        <v>336</v>
      </c>
      <c r="C47" s="53" t="s">
        <v>335</v>
      </c>
      <c r="D47" s="53" t="s">
        <v>64</v>
      </c>
      <c r="E47" s="53" t="s">
        <v>92</v>
      </c>
      <c r="F47" s="53" t="s">
        <v>303</v>
      </c>
      <c r="G47" s="53" t="s">
        <v>246</v>
      </c>
      <c r="H47" s="53" t="s">
        <v>247</v>
      </c>
      <c r="I47" s="65">
        <v>100000</v>
      </c>
      <c r="J47" s="65"/>
      <c r="K47" s="65"/>
      <c r="L47" s="65"/>
      <c r="M47" s="65"/>
      <c r="N47" s="65">
        <v>100000</v>
      </c>
      <c r="O47" s="65"/>
      <c r="P47" s="65"/>
      <c r="Q47" s="65"/>
      <c r="R47" s="65"/>
      <c r="S47" s="65"/>
      <c r="T47" s="65"/>
      <c r="U47" s="65"/>
      <c r="V47" s="65"/>
      <c r="W47" s="65"/>
    </row>
    <row r="48" s="31" customFormat="1" ht="35" customHeight="1" spans="1:23">
      <c r="A48" s="53"/>
      <c r="B48" s="53"/>
      <c r="C48" s="53" t="s">
        <v>339</v>
      </c>
      <c r="D48" s="53"/>
      <c r="E48" s="53"/>
      <c r="F48" s="53"/>
      <c r="G48" s="53"/>
      <c r="H48" s="53"/>
      <c r="I48" s="65">
        <v>35187.5</v>
      </c>
      <c r="J48" s="65"/>
      <c r="K48" s="65"/>
      <c r="L48" s="65"/>
      <c r="M48" s="65"/>
      <c r="N48" s="65">
        <v>35187.5</v>
      </c>
      <c r="O48" s="65"/>
      <c r="P48" s="65"/>
      <c r="Q48" s="65"/>
      <c r="R48" s="65"/>
      <c r="S48" s="65"/>
      <c r="T48" s="65"/>
      <c r="U48" s="65"/>
      <c r="V48" s="65"/>
      <c r="W48" s="65"/>
    </row>
    <row r="49" s="31" customFormat="1" ht="35" customHeight="1" spans="1:23">
      <c r="A49" s="53" t="s">
        <v>291</v>
      </c>
      <c r="B49" s="179" t="s">
        <v>340</v>
      </c>
      <c r="C49" s="53" t="s">
        <v>339</v>
      </c>
      <c r="D49" s="53" t="s">
        <v>64</v>
      </c>
      <c r="E49" s="53" t="s">
        <v>89</v>
      </c>
      <c r="F49" s="53" t="s">
        <v>306</v>
      </c>
      <c r="G49" s="53" t="s">
        <v>246</v>
      </c>
      <c r="H49" s="53" t="s">
        <v>247</v>
      </c>
      <c r="I49" s="65">
        <v>35187.5</v>
      </c>
      <c r="J49" s="65"/>
      <c r="K49" s="65"/>
      <c r="L49" s="65"/>
      <c r="M49" s="65"/>
      <c r="N49" s="65">
        <v>35187.5</v>
      </c>
      <c r="O49" s="65"/>
      <c r="P49" s="65"/>
      <c r="Q49" s="65"/>
      <c r="R49" s="65"/>
      <c r="S49" s="65"/>
      <c r="T49" s="65"/>
      <c r="U49" s="65"/>
      <c r="V49" s="65"/>
      <c r="W49" s="65"/>
    </row>
    <row r="50" s="31" customFormat="1" ht="35" customHeight="1" spans="1:23">
      <c r="A50" s="53"/>
      <c r="B50" s="53"/>
      <c r="C50" s="53" t="s">
        <v>341</v>
      </c>
      <c r="D50" s="53"/>
      <c r="E50" s="53"/>
      <c r="F50" s="53"/>
      <c r="G50" s="53"/>
      <c r="H50" s="53"/>
      <c r="I50" s="65">
        <v>381900.61</v>
      </c>
      <c r="J50" s="65"/>
      <c r="K50" s="65"/>
      <c r="L50" s="65"/>
      <c r="M50" s="65"/>
      <c r="N50" s="65">
        <v>381900.61</v>
      </c>
      <c r="O50" s="65"/>
      <c r="P50" s="65"/>
      <c r="Q50" s="65"/>
      <c r="R50" s="65"/>
      <c r="S50" s="65"/>
      <c r="T50" s="65"/>
      <c r="U50" s="65"/>
      <c r="V50" s="65"/>
      <c r="W50" s="65"/>
    </row>
    <row r="51" s="31" customFormat="1" ht="35" customHeight="1" spans="1:23">
      <c r="A51" s="53" t="s">
        <v>291</v>
      </c>
      <c r="B51" s="179" t="s">
        <v>342</v>
      </c>
      <c r="C51" s="53" t="s">
        <v>341</v>
      </c>
      <c r="D51" s="53" t="s">
        <v>64</v>
      </c>
      <c r="E51" s="53" t="s">
        <v>89</v>
      </c>
      <c r="F51" s="53" t="s">
        <v>306</v>
      </c>
      <c r="G51" s="53" t="s">
        <v>222</v>
      </c>
      <c r="H51" s="53" t="s">
        <v>223</v>
      </c>
      <c r="I51" s="65">
        <v>223730</v>
      </c>
      <c r="J51" s="65"/>
      <c r="K51" s="65"/>
      <c r="L51" s="65"/>
      <c r="M51" s="65"/>
      <c r="N51" s="65">
        <v>223730</v>
      </c>
      <c r="O51" s="65"/>
      <c r="P51" s="65"/>
      <c r="Q51" s="65"/>
      <c r="R51" s="65"/>
      <c r="S51" s="65"/>
      <c r="T51" s="65"/>
      <c r="U51" s="65"/>
      <c r="V51" s="65"/>
      <c r="W51" s="65"/>
    </row>
    <row r="52" s="31" customFormat="1" ht="35" customHeight="1" spans="1:23">
      <c r="A52" s="53" t="s">
        <v>291</v>
      </c>
      <c r="B52" s="179" t="s">
        <v>342</v>
      </c>
      <c r="C52" s="53" t="s">
        <v>341</v>
      </c>
      <c r="D52" s="53" t="s">
        <v>64</v>
      </c>
      <c r="E52" s="53" t="s">
        <v>89</v>
      </c>
      <c r="F52" s="53" t="s">
        <v>306</v>
      </c>
      <c r="G52" s="53" t="s">
        <v>246</v>
      </c>
      <c r="H52" s="53" t="s">
        <v>247</v>
      </c>
      <c r="I52" s="65">
        <v>158170.61</v>
      </c>
      <c r="J52" s="65"/>
      <c r="K52" s="65"/>
      <c r="L52" s="65"/>
      <c r="M52" s="65"/>
      <c r="N52" s="65">
        <v>158170.61</v>
      </c>
      <c r="O52" s="65"/>
      <c r="P52" s="65"/>
      <c r="Q52" s="65"/>
      <c r="R52" s="65"/>
      <c r="S52" s="65"/>
      <c r="T52" s="65"/>
      <c r="U52" s="65"/>
      <c r="V52" s="65"/>
      <c r="W52" s="65"/>
    </row>
    <row r="53" s="31" customFormat="1" ht="35" customHeight="1" spans="1:23">
      <c r="A53" s="53"/>
      <c r="B53" s="53"/>
      <c r="C53" s="53" t="s">
        <v>343</v>
      </c>
      <c r="D53" s="53"/>
      <c r="E53" s="53"/>
      <c r="F53" s="53"/>
      <c r="G53" s="53"/>
      <c r="H53" s="53"/>
      <c r="I53" s="65">
        <v>23100</v>
      </c>
      <c r="J53" s="65"/>
      <c r="K53" s="65"/>
      <c r="L53" s="65"/>
      <c r="M53" s="65"/>
      <c r="N53" s="65">
        <v>23100</v>
      </c>
      <c r="O53" s="65"/>
      <c r="P53" s="65"/>
      <c r="Q53" s="65"/>
      <c r="R53" s="65"/>
      <c r="S53" s="65"/>
      <c r="T53" s="65"/>
      <c r="U53" s="65"/>
      <c r="V53" s="65"/>
      <c r="W53" s="65"/>
    </row>
    <row r="54" s="31" customFormat="1" ht="35" customHeight="1" spans="1:23">
      <c r="A54" s="53" t="s">
        <v>291</v>
      </c>
      <c r="B54" s="179" t="s">
        <v>344</v>
      </c>
      <c r="C54" s="53" t="s">
        <v>343</v>
      </c>
      <c r="D54" s="53" t="s">
        <v>64</v>
      </c>
      <c r="E54" s="53" t="s">
        <v>83</v>
      </c>
      <c r="F54" s="53" t="s">
        <v>345</v>
      </c>
      <c r="G54" s="53" t="s">
        <v>246</v>
      </c>
      <c r="H54" s="53" t="s">
        <v>247</v>
      </c>
      <c r="I54" s="65">
        <v>23100</v>
      </c>
      <c r="J54" s="65"/>
      <c r="K54" s="65"/>
      <c r="L54" s="65"/>
      <c r="M54" s="65"/>
      <c r="N54" s="65">
        <v>23100</v>
      </c>
      <c r="O54" s="65"/>
      <c r="P54" s="65"/>
      <c r="Q54" s="65"/>
      <c r="R54" s="65"/>
      <c r="S54" s="65"/>
      <c r="T54" s="65"/>
      <c r="U54" s="65"/>
      <c r="V54" s="65"/>
      <c r="W54" s="65"/>
    </row>
    <row r="55" s="31" customFormat="1" ht="35" customHeight="1" spans="1:23">
      <c r="A55" s="53"/>
      <c r="B55" s="53"/>
      <c r="C55" s="53" t="s">
        <v>346</v>
      </c>
      <c r="D55" s="53"/>
      <c r="E55" s="53"/>
      <c r="F55" s="53"/>
      <c r="G55" s="53"/>
      <c r="H55" s="53"/>
      <c r="I55" s="65">
        <v>276714</v>
      </c>
      <c r="J55" s="65"/>
      <c r="K55" s="65"/>
      <c r="L55" s="65"/>
      <c r="M55" s="65"/>
      <c r="N55" s="65">
        <v>276714</v>
      </c>
      <c r="O55" s="65"/>
      <c r="P55" s="65"/>
      <c r="Q55" s="65"/>
      <c r="R55" s="65"/>
      <c r="S55" s="65"/>
      <c r="T55" s="65"/>
      <c r="U55" s="65"/>
      <c r="V55" s="65"/>
      <c r="W55" s="65"/>
    </row>
    <row r="56" s="31" customFormat="1" ht="35" customHeight="1" spans="1:23">
      <c r="A56" s="53" t="s">
        <v>301</v>
      </c>
      <c r="B56" s="179" t="s">
        <v>347</v>
      </c>
      <c r="C56" s="53" t="s">
        <v>346</v>
      </c>
      <c r="D56" s="53" t="s">
        <v>64</v>
      </c>
      <c r="E56" s="53" t="s">
        <v>96</v>
      </c>
      <c r="F56" s="53" t="s">
        <v>348</v>
      </c>
      <c r="G56" s="53" t="s">
        <v>214</v>
      </c>
      <c r="H56" s="53" t="s">
        <v>215</v>
      </c>
      <c r="I56" s="65">
        <v>50000</v>
      </c>
      <c r="J56" s="65"/>
      <c r="K56" s="65"/>
      <c r="L56" s="65"/>
      <c r="M56" s="65"/>
      <c r="N56" s="65">
        <v>50000</v>
      </c>
      <c r="O56" s="65"/>
      <c r="P56" s="65"/>
      <c r="Q56" s="65"/>
      <c r="R56" s="65"/>
      <c r="S56" s="65"/>
      <c r="T56" s="65"/>
      <c r="U56" s="65"/>
      <c r="V56" s="65"/>
      <c r="W56" s="65"/>
    </row>
    <row r="57" s="31" customFormat="1" ht="35" customHeight="1" spans="1:23">
      <c r="A57" s="53" t="s">
        <v>301</v>
      </c>
      <c r="B57" s="179" t="s">
        <v>347</v>
      </c>
      <c r="C57" s="53" t="s">
        <v>346</v>
      </c>
      <c r="D57" s="53" t="s">
        <v>64</v>
      </c>
      <c r="E57" s="53" t="s">
        <v>96</v>
      </c>
      <c r="F57" s="53" t="s">
        <v>348</v>
      </c>
      <c r="G57" s="53" t="s">
        <v>337</v>
      </c>
      <c r="H57" s="53" t="s">
        <v>338</v>
      </c>
      <c r="I57" s="65">
        <v>26600</v>
      </c>
      <c r="J57" s="65"/>
      <c r="K57" s="65"/>
      <c r="L57" s="65"/>
      <c r="M57" s="65"/>
      <c r="N57" s="65">
        <v>26600</v>
      </c>
      <c r="O57" s="65"/>
      <c r="P57" s="65"/>
      <c r="Q57" s="65"/>
      <c r="R57" s="65"/>
      <c r="S57" s="65"/>
      <c r="T57" s="65"/>
      <c r="U57" s="65"/>
      <c r="V57" s="65"/>
      <c r="W57" s="65"/>
    </row>
    <row r="58" s="31" customFormat="1" ht="35" customHeight="1" spans="1:23">
      <c r="A58" s="53" t="s">
        <v>301</v>
      </c>
      <c r="B58" s="179" t="s">
        <v>347</v>
      </c>
      <c r="C58" s="53" t="s">
        <v>346</v>
      </c>
      <c r="D58" s="53" t="s">
        <v>64</v>
      </c>
      <c r="E58" s="53" t="s">
        <v>96</v>
      </c>
      <c r="F58" s="53" t="s">
        <v>348</v>
      </c>
      <c r="G58" s="53" t="s">
        <v>222</v>
      </c>
      <c r="H58" s="53" t="s">
        <v>223</v>
      </c>
      <c r="I58" s="65">
        <v>150114</v>
      </c>
      <c r="J58" s="65"/>
      <c r="K58" s="65"/>
      <c r="L58" s="65"/>
      <c r="M58" s="65"/>
      <c r="N58" s="65">
        <v>150114</v>
      </c>
      <c r="O58" s="65"/>
      <c r="P58" s="65"/>
      <c r="Q58" s="65"/>
      <c r="R58" s="65"/>
      <c r="S58" s="65"/>
      <c r="T58" s="65"/>
      <c r="U58" s="65"/>
      <c r="V58" s="65"/>
      <c r="W58" s="65"/>
    </row>
    <row r="59" s="31" customFormat="1" ht="35" customHeight="1" spans="1:23">
      <c r="A59" s="53" t="s">
        <v>301</v>
      </c>
      <c r="B59" s="179" t="s">
        <v>347</v>
      </c>
      <c r="C59" s="53" t="s">
        <v>346</v>
      </c>
      <c r="D59" s="53" t="s">
        <v>64</v>
      </c>
      <c r="E59" s="53" t="s">
        <v>96</v>
      </c>
      <c r="F59" s="53" t="s">
        <v>348</v>
      </c>
      <c r="G59" s="53" t="s">
        <v>246</v>
      </c>
      <c r="H59" s="53" t="s">
        <v>247</v>
      </c>
      <c r="I59" s="65">
        <v>50000</v>
      </c>
      <c r="J59" s="65"/>
      <c r="K59" s="65"/>
      <c r="L59" s="65"/>
      <c r="M59" s="65"/>
      <c r="N59" s="65">
        <v>50000</v>
      </c>
      <c r="O59" s="65"/>
      <c r="P59" s="65"/>
      <c r="Q59" s="65"/>
      <c r="R59" s="65"/>
      <c r="S59" s="65"/>
      <c r="T59" s="65"/>
      <c r="U59" s="65"/>
      <c r="V59" s="65"/>
      <c r="W59" s="65"/>
    </row>
    <row r="60" s="31" customFormat="1" ht="35" customHeight="1" spans="1:23">
      <c r="A60" s="53"/>
      <c r="B60" s="53"/>
      <c r="C60" s="53" t="s">
        <v>349</v>
      </c>
      <c r="D60" s="53"/>
      <c r="E60" s="53"/>
      <c r="F60" s="53"/>
      <c r="G60" s="53"/>
      <c r="H60" s="53"/>
      <c r="I60" s="65">
        <v>38523.83</v>
      </c>
      <c r="J60" s="65"/>
      <c r="K60" s="65"/>
      <c r="L60" s="65"/>
      <c r="M60" s="65"/>
      <c r="N60" s="65">
        <v>38523.83</v>
      </c>
      <c r="O60" s="65"/>
      <c r="P60" s="65"/>
      <c r="Q60" s="65"/>
      <c r="R60" s="65"/>
      <c r="S60" s="65"/>
      <c r="T60" s="65"/>
      <c r="U60" s="65"/>
      <c r="V60" s="65"/>
      <c r="W60" s="65"/>
    </row>
    <row r="61" s="31" customFormat="1" ht="35" customHeight="1" spans="1:23">
      <c r="A61" s="53" t="s">
        <v>291</v>
      </c>
      <c r="B61" s="179" t="s">
        <v>350</v>
      </c>
      <c r="C61" s="53" t="s">
        <v>349</v>
      </c>
      <c r="D61" s="53" t="s">
        <v>64</v>
      </c>
      <c r="E61" s="53" t="s">
        <v>87</v>
      </c>
      <c r="F61" s="53" t="s">
        <v>241</v>
      </c>
      <c r="G61" s="53" t="s">
        <v>246</v>
      </c>
      <c r="H61" s="53" t="s">
        <v>247</v>
      </c>
      <c r="I61" s="65">
        <v>38523.83</v>
      </c>
      <c r="J61" s="65"/>
      <c r="K61" s="65"/>
      <c r="L61" s="65"/>
      <c r="M61" s="65"/>
      <c r="N61" s="65">
        <v>38523.83</v>
      </c>
      <c r="O61" s="65"/>
      <c r="P61" s="65"/>
      <c r="Q61" s="65"/>
      <c r="R61" s="65"/>
      <c r="S61" s="65"/>
      <c r="T61" s="65"/>
      <c r="U61" s="65"/>
      <c r="V61" s="65"/>
      <c r="W61" s="65"/>
    </row>
    <row r="62" s="31" customFormat="1" ht="35" customHeight="1" spans="1:23">
      <c r="A62" s="53"/>
      <c r="B62" s="53"/>
      <c r="C62" s="53" t="s">
        <v>351</v>
      </c>
      <c r="D62" s="53"/>
      <c r="E62" s="53"/>
      <c r="F62" s="53"/>
      <c r="G62" s="53"/>
      <c r="H62" s="53"/>
      <c r="I62" s="65">
        <v>113197.4</v>
      </c>
      <c r="J62" s="65"/>
      <c r="K62" s="65"/>
      <c r="L62" s="65"/>
      <c r="M62" s="65"/>
      <c r="N62" s="65">
        <v>113197.4</v>
      </c>
      <c r="O62" s="65"/>
      <c r="P62" s="65"/>
      <c r="Q62" s="65"/>
      <c r="R62" s="65"/>
      <c r="S62" s="65"/>
      <c r="T62" s="65"/>
      <c r="U62" s="65"/>
      <c r="V62" s="65"/>
      <c r="W62" s="65"/>
    </row>
    <row r="63" s="31" customFormat="1" ht="35" customHeight="1" spans="1:23">
      <c r="A63" s="53" t="s">
        <v>291</v>
      </c>
      <c r="B63" s="179" t="s">
        <v>352</v>
      </c>
      <c r="C63" s="53" t="s">
        <v>351</v>
      </c>
      <c r="D63" s="53" t="s">
        <v>64</v>
      </c>
      <c r="E63" s="53" t="s">
        <v>87</v>
      </c>
      <c r="F63" s="53" t="s">
        <v>241</v>
      </c>
      <c r="G63" s="53" t="s">
        <v>214</v>
      </c>
      <c r="H63" s="53" t="s">
        <v>215</v>
      </c>
      <c r="I63" s="65">
        <v>23800</v>
      </c>
      <c r="J63" s="65"/>
      <c r="K63" s="65"/>
      <c r="L63" s="65"/>
      <c r="M63" s="65"/>
      <c r="N63" s="65">
        <v>23800</v>
      </c>
      <c r="O63" s="65"/>
      <c r="P63" s="65"/>
      <c r="Q63" s="65"/>
      <c r="R63" s="65"/>
      <c r="S63" s="65"/>
      <c r="T63" s="65"/>
      <c r="U63" s="65"/>
      <c r="V63" s="65"/>
      <c r="W63" s="65"/>
    </row>
    <row r="64" s="31" customFormat="1" ht="35" customHeight="1" spans="1:23">
      <c r="A64" s="53" t="s">
        <v>291</v>
      </c>
      <c r="B64" s="179" t="s">
        <v>352</v>
      </c>
      <c r="C64" s="53" t="s">
        <v>351</v>
      </c>
      <c r="D64" s="53" t="s">
        <v>64</v>
      </c>
      <c r="E64" s="53" t="s">
        <v>87</v>
      </c>
      <c r="F64" s="53" t="s">
        <v>241</v>
      </c>
      <c r="G64" s="53" t="s">
        <v>222</v>
      </c>
      <c r="H64" s="53" t="s">
        <v>223</v>
      </c>
      <c r="I64" s="65">
        <v>89397.4</v>
      </c>
      <c r="J64" s="65"/>
      <c r="K64" s="65"/>
      <c r="L64" s="65"/>
      <c r="M64" s="65"/>
      <c r="N64" s="65">
        <v>89397.4</v>
      </c>
      <c r="O64" s="65"/>
      <c r="P64" s="65"/>
      <c r="Q64" s="65"/>
      <c r="R64" s="65"/>
      <c r="S64" s="65"/>
      <c r="T64" s="65"/>
      <c r="U64" s="65"/>
      <c r="V64" s="65"/>
      <c r="W64" s="65"/>
    </row>
    <row r="65" s="31" customFormat="1" ht="35" customHeight="1" spans="1:23">
      <c r="A65" s="53"/>
      <c r="B65" s="53"/>
      <c r="C65" s="53" t="s">
        <v>353</v>
      </c>
      <c r="D65" s="53"/>
      <c r="E65" s="53"/>
      <c r="F65" s="53"/>
      <c r="G65" s="53"/>
      <c r="H65" s="53"/>
      <c r="I65" s="65">
        <v>180220</v>
      </c>
      <c r="J65" s="65"/>
      <c r="K65" s="65"/>
      <c r="L65" s="65"/>
      <c r="M65" s="65"/>
      <c r="N65" s="65">
        <v>180220</v>
      </c>
      <c r="O65" s="65"/>
      <c r="P65" s="65"/>
      <c r="Q65" s="65"/>
      <c r="R65" s="65"/>
      <c r="S65" s="65"/>
      <c r="T65" s="65"/>
      <c r="U65" s="65"/>
      <c r="V65" s="65"/>
      <c r="W65" s="65"/>
    </row>
    <row r="66" s="31" customFormat="1" ht="35" customHeight="1" spans="1:23">
      <c r="A66" s="53" t="s">
        <v>291</v>
      </c>
      <c r="B66" s="179" t="s">
        <v>354</v>
      </c>
      <c r="C66" s="53" t="s">
        <v>353</v>
      </c>
      <c r="D66" s="53" t="s">
        <v>64</v>
      </c>
      <c r="E66" s="53" t="s">
        <v>90</v>
      </c>
      <c r="F66" s="53" t="s">
        <v>355</v>
      </c>
      <c r="G66" s="53" t="s">
        <v>277</v>
      </c>
      <c r="H66" s="53" t="s">
        <v>278</v>
      </c>
      <c r="I66" s="65">
        <v>20000</v>
      </c>
      <c r="J66" s="65"/>
      <c r="K66" s="65"/>
      <c r="L66" s="65"/>
      <c r="M66" s="65"/>
      <c r="N66" s="65">
        <v>20000</v>
      </c>
      <c r="O66" s="65"/>
      <c r="P66" s="65"/>
      <c r="Q66" s="65"/>
      <c r="R66" s="65"/>
      <c r="S66" s="65"/>
      <c r="T66" s="65"/>
      <c r="U66" s="65"/>
      <c r="V66" s="65"/>
      <c r="W66" s="65"/>
    </row>
    <row r="67" s="31" customFormat="1" ht="35" customHeight="1" spans="1:23">
      <c r="A67" s="53" t="s">
        <v>291</v>
      </c>
      <c r="B67" s="179" t="s">
        <v>354</v>
      </c>
      <c r="C67" s="53" t="s">
        <v>353</v>
      </c>
      <c r="D67" s="53" t="s">
        <v>64</v>
      </c>
      <c r="E67" s="53" t="s">
        <v>90</v>
      </c>
      <c r="F67" s="53" t="s">
        <v>355</v>
      </c>
      <c r="G67" s="53" t="s">
        <v>323</v>
      </c>
      <c r="H67" s="53" t="s">
        <v>324</v>
      </c>
      <c r="I67" s="65">
        <v>157020</v>
      </c>
      <c r="J67" s="65"/>
      <c r="K67" s="65"/>
      <c r="L67" s="65"/>
      <c r="M67" s="65"/>
      <c r="N67" s="65">
        <v>157020</v>
      </c>
      <c r="O67" s="65"/>
      <c r="P67" s="65"/>
      <c r="Q67" s="65"/>
      <c r="R67" s="65"/>
      <c r="S67" s="65"/>
      <c r="T67" s="65"/>
      <c r="U67" s="65"/>
      <c r="V67" s="65"/>
      <c r="W67" s="65"/>
    </row>
    <row r="68" s="31" customFormat="1" ht="35" customHeight="1" spans="1:23">
      <c r="A68" s="53" t="s">
        <v>291</v>
      </c>
      <c r="B68" s="179" t="s">
        <v>354</v>
      </c>
      <c r="C68" s="53" t="s">
        <v>353</v>
      </c>
      <c r="D68" s="53" t="s">
        <v>64</v>
      </c>
      <c r="E68" s="53" t="s">
        <v>90</v>
      </c>
      <c r="F68" s="53" t="s">
        <v>355</v>
      </c>
      <c r="G68" s="53" t="s">
        <v>246</v>
      </c>
      <c r="H68" s="53" t="s">
        <v>247</v>
      </c>
      <c r="I68" s="65">
        <v>3200</v>
      </c>
      <c r="J68" s="65"/>
      <c r="K68" s="65"/>
      <c r="L68" s="65"/>
      <c r="M68" s="65"/>
      <c r="N68" s="65">
        <v>3200</v>
      </c>
      <c r="O68" s="65"/>
      <c r="P68" s="65"/>
      <c r="Q68" s="65"/>
      <c r="R68" s="65"/>
      <c r="S68" s="65"/>
      <c r="T68" s="65"/>
      <c r="U68" s="65"/>
      <c r="V68" s="65"/>
      <c r="W68" s="65"/>
    </row>
    <row r="69" s="31" customFormat="1" ht="35" customHeight="1" spans="1:23">
      <c r="A69" s="53"/>
      <c r="B69" s="53"/>
      <c r="C69" s="53" t="s">
        <v>356</v>
      </c>
      <c r="D69" s="53"/>
      <c r="E69" s="53"/>
      <c r="F69" s="53"/>
      <c r="G69" s="53"/>
      <c r="H69" s="53"/>
      <c r="I69" s="65">
        <v>161428.7</v>
      </c>
      <c r="J69" s="65"/>
      <c r="K69" s="65"/>
      <c r="L69" s="65"/>
      <c r="M69" s="65"/>
      <c r="N69" s="65">
        <v>161428.7</v>
      </c>
      <c r="O69" s="65"/>
      <c r="P69" s="65"/>
      <c r="Q69" s="65"/>
      <c r="R69" s="65"/>
      <c r="S69" s="65"/>
      <c r="T69" s="65"/>
      <c r="U69" s="65"/>
      <c r="V69" s="65"/>
      <c r="W69" s="65"/>
    </row>
    <row r="70" s="31" customFormat="1" ht="35" customHeight="1" spans="1:23">
      <c r="A70" s="53" t="s">
        <v>301</v>
      </c>
      <c r="B70" s="179" t="s">
        <v>357</v>
      </c>
      <c r="C70" s="53" t="s">
        <v>356</v>
      </c>
      <c r="D70" s="53" t="s">
        <v>64</v>
      </c>
      <c r="E70" s="53" t="s">
        <v>92</v>
      </c>
      <c r="F70" s="53" t="s">
        <v>303</v>
      </c>
      <c r="G70" s="53" t="s">
        <v>214</v>
      </c>
      <c r="H70" s="53" t="s">
        <v>215</v>
      </c>
      <c r="I70" s="65">
        <v>7828.7</v>
      </c>
      <c r="J70" s="65"/>
      <c r="K70" s="65"/>
      <c r="L70" s="65"/>
      <c r="M70" s="65"/>
      <c r="N70" s="65">
        <v>7828.7</v>
      </c>
      <c r="O70" s="65"/>
      <c r="P70" s="65"/>
      <c r="Q70" s="65"/>
      <c r="R70" s="65"/>
      <c r="S70" s="65"/>
      <c r="T70" s="65"/>
      <c r="U70" s="65"/>
      <c r="V70" s="65"/>
      <c r="W70" s="65"/>
    </row>
    <row r="71" s="31" customFormat="1" ht="35" customHeight="1" spans="1:23">
      <c r="A71" s="53" t="s">
        <v>301</v>
      </c>
      <c r="B71" s="179" t="s">
        <v>357</v>
      </c>
      <c r="C71" s="53" t="s">
        <v>356</v>
      </c>
      <c r="D71" s="53" t="s">
        <v>64</v>
      </c>
      <c r="E71" s="53" t="s">
        <v>92</v>
      </c>
      <c r="F71" s="53" t="s">
        <v>303</v>
      </c>
      <c r="G71" s="53" t="s">
        <v>224</v>
      </c>
      <c r="H71" s="53" t="s">
        <v>225</v>
      </c>
      <c r="I71" s="65">
        <v>34000</v>
      </c>
      <c r="J71" s="65"/>
      <c r="K71" s="65"/>
      <c r="L71" s="65"/>
      <c r="M71" s="65"/>
      <c r="N71" s="65">
        <v>34000</v>
      </c>
      <c r="O71" s="65"/>
      <c r="P71" s="65"/>
      <c r="Q71" s="65"/>
      <c r="R71" s="65"/>
      <c r="S71" s="65"/>
      <c r="T71" s="65"/>
      <c r="U71" s="65"/>
      <c r="V71" s="65"/>
      <c r="W71" s="65"/>
    </row>
    <row r="72" s="31" customFormat="1" ht="35" customHeight="1" spans="1:23">
      <c r="A72" s="53" t="s">
        <v>301</v>
      </c>
      <c r="B72" s="179" t="s">
        <v>357</v>
      </c>
      <c r="C72" s="53" t="s">
        <v>356</v>
      </c>
      <c r="D72" s="53" t="s">
        <v>64</v>
      </c>
      <c r="E72" s="53" t="s">
        <v>92</v>
      </c>
      <c r="F72" s="53" t="s">
        <v>303</v>
      </c>
      <c r="G72" s="53" t="s">
        <v>323</v>
      </c>
      <c r="H72" s="53" t="s">
        <v>324</v>
      </c>
      <c r="I72" s="65">
        <v>40000</v>
      </c>
      <c r="J72" s="65"/>
      <c r="K72" s="65"/>
      <c r="L72" s="65"/>
      <c r="M72" s="65"/>
      <c r="N72" s="65">
        <v>40000</v>
      </c>
      <c r="O72" s="65"/>
      <c r="P72" s="65"/>
      <c r="Q72" s="65"/>
      <c r="R72" s="65"/>
      <c r="S72" s="65"/>
      <c r="T72" s="65"/>
      <c r="U72" s="65"/>
      <c r="V72" s="65"/>
      <c r="W72" s="65"/>
    </row>
    <row r="73" s="31" customFormat="1" ht="35" customHeight="1" spans="1:23">
      <c r="A73" s="53" t="s">
        <v>301</v>
      </c>
      <c r="B73" s="179" t="s">
        <v>357</v>
      </c>
      <c r="C73" s="53" t="s">
        <v>356</v>
      </c>
      <c r="D73" s="53" t="s">
        <v>64</v>
      </c>
      <c r="E73" s="53" t="s">
        <v>92</v>
      </c>
      <c r="F73" s="53" t="s">
        <v>303</v>
      </c>
      <c r="G73" s="53" t="s">
        <v>279</v>
      </c>
      <c r="H73" s="53" t="s">
        <v>280</v>
      </c>
      <c r="I73" s="65">
        <v>4000</v>
      </c>
      <c r="J73" s="65"/>
      <c r="K73" s="65"/>
      <c r="L73" s="65"/>
      <c r="M73" s="65"/>
      <c r="N73" s="65">
        <v>4000</v>
      </c>
      <c r="O73" s="65"/>
      <c r="P73" s="65"/>
      <c r="Q73" s="65"/>
      <c r="R73" s="65"/>
      <c r="S73" s="65"/>
      <c r="T73" s="65"/>
      <c r="U73" s="65"/>
      <c r="V73" s="65"/>
      <c r="W73" s="65"/>
    </row>
    <row r="74" s="31" customFormat="1" ht="35" customHeight="1" spans="1:23">
      <c r="A74" s="53" t="s">
        <v>301</v>
      </c>
      <c r="B74" s="179" t="s">
        <v>357</v>
      </c>
      <c r="C74" s="53" t="s">
        <v>356</v>
      </c>
      <c r="D74" s="53" t="s">
        <v>64</v>
      </c>
      <c r="E74" s="53" t="s">
        <v>92</v>
      </c>
      <c r="F74" s="53" t="s">
        <v>303</v>
      </c>
      <c r="G74" s="53" t="s">
        <v>246</v>
      </c>
      <c r="H74" s="53" t="s">
        <v>247</v>
      </c>
      <c r="I74" s="65">
        <v>75600</v>
      </c>
      <c r="J74" s="65"/>
      <c r="K74" s="65"/>
      <c r="L74" s="65"/>
      <c r="M74" s="65"/>
      <c r="N74" s="65">
        <v>75600</v>
      </c>
      <c r="O74" s="65"/>
      <c r="P74" s="65"/>
      <c r="Q74" s="65"/>
      <c r="R74" s="65"/>
      <c r="S74" s="65"/>
      <c r="T74" s="65"/>
      <c r="U74" s="65"/>
      <c r="V74" s="65"/>
      <c r="W74" s="65"/>
    </row>
    <row r="75" s="31" customFormat="1" ht="35" customHeight="1" spans="1:23">
      <c r="A75" s="53"/>
      <c r="B75" s="53"/>
      <c r="C75" s="53" t="s">
        <v>358</v>
      </c>
      <c r="D75" s="53"/>
      <c r="E75" s="53"/>
      <c r="F75" s="53"/>
      <c r="G75" s="53"/>
      <c r="H75" s="53"/>
      <c r="I75" s="65">
        <v>93846</v>
      </c>
      <c r="J75" s="65"/>
      <c r="K75" s="65"/>
      <c r="L75" s="65"/>
      <c r="M75" s="65"/>
      <c r="N75" s="65">
        <v>93846</v>
      </c>
      <c r="O75" s="65"/>
      <c r="P75" s="65"/>
      <c r="Q75" s="65"/>
      <c r="R75" s="65"/>
      <c r="S75" s="65"/>
      <c r="T75" s="65"/>
      <c r="U75" s="65"/>
      <c r="V75" s="65"/>
      <c r="W75" s="65"/>
    </row>
    <row r="76" s="31" customFormat="1" ht="35" customHeight="1" spans="1:23">
      <c r="A76" s="53" t="s">
        <v>291</v>
      </c>
      <c r="B76" s="179" t="s">
        <v>359</v>
      </c>
      <c r="C76" s="53" t="s">
        <v>358</v>
      </c>
      <c r="D76" s="53" t="s">
        <v>64</v>
      </c>
      <c r="E76" s="53" t="s">
        <v>94</v>
      </c>
      <c r="F76" s="53" t="s">
        <v>313</v>
      </c>
      <c r="G76" s="53" t="s">
        <v>337</v>
      </c>
      <c r="H76" s="53" t="s">
        <v>338</v>
      </c>
      <c r="I76" s="65">
        <v>30000</v>
      </c>
      <c r="J76" s="65"/>
      <c r="K76" s="65"/>
      <c r="L76" s="65"/>
      <c r="M76" s="65"/>
      <c r="N76" s="65">
        <v>30000</v>
      </c>
      <c r="O76" s="65"/>
      <c r="P76" s="65"/>
      <c r="Q76" s="65"/>
      <c r="R76" s="65"/>
      <c r="S76" s="65"/>
      <c r="T76" s="65"/>
      <c r="U76" s="65"/>
      <c r="V76" s="65"/>
      <c r="W76" s="65"/>
    </row>
    <row r="77" s="31" customFormat="1" ht="35" customHeight="1" spans="1:23">
      <c r="A77" s="53" t="s">
        <v>291</v>
      </c>
      <c r="B77" s="179" t="s">
        <v>359</v>
      </c>
      <c r="C77" s="53" t="s">
        <v>358</v>
      </c>
      <c r="D77" s="53" t="s">
        <v>64</v>
      </c>
      <c r="E77" s="53" t="s">
        <v>94</v>
      </c>
      <c r="F77" s="53" t="s">
        <v>313</v>
      </c>
      <c r="G77" s="53" t="s">
        <v>222</v>
      </c>
      <c r="H77" s="53" t="s">
        <v>223</v>
      </c>
      <c r="I77" s="65">
        <v>10966</v>
      </c>
      <c r="J77" s="65"/>
      <c r="K77" s="65"/>
      <c r="L77" s="65"/>
      <c r="M77" s="65"/>
      <c r="N77" s="65">
        <v>10966</v>
      </c>
      <c r="O77" s="65"/>
      <c r="P77" s="65"/>
      <c r="Q77" s="65"/>
      <c r="R77" s="65"/>
      <c r="S77" s="65"/>
      <c r="T77" s="65"/>
      <c r="U77" s="65"/>
      <c r="V77" s="65"/>
      <c r="W77" s="65"/>
    </row>
    <row r="78" s="31" customFormat="1" ht="35" customHeight="1" spans="1:23">
      <c r="A78" s="53" t="s">
        <v>291</v>
      </c>
      <c r="B78" s="179" t="s">
        <v>359</v>
      </c>
      <c r="C78" s="53" t="s">
        <v>358</v>
      </c>
      <c r="D78" s="53" t="s">
        <v>64</v>
      </c>
      <c r="E78" s="53" t="s">
        <v>94</v>
      </c>
      <c r="F78" s="53" t="s">
        <v>313</v>
      </c>
      <c r="G78" s="53" t="s">
        <v>277</v>
      </c>
      <c r="H78" s="53" t="s">
        <v>278</v>
      </c>
      <c r="I78" s="65">
        <v>17200</v>
      </c>
      <c r="J78" s="65"/>
      <c r="K78" s="65"/>
      <c r="L78" s="65"/>
      <c r="M78" s="65"/>
      <c r="N78" s="65">
        <v>17200</v>
      </c>
      <c r="O78" s="65"/>
      <c r="P78" s="65"/>
      <c r="Q78" s="65"/>
      <c r="R78" s="65"/>
      <c r="S78" s="65"/>
      <c r="T78" s="65"/>
      <c r="U78" s="65"/>
      <c r="V78" s="65"/>
      <c r="W78" s="65"/>
    </row>
    <row r="79" s="31" customFormat="1" ht="35" customHeight="1" spans="1:23">
      <c r="A79" s="53" t="s">
        <v>291</v>
      </c>
      <c r="B79" s="179" t="s">
        <v>359</v>
      </c>
      <c r="C79" s="53" t="s">
        <v>358</v>
      </c>
      <c r="D79" s="53" t="s">
        <v>64</v>
      </c>
      <c r="E79" s="53" t="s">
        <v>94</v>
      </c>
      <c r="F79" s="53" t="s">
        <v>313</v>
      </c>
      <c r="G79" s="53" t="s">
        <v>246</v>
      </c>
      <c r="H79" s="53" t="s">
        <v>247</v>
      </c>
      <c r="I79" s="65">
        <v>35680</v>
      </c>
      <c r="J79" s="65"/>
      <c r="K79" s="65"/>
      <c r="L79" s="65"/>
      <c r="M79" s="65"/>
      <c r="N79" s="65">
        <v>35680</v>
      </c>
      <c r="O79" s="65"/>
      <c r="P79" s="65"/>
      <c r="Q79" s="65"/>
      <c r="R79" s="65"/>
      <c r="S79" s="65"/>
      <c r="T79" s="65"/>
      <c r="U79" s="65"/>
      <c r="V79" s="65"/>
      <c r="W79" s="65"/>
    </row>
    <row r="80" s="31" customFormat="1" ht="35" customHeight="1" spans="1:23">
      <c r="A80" s="53"/>
      <c r="B80" s="53"/>
      <c r="C80" s="53" t="s">
        <v>360</v>
      </c>
      <c r="D80" s="53"/>
      <c r="E80" s="53"/>
      <c r="F80" s="53"/>
      <c r="G80" s="53"/>
      <c r="H80" s="53"/>
      <c r="I80" s="65">
        <v>52227.5</v>
      </c>
      <c r="J80" s="65"/>
      <c r="K80" s="65"/>
      <c r="L80" s="65"/>
      <c r="M80" s="65"/>
      <c r="N80" s="65">
        <v>52227.5</v>
      </c>
      <c r="O80" s="65"/>
      <c r="P80" s="65"/>
      <c r="Q80" s="65"/>
      <c r="R80" s="65"/>
      <c r="S80" s="65"/>
      <c r="T80" s="65"/>
      <c r="U80" s="65"/>
      <c r="V80" s="65"/>
      <c r="W80" s="65"/>
    </row>
    <row r="81" s="31" customFormat="1" ht="35" customHeight="1" spans="1:23">
      <c r="A81" s="53" t="s">
        <v>291</v>
      </c>
      <c r="B81" s="179" t="s">
        <v>361</v>
      </c>
      <c r="C81" s="53" t="s">
        <v>360</v>
      </c>
      <c r="D81" s="53" t="s">
        <v>64</v>
      </c>
      <c r="E81" s="53" t="s">
        <v>96</v>
      </c>
      <c r="F81" s="53" t="s">
        <v>348</v>
      </c>
      <c r="G81" s="53" t="s">
        <v>323</v>
      </c>
      <c r="H81" s="53" t="s">
        <v>324</v>
      </c>
      <c r="I81" s="65">
        <v>16227.5</v>
      </c>
      <c r="J81" s="65"/>
      <c r="K81" s="65"/>
      <c r="L81" s="65"/>
      <c r="M81" s="65"/>
      <c r="N81" s="65">
        <v>16227.5</v>
      </c>
      <c r="O81" s="65"/>
      <c r="P81" s="65"/>
      <c r="Q81" s="65"/>
      <c r="R81" s="65"/>
      <c r="S81" s="65"/>
      <c r="T81" s="65"/>
      <c r="U81" s="65"/>
      <c r="V81" s="65"/>
      <c r="W81" s="65"/>
    </row>
    <row r="82" s="31" customFormat="1" ht="35" customHeight="1" spans="1:23">
      <c r="A82" s="53" t="s">
        <v>291</v>
      </c>
      <c r="B82" s="179" t="s">
        <v>361</v>
      </c>
      <c r="C82" s="53" t="s">
        <v>360</v>
      </c>
      <c r="D82" s="53" t="s">
        <v>64</v>
      </c>
      <c r="E82" s="53" t="s">
        <v>96</v>
      </c>
      <c r="F82" s="53" t="s">
        <v>348</v>
      </c>
      <c r="G82" s="53" t="s">
        <v>246</v>
      </c>
      <c r="H82" s="53" t="s">
        <v>247</v>
      </c>
      <c r="I82" s="65">
        <v>36000</v>
      </c>
      <c r="J82" s="65"/>
      <c r="K82" s="65"/>
      <c r="L82" s="65"/>
      <c r="M82" s="65"/>
      <c r="N82" s="65">
        <v>36000</v>
      </c>
      <c r="O82" s="65"/>
      <c r="P82" s="65"/>
      <c r="Q82" s="65"/>
      <c r="R82" s="65"/>
      <c r="S82" s="65"/>
      <c r="T82" s="65"/>
      <c r="U82" s="65"/>
      <c r="V82" s="65"/>
      <c r="W82" s="65"/>
    </row>
    <row r="83" s="31" customFormat="1" ht="35" customHeight="1" spans="1:23">
      <c r="A83" s="53"/>
      <c r="B83" s="53"/>
      <c r="C83" s="53" t="s">
        <v>362</v>
      </c>
      <c r="D83" s="53"/>
      <c r="E83" s="53"/>
      <c r="F83" s="53"/>
      <c r="G83" s="53"/>
      <c r="H83" s="53"/>
      <c r="I83" s="65">
        <v>100000</v>
      </c>
      <c r="J83" s="65"/>
      <c r="K83" s="65"/>
      <c r="L83" s="65"/>
      <c r="M83" s="65"/>
      <c r="N83" s="65">
        <v>100000</v>
      </c>
      <c r="O83" s="65"/>
      <c r="P83" s="65"/>
      <c r="Q83" s="65"/>
      <c r="R83" s="65"/>
      <c r="S83" s="65"/>
      <c r="T83" s="65"/>
      <c r="U83" s="65"/>
      <c r="V83" s="65"/>
      <c r="W83" s="65"/>
    </row>
    <row r="84" s="31" customFormat="1" ht="35" customHeight="1" spans="1:23">
      <c r="A84" s="53" t="s">
        <v>291</v>
      </c>
      <c r="B84" s="179" t="s">
        <v>363</v>
      </c>
      <c r="C84" s="53" t="s">
        <v>362</v>
      </c>
      <c r="D84" s="53" t="s">
        <v>64</v>
      </c>
      <c r="E84" s="53" t="s">
        <v>96</v>
      </c>
      <c r="F84" s="53" t="s">
        <v>348</v>
      </c>
      <c r="G84" s="53" t="s">
        <v>246</v>
      </c>
      <c r="H84" s="53" t="s">
        <v>247</v>
      </c>
      <c r="I84" s="65">
        <v>100000</v>
      </c>
      <c r="J84" s="65"/>
      <c r="K84" s="65"/>
      <c r="L84" s="65"/>
      <c r="M84" s="65"/>
      <c r="N84" s="65">
        <v>100000</v>
      </c>
      <c r="O84" s="65"/>
      <c r="P84" s="65"/>
      <c r="Q84" s="65"/>
      <c r="R84" s="65"/>
      <c r="S84" s="65"/>
      <c r="T84" s="65"/>
      <c r="U84" s="65"/>
      <c r="V84" s="65"/>
      <c r="W84" s="65"/>
    </row>
    <row r="85" s="31" customFormat="1" ht="35" customHeight="1" spans="1:23">
      <c r="A85" s="53"/>
      <c r="B85" s="53"/>
      <c r="C85" s="53" t="s">
        <v>364</v>
      </c>
      <c r="D85" s="53"/>
      <c r="E85" s="53"/>
      <c r="F85" s="53"/>
      <c r="G85" s="53"/>
      <c r="H85" s="53"/>
      <c r="I85" s="65">
        <v>1000</v>
      </c>
      <c r="J85" s="65"/>
      <c r="K85" s="65"/>
      <c r="L85" s="65"/>
      <c r="M85" s="65"/>
      <c r="N85" s="65">
        <v>1000</v>
      </c>
      <c r="O85" s="65"/>
      <c r="P85" s="65"/>
      <c r="Q85" s="65"/>
      <c r="R85" s="65"/>
      <c r="S85" s="65"/>
      <c r="T85" s="65"/>
      <c r="U85" s="65"/>
      <c r="V85" s="65"/>
      <c r="W85" s="65"/>
    </row>
    <row r="86" s="31" customFormat="1" ht="35" customHeight="1" spans="1:23">
      <c r="A86" s="53" t="s">
        <v>291</v>
      </c>
      <c r="B86" s="179" t="s">
        <v>365</v>
      </c>
      <c r="C86" s="53" t="s">
        <v>364</v>
      </c>
      <c r="D86" s="53" t="s">
        <v>64</v>
      </c>
      <c r="E86" s="53" t="s">
        <v>87</v>
      </c>
      <c r="F86" s="53" t="s">
        <v>241</v>
      </c>
      <c r="G86" s="53" t="s">
        <v>246</v>
      </c>
      <c r="H86" s="53" t="s">
        <v>247</v>
      </c>
      <c r="I86" s="65">
        <v>1000</v>
      </c>
      <c r="J86" s="65"/>
      <c r="K86" s="65"/>
      <c r="L86" s="65"/>
      <c r="M86" s="65"/>
      <c r="N86" s="65">
        <v>1000</v>
      </c>
      <c r="O86" s="65"/>
      <c r="P86" s="65"/>
      <c r="Q86" s="65"/>
      <c r="R86" s="65"/>
      <c r="S86" s="65"/>
      <c r="T86" s="65"/>
      <c r="U86" s="65"/>
      <c r="V86" s="65"/>
      <c r="W86" s="65"/>
    </row>
    <row r="87" s="31" customFormat="1" ht="35" customHeight="1" spans="1:23">
      <c r="A87" s="53"/>
      <c r="B87" s="53"/>
      <c r="C87" s="53" t="s">
        <v>366</v>
      </c>
      <c r="D87" s="53"/>
      <c r="E87" s="53"/>
      <c r="F87" s="53"/>
      <c r="G87" s="53"/>
      <c r="H87" s="53"/>
      <c r="I87" s="65">
        <v>937997</v>
      </c>
      <c r="J87" s="65"/>
      <c r="K87" s="65"/>
      <c r="L87" s="65"/>
      <c r="M87" s="65"/>
      <c r="N87" s="65">
        <v>937997</v>
      </c>
      <c r="O87" s="65"/>
      <c r="P87" s="65"/>
      <c r="Q87" s="65"/>
      <c r="R87" s="65"/>
      <c r="S87" s="65"/>
      <c r="T87" s="65"/>
      <c r="U87" s="65"/>
      <c r="V87" s="65"/>
      <c r="W87" s="65"/>
    </row>
    <row r="88" s="31" customFormat="1" ht="35" customHeight="1" spans="1:23">
      <c r="A88" s="53" t="s">
        <v>291</v>
      </c>
      <c r="B88" s="179" t="s">
        <v>367</v>
      </c>
      <c r="C88" s="53" t="s">
        <v>366</v>
      </c>
      <c r="D88" s="53" t="s">
        <v>64</v>
      </c>
      <c r="E88" s="53" t="s">
        <v>89</v>
      </c>
      <c r="F88" s="53" t="s">
        <v>306</v>
      </c>
      <c r="G88" s="53" t="s">
        <v>323</v>
      </c>
      <c r="H88" s="53" t="s">
        <v>324</v>
      </c>
      <c r="I88" s="65">
        <v>7997</v>
      </c>
      <c r="J88" s="65"/>
      <c r="K88" s="65"/>
      <c r="L88" s="65"/>
      <c r="M88" s="65"/>
      <c r="N88" s="65">
        <v>7997</v>
      </c>
      <c r="O88" s="65"/>
      <c r="P88" s="65"/>
      <c r="Q88" s="65"/>
      <c r="R88" s="65"/>
      <c r="S88" s="65"/>
      <c r="T88" s="65"/>
      <c r="U88" s="65"/>
      <c r="V88" s="65"/>
      <c r="W88" s="65"/>
    </row>
    <row r="89" s="31" customFormat="1" ht="35" customHeight="1" spans="1:23">
      <c r="A89" s="53" t="s">
        <v>291</v>
      </c>
      <c r="B89" s="179" t="s">
        <v>367</v>
      </c>
      <c r="C89" s="53" t="s">
        <v>366</v>
      </c>
      <c r="D89" s="53" t="s">
        <v>64</v>
      </c>
      <c r="E89" s="53" t="s">
        <v>89</v>
      </c>
      <c r="F89" s="53" t="s">
        <v>306</v>
      </c>
      <c r="G89" s="53" t="s">
        <v>246</v>
      </c>
      <c r="H89" s="53" t="s">
        <v>247</v>
      </c>
      <c r="I89" s="65">
        <v>930000</v>
      </c>
      <c r="J89" s="65"/>
      <c r="K89" s="65"/>
      <c r="L89" s="65"/>
      <c r="M89" s="65"/>
      <c r="N89" s="65">
        <v>930000</v>
      </c>
      <c r="O89" s="65"/>
      <c r="P89" s="65"/>
      <c r="Q89" s="65"/>
      <c r="R89" s="65"/>
      <c r="S89" s="65"/>
      <c r="T89" s="65"/>
      <c r="U89" s="65"/>
      <c r="V89" s="65"/>
      <c r="W89" s="65"/>
    </row>
    <row r="90" s="31" customFormat="1" ht="35" customHeight="1" spans="1:23">
      <c r="A90" s="53"/>
      <c r="B90" s="53"/>
      <c r="C90" s="53" t="s">
        <v>368</v>
      </c>
      <c r="D90" s="53"/>
      <c r="E90" s="53"/>
      <c r="F90" s="53"/>
      <c r="G90" s="53"/>
      <c r="H90" s="53"/>
      <c r="I90" s="65">
        <v>36340</v>
      </c>
      <c r="J90" s="65"/>
      <c r="K90" s="65"/>
      <c r="L90" s="65"/>
      <c r="M90" s="65"/>
      <c r="N90" s="65">
        <v>36340</v>
      </c>
      <c r="O90" s="65"/>
      <c r="P90" s="65"/>
      <c r="Q90" s="65"/>
      <c r="R90" s="65"/>
      <c r="S90" s="65"/>
      <c r="T90" s="65"/>
      <c r="U90" s="65"/>
      <c r="V90" s="65"/>
      <c r="W90" s="65"/>
    </row>
    <row r="91" s="31" customFormat="1" ht="35" customHeight="1" spans="1:23">
      <c r="A91" s="53" t="s">
        <v>291</v>
      </c>
      <c r="B91" s="179" t="s">
        <v>369</v>
      </c>
      <c r="C91" s="53" t="s">
        <v>368</v>
      </c>
      <c r="D91" s="53" t="s">
        <v>64</v>
      </c>
      <c r="E91" s="53" t="s">
        <v>93</v>
      </c>
      <c r="F91" s="53" t="s">
        <v>297</v>
      </c>
      <c r="G91" s="53" t="s">
        <v>323</v>
      </c>
      <c r="H91" s="53" t="s">
        <v>324</v>
      </c>
      <c r="I91" s="65">
        <v>36340</v>
      </c>
      <c r="J91" s="65"/>
      <c r="K91" s="65"/>
      <c r="L91" s="65"/>
      <c r="M91" s="65"/>
      <c r="N91" s="65">
        <v>36340</v>
      </c>
      <c r="O91" s="65"/>
      <c r="P91" s="65"/>
      <c r="Q91" s="65"/>
      <c r="R91" s="65"/>
      <c r="S91" s="65"/>
      <c r="T91" s="65"/>
      <c r="U91" s="65"/>
      <c r="V91" s="65"/>
      <c r="W91" s="65"/>
    </row>
    <row r="92" s="31" customFormat="1" ht="35" customHeight="1" spans="1:23">
      <c r="A92" s="53"/>
      <c r="B92" s="53"/>
      <c r="C92" s="53" t="s">
        <v>370</v>
      </c>
      <c r="D92" s="53"/>
      <c r="E92" s="53"/>
      <c r="F92" s="53"/>
      <c r="G92" s="53"/>
      <c r="H92" s="53"/>
      <c r="I92" s="65">
        <v>300000</v>
      </c>
      <c r="J92" s="65"/>
      <c r="K92" s="65"/>
      <c r="L92" s="65"/>
      <c r="M92" s="65"/>
      <c r="N92" s="65">
        <v>300000</v>
      </c>
      <c r="O92" s="65"/>
      <c r="P92" s="65"/>
      <c r="Q92" s="65"/>
      <c r="R92" s="65"/>
      <c r="S92" s="65"/>
      <c r="T92" s="65"/>
      <c r="U92" s="65"/>
      <c r="V92" s="65"/>
      <c r="W92" s="65"/>
    </row>
    <row r="93" s="31" customFormat="1" ht="35" customHeight="1" spans="1:23">
      <c r="A93" s="53" t="s">
        <v>291</v>
      </c>
      <c r="B93" s="179" t="s">
        <v>371</v>
      </c>
      <c r="C93" s="53" t="s">
        <v>370</v>
      </c>
      <c r="D93" s="53" t="s">
        <v>64</v>
      </c>
      <c r="E93" s="53" t="s">
        <v>89</v>
      </c>
      <c r="F93" s="53" t="s">
        <v>306</v>
      </c>
      <c r="G93" s="53" t="s">
        <v>246</v>
      </c>
      <c r="H93" s="53" t="s">
        <v>247</v>
      </c>
      <c r="I93" s="65">
        <v>300000</v>
      </c>
      <c r="J93" s="65"/>
      <c r="K93" s="65"/>
      <c r="L93" s="65"/>
      <c r="M93" s="65"/>
      <c r="N93" s="65">
        <v>300000</v>
      </c>
      <c r="O93" s="65"/>
      <c r="P93" s="65"/>
      <c r="Q93" s="65"/>
      <c r="R93" s="65"/>
      <c r="S93" s="65"/>
      <c r="T93" s="65"/>
      <c r="U93" s="65"/>
      <c r="V93" s="65"/>
      <c r="W93" s="65"/>
    </row>
    <row r="94" s="31" customFormat="1" ht="35" customHeight="1" spans="1:23">
      <c r="A94" s="53"/>
      <c r="B94" s="53"/>
      <c r="C94" s="53" t="s">
        <v>372</v>
      </c>
      <c r="D94" s="53"/>
      <c r="E94" s="53"/>
      <c r="F94" s="53"/>
      <c r="G94" s="53"/>
      <c r="H94" s="53"/>
      <c r="I94" s="65">
        <v>250000</v>
      </c>
      <c r="J94" s="65"/>
      <c r="K94" s="65"/>
      <c r="L94" s="65"/>
      <c r="M94" s="65"/>
      <c r="N94" s="65">
        <v>250000</v>
      </c>
      <c r="O94" s="65"/>
      <c r="P94" s="65"/>
      <c r="Q94" s="65"/>
      <c r="R94" s="65"/>
      <c r="S94" s="65"/>
      <c r="T94" s="65"/>
      <c r="U94" s="65"/>
      <c r="V94" s="65"/>
      <c r="W94" s="65"/>
    </row>
    <row r="95" s="31" customFormat="1" ht="35" customHeight="1" spans="1:23">
      <c r="A95" s="53" t="s">
        <v>291</v>
      </c>
      <c r="B95" s="179" t="s">
        <v>373</v>
      </c>
      <c r="C95" s="53" t="s">
        <v>372</v>
      </c>
      <c r="D95" s="53" t="s">
        <v>64</v>
      </c>
      <c r="E95" s="53" t="s">
        <v>89</v>
      </c>
      <c r="F95" s="53" t="s">
        <v>306</v>
      </c>
      <c r="G95" s="53" t="s">
        <v>246</v>
      </c>
      <c r="H95" s="53" t="s">
        <v>247</v>
      </c>
      <c r="I95" s="65">
        <v>250000</v>
      </c>
      <c r="J95" s="65"/>
      <c r="K95" s="65"/>
      <c r="L95" s="65"/>
      <c r="M95" s="65"/>
      <c r="N95" s="65">
        <v>250000</v>
      </c>
      <c r="O95" s="65"/>
      <c r="P95" s="65"/>
      <c r="Q95" s="65"/>
      <c r="R95" s="65"/>
      <c r="S95" s="65"/>
      <c r="T95" s="65"/>
      <c r="U95" s="65"/>
      <c r="V95" s="65"/>
      <c r="W95" s="65"/>
    </row>
    <row r="96" s="31" customFormat="1" ht="35" customHeight="1" spans="1:23">
      <c r="A96" s="53"/>
      <c r="B96" s="53"/>
      <c r="C96" s="53" t="s">
        <v>374</v>
      </c>
      <c r="D96" s="53"/>
      <c r="E96" s="53"/>
      <c r="F96" s="53"/>
      <c r="G96" s="53"/>
      <c r="H96" s="53"/>
      <c r="I96" s="65">
        <v>150000</v>
      </c>
      <c r="J96" s="65"/>
      <c r="K96" s="65"/>
      <c r="L96" s="65"/>
      <c r="M96" s="65"/>
      <c r="N96" s="65">
        <v>150000</v>
      </c>
      <c r="O96" s="65"/>
      <c r="P96" s="65"/>
      <c r="Q96" s="65"/>
      <c r="R96" s="65"/>
      <c r="S96" s="65"/>
      <c r="T96" s="65"/>
      <c r="U96" s="65"/>
      <c r="V96" s="65"/>
      <c r="W96" s="65"/>
    </row>
    <row r="97" s="31" customFormat="1" ht="35" customHeight="1" spans="1:23">
      <c r="A97" s="53" t="s">
        <v>291</v>
      </c>
      <c r="B97" s="179" t="s">
        <v>375</v>
      </c>
      <c r="C97" s="53" t="s">
        <v>374</v>
      </c>
      <c r="D97" s="53" t="s">
        <v>64</v>
      </c>
      <c r="E97" s="53" t="s">
        <v>91</v>
      </c>
      <c r="F97" s="53" t="s">
        <v>273</v>
      </c>
      <c r="G97" s="53" t="s">
        <v>246</v>
      </c>
      <c r="H97" s="53" t="s">
        <v>247</v>
      </c>
      <c r="I97" s="65">
        <v>150000</v>
      </c>
      <c r="J97" s="65"/>
      <c r="K97" s="65"/>
      <c r="L97" s="65"/>
      <c r="M97" s="65"/>
      <c r="N97" s="65">
        <v>150000</v>
      </c>
      <c r="O97" s="65"/>
      <c r="P97" s="65"/>
      <c r="Q97" s="65"/>
      <c r="R97" s="65"/>
      <c r="S97" s="65"/>
      <c r="T97" s="65"/>
      <c r="U97" s="65"/>
      <c r="V97" s="65"/>
      <c r="W97" s="65"/>
    </row>
    <row r="98" s="31" customFormat="1" ht="35" customHeight="1" spans="1:23">
      <c r="A98" s="53"/>
      <c r="B98" s="53"/>
      <c r="C98" s="53" t="s">
        <v>376</v>
      </c>
      <c r="D98" s="53"/>
      <c r="E98" s="53"/>
      <c r="F98" s="53"/>
      <c r="G98" s="53"/>
      <c r="H98" s="53"/>
      <c r="I98" s="65">
        <v>60000</v>
      </c>
      <c r="J98" s="65"/>
      <c r="K98" s="65"/>
      <c r="L98" s="65"/>
      <c r="M98" s="65"/>
      <c r="N98" s="65">
        <v>60000</v>
      </c>
      <c r="O98" s="65"/>
      <c r="P98" s="65"/>
      <c r="Q98" s="65"/>
      <c r="R98" s="65"/>
      <c r="S98" s="65"/>
      <c r="T98" s="65"/>
      <c r="U98" s="65"/>
      <c r="V98" s="65"/>
      <c r="W98" s="65"/>
    </row>
    <row r="99" s="31" customFormat="1" ht="35" customHeight="1" spans="1:23">
      <c r="A99" s="53" t="s">
        <v>291</v>
      </c>
      <c r="B99" s="179" t="s">
        <v>377</v>
      </c>
      <c r="C99" s="53" t="s">
        <v>376</v>
      </c>
      <c r="D99" s="53" t="s">
        <v>64</v>
      </c>
      <c r="E99" s="53" t="s">
        <v>94</v>
      </c>
      <c r="F99" s="53" t="s">
        <v>313</v>
      </c>
      <c r="G99" s="53" t="s">
        <v>246</v>
      </c>
      <c r="H99" s="53" t="s">
        <v>247</v>
      </c>
      <c r="I99" s="65">
        <v>60000</v>
      </c>
      <c r="J99" s="65"/>
      <c r="K99" s="65"/>
      <c r="L99" s="65"/>
      <c r="M99" s="65"/>
      <c r="N99" s="65">
        <v>60000</v>
      </c>
      <c r="O99" s="65"/>
      <c r="P99" s="65"/>
      <c r="Q99" s="65"/>
      <c r="R99" s="65"/>
      <c r="S99" s="65"/>
      <c r="T99" s="65"/>
      <c r="U99" s="65"/>
      <c r="V99" s="65"/>
      <c r="W99" s="65"/>
    </row>
    <row r="100" s="31" customFormat="1" ht="35" customHeight="1" spans="1:23">
      <c r="A100" s="53"/>
      <c r="B100" s="53"/>
      <c r="C100" s="53" t="s">
        <v>378</v>
      </c>
      <c r="D100" s="53"/>
      <c r="E100" s="53"/>
      <c r="F100" s="53"/>
      <c r="G100" s="53"/>
      <c r="H100" s="53"/>
      <c r="I100" s="65">
        <v>100000</v>
      </c>
      <c r="J100" s="65"/>
      <c r="K100" s="65"/>
      <c r="L100" s="65"/>
      <c r="M100" s="65"/>
      <c r="N100" s="65">
        <v>100000</v>
      </c>
      <c r="O100" s="65"/>
      <c r="P100" s="65"/>
      <c r="Q100" s="65"/>
      <c r="R100" s="65"/>
      <c r="S100" s="65"/>
      <c r="T100" s="65"/>
      <c r="U100" s="65"/>
      <c r="V100" s="65"/>
      <c r="W100" s="65"/>
    </row>
    <row r="101" s="31" customFormat="1" ht="35" customHeight="1" spans="1:23">
      <c r="A101" s="53" t="s">
        <v>301</v>
      </c>
      <c r="B101" s="179" t="s">
        <v>379</v>
      </c>
      <c r="C101" s="53" t="s">
        <v>378</v>
      </c>
      <c r="D101" s="53" t="s">
        <v>64</v>
      </c>
      <c r="E101" s="53" t="s">
        <v>88</v>
      </c>
      <c r="F101" s="53" t="s">
        <v>380</v>
      </c>
      <c r="G101" s="53" t="s">
        <v>323</v>
      </c>
      <c r="H101" s="53" t="s">
        <v>324</v>
      </c>
      <c r="I101" s="65">
        <v>100000</v>
      </c>
      <c r="J101" s="65"/>
      <c r="K101" s="65"/>
      <c r="L101" s="65"/>
      <c r="M101" s="65"/>
      <c r="N101" s="65">
        <v>100000</v>
      </c>
      <c r="O101" s="65"/>
      <c r="P101" s="65"/>
      <c r="Q101" s="65"/>
      <c r="R101" s="65"/>
      <c r="S101" s="65"/>
      <c r="T101" s="65"/>
      <c r="U101" s="65"/>
      <c r="V101" s="65"/>
      <c r="W101" s="65"/>
    </row>
    <row r="102" s="31" customFormat="1" ht="35" customHeight="1" spans="1:23">
      <c r="A102" s="53"/>
      <c r="B102" s="53"/>
      <c r="C102" s="53" t="s">
        <v>381</v>
      </c>
      <c r="D102" s="53"/>
      <c r="E102" s="53"/>
      <c r="F102" s="53"/>
      <c r="G102" s="53"/>
      <c r="H102" s="53"/>
      <c r="I102" s="65">
        <v>591420.15</v>
      </c>
      <c r="J102" s="65"/>
      <c r="K102" s="65"/>
      <c r="L102" s="65"/>
      <c r="M102" s="65"/>
      <c r="N102" s="65">
        <v>591420.15</v>
      </c>
      <c r="O102" s="65"/>
      <c r="P102" s="65"/>
      <c r="Q102" s="65"/>
      <c r="R102" s="65"/>
      <c r="S102" s="65"/>
      <c r="T102" s="65"/>
      <c r="U102" s="65"/>
      <c r="V102" s="65"/>
      <c r="W102" s="65"/>
    </row>
    <row r="103" s="31" customFormat="1" ht="35" customHeight="1" spans="1:23">
      <c r="A103" s="53" t="s">
        <v>291</v>
      </c>
      <c r="B103" s="179" t="s">
        <v>382</v>
      </c>
      <c r="C103" s="53" t="s">
        <v>381</v>
      </c>
      <c r="D103" s="53" t="s">
        <v>64</v>
      </c>
      <c r="E103" s="53" t="s">
        <v>88</v>
      </c>
      <c r="F103" s="53" t="s">
        <v>380</v>
      </c>
      <c r="G103" s="53" t="s">
        <v>246</v>
      </c>
      <c r="H103" s="53" t="s">
        <v>247</v>
      </c>
      <c r="I103" s="65">
        <v>591420.15</v>
      </c>
      <c r="J103" s="65"/>
      <c r="K103" s="65"/>
      <c r="L103" s="65"/>
      <c r="M103" s="65"/>
      <c r="N103" s="65">
        <v>591420.15</v>
      </c>
      <c r="O103" s="65"/>
      <c r="P103" s="65"/>
      <c r="Q103" s="65"/>
      <c r="R103" s="65"/>
      <c r="S103" s="65"/>
      <c r="T103" s="65"/>
      <c r="U103" s="65"/>
      <c r="V103" s="65"/>
      <c r="W103" s="65"/>
    </row>
    <row r="104" s="31" customFormat="1" ht="35" customHeight="1" spans="1:23">
      <c r="A104" s="53"/>
      <c r="B104" s="53"/>
      <c r="C104" s="53" t="s">
        <v>383</v>
      </c>
      <c r="D104" s="53"/>
      <c r="E104" s="53"/>
      <c r="F104" s="53"/>
      <c r="G104" s="53"/>
      <c r="H104" s="53"/>
      <c r="I104" s="65">
        <v>50430</v>
      </c>
      <c r="J104" s="65"/>
      <c r="K104" s="65"/>
      <c r="L104" s="65"/>
      <c r="M104" s="65"/>
      <c r="N104" s="65">
        <v>50430</v>
      </c>
      <c r="O104" s="65"/>
      <c r="P104" s="65"/>
      <c r="Q104" s="65"/>
      <c r="R104" s="65"/>
      <c r="S104" s="65"/>
      <c r="T104" s="65"/>
      <c r="U104" s="65"/>
      <c r="V104" s="65"/>
      <c r="W104" s="65"/>
    </row>
    <row r="105" s="31" customFormat="1" ht="35" customHeight="1" spans="1:23">
      <c r="A105" s="53" t="s">
        <v>291</v>
      </c>
      <c r="B105" s="179" t="s">
        <v>384</v>
      </c>
      <c r="C105" s="53" t="s">
        <v>383</v>
      </c>
      <c r="D105" s="53" t="s">
        <v>64</v>
      </c>
      <c r="E105" s="53" t="s">
        <v>96</v>
      </c>
      <c r="F105" s="53" t="s">
        <v>348</v>
      </c>
      <c r="G105" s="53" t="s">
        <v>323</v>
      </c>
      <c r="H105" s="53" t="s">
        <v>324</v>
      </c>
      <c r="I105" s="65">
        <v>50430</v>
      </c>
      <c r="J105" s="65"/>
      <c r="K105" s="65"/>
      <c r="L105" s="65"/>
      <c r="M105" s="65"/>
      <c r="N105" s="65">
        <v>50430</v>
      </c>
      <c r="O105" s="65"/>
      <c r="P105" s="65"/>
      <c r="Q105" s="65"/>
      <c r="R105" s="65"/>
      <c r="S105" s="65"/>
      <c r="T105" s="65"/>
      <c r="U105" s="65"/>
      <c r="V105" s="65"/>
      <c r="W105" s="65"/>
    </row>
    <row r="106" s="31" customFormat="1" ht="35" customHeight="1" spans="1:23">
      <c r="A106" s="53"/>
      <c r="B106" s="53"/>
      <c r="C106" s="53" t="s">
        <v>385</v>
      </c>
      <c r="D106" s="53"/>
      <c r="E106" s="53"/>
      <c r="F106" s="53"/>
      <c r="G106" s="53"/>
      <c r="H106" s="53"/>
      <c r="I106" s="65">
        <v>11526</v>
      </c>
      <c r="J106" s="65">
        <v>11526</v>
      </c>
      <c r="K106" s="65">
        <v>11526</v>
      </c>
      <c r="L106" s="65"/>
      <c r="M106" s="65"/>
      <c r="N106" s="65"/>
      <c r="O106" s="65"/>
      <c r="P106" s="65"/>
      <c r="Q106" s="65"/>
      <c r="R106" s="65"/>
      <c r="S106" s="65"/>
      <c r="T106" s="65"/>
      <c r="U106" s="65"/>
      <c r="V106" s="65"/>
      <c r="W106" s="65"/>
    </row>
    <row r="107" s="31" customFormat="1" ht="35" customHeight="1" spans="1:23">
      <c r="A107" s="53" t="s">
        <v>315</v>
      </c>
      <c r="B107" s="179" t="s">
        <v>386</v>
      </c>
      <c r="C107" s="53" t="s">
        <v>385</v>
      </c>
      <c r="D107" s="53" t="s">
        <v>64</v>
      </c>
      <c r="E107" s="53" t="s">
        <v>104</v>
      </c>
      <c r="F107" s="53" t="s">
        <v>387</v>
      </c>
      <c r="G107" s="53" t="s">
        <v>194</v>
      </c>
      <c r="H107" s="53" t="s">
        <v>195</v>
      </c>
      <c r="I107" s="65">
        <v>11526</v>
      </c>
      <c r="J107" s="65">
        <v>11526</v>
      </c>
      <c r="K107" s="65">
        <v>11526</v>
      </c>
      <c r="L107" s="65"/>
      <c r="M107" s="65"/>
      <c r="N107" s="65"/>
      <c r="O107" s="65"/>
      <c r="P107" s="65"/>
      <c r="Q107" s="65"/>
      <c r="R107" s="65"/>
      <c r="S107" s="65"/>
      <c r="T107" s="65"/>
      <c r="U107" s="65"/>
      <c r="V107" s="65"/>
      <c r="W107" s="65"/>
    </row>
    <row r="108" s="31" customFormat="1" ht="35" customHeight="1" spans="1:23">
      <c r="A108" s="53"/>
      <c r="B108" s="53"/>
      <c r="C108" s="53" t="s">
        <v>388</v>
      </c>
      <c r="D108" s="53"/>
      <c r="E108" s="53"/>
      <c r="F108" s="53"/>
      <c r="G108" s="53"/>
      <c r="H108" s="53"/>
      <c r="I108" s="65">
        <v>200000</v>
      </c>
      <c r="J108" s="65"/>
      <c r="K108" s="65"/>
      <c r="L108" s="65"/>
      <c r="M108" s="65"/>
      <c r="N108" s="65">
        <v>200000</v>
      </c>
      <c r="O108" s="65"/>
      <c r="P108" s="65"/>
      <c r="Q108" s="65"/>
      <c r="R108" s="65"/>
      <c r="S108" s="65"/>
      <c r="T108" s="65"/>
      <c r="U108" s="65"/>
      <c r="V108" s="65"/>
      <c r="W108" s="65"/>
    </row>
    <row r="109" s="31" customFormat="1" ht="35" customHeight="1" spans="1:23">
      <c r="A109" s="53" t="s">
        <v>291</v>
      </c>
      <c r="B109" s="179" t="s">
        <v>389</v>
      </c>
      <c r="C109" s="53" t="s">
        <v>388</v>
      </c>
      <c r="D109" s="53" t="s">
        <v>64</v>
      </c>
      <c r="E109" s="53" t="s">
        <v>94</v>
      </c>
      <c r="F109" s="53" t="s">
        <v>313</v>
      </c>
      <c r="G109" s="53" t="s">
        <v>214</v>
      </c>
      <c r="H109" s="53" t="s">
        <v>215</v>
      </c>
      <c r="I109" s="65">
        <v>50000</v>
      </c>
      <c r="J109" s="65"/>
      <c r="K109" s="65"/>
      <c r="L109" s="65"/>
      <c r="M109" s="65"/>
      <c r="N109" s="65">
        <v>50000</v>
      </c>
      <c r="O109" s="65"/>
      <c r="P109" s="65"/>
      <c r="Q109" s="65"/>
      <c r="R109" s="65"/>
      <c r="S109" s="65"/>
      <c r="T109" s="65"/>
      <c r="U109" s="65"/>
      <c r="V109" s="65"/>
      <c r="W109" s="65"/>
    </row>
    <row r="110" s="31" customFormat="1" ht="35" customHeight="1" spans="1:23">
      <c r="A110" s="53" t="s">
        <v>291</v>
      </c>
      <c r="B110" s="179" t="s">
        <v>389</v>
      </c>
      <c r="C110" s="53" t="s">
        <v>388</v>
      </c>
      <c r="D110" s="53" t="s">
        <v>64</v>
      </c>
      <c r="E110" s="53" t="s">
        <v>94</v>
      </c>
      <c r="F110" s="53" t="s">
        <v>313</v>
      </c>
      <c r="G110" s="53" t="s">
        <v>279</v>
      </c>
      <c r="H110" s="53" t="s">
        <v>280</v>
      </c>
      <c r="I110" s="65">
        <v>23100</v>
      </c>
      <c r="J110" s="65"/>
      <c r="K110" s="65"/>
      <c r="L110" s="65"/>
      <c r="M110" s="65"/>
      <c r="N110" s="65">
        <v>23100</v>
      </c>
      <c r="O110" s="65"/>
      <c r="P110" s="65"/>
      <c r="Q110" s="65"/>
      <c r="R110" s="65"/>
      <c r="S110" s="65"/>
      <c r="T110" s="65"/>
      <c r="U110" s="65"/>
      <c r="V110" s="65"/>
      <c r="W110" s="65"/>
    </row>
    <row r="111" s="31" customFormat="1" ht="35" customHeight="1" spans="1:23">
      <c r="A111" s="53" t="s">
        <v>291</v>
      </c>
      <c r="B111" s="179" t="s">
        <v>389</v>
      </c>
      <c r="C111" s="53" t="s">
        <v>388</v>
      </c>
      <c r="D111" s="53" t="s">
        <v>64</v>
      </c>
      <c r="E111" s="53" t="s">
        <v>94</v>
      </c>
      <c r="F111" s="53" t="s">
        <v>313</v>
      </c>
      <c r="G111" s="53" t="s">
        <v>246</v>
      </c>
      <c r="H111" s="53" t="s">
        <v>247</v>
      </c>
      <c r="I111" s="65">
        <v>126900</v>
      </c>
      <c r="J111" s="65"/>
      <c r="K111" s="65"/>
      <c r="L111" s="65"/>
      <c r="M111" s="65"/>
      <c r="N111" s="65">
        <v>126900</v>
      </c>
      <c r="O111" s="65"/>
      <c r="P111" s="65"/>
      <c r="Q111" s="65"/>
      <c r="R111" s="65"/>
      <c r="S111" s="65"/>
      <c r="T111" s="65"/>
      <c r="U111" s="65"/>
      <c r="V111" s="65"/>
      <c r="W111" s="65"/>
    </row>
    <row r="112" s="31" customFormat="1" ht="35" customHeight="1" spans="1:23">
      <c r="A112" s="53"/>
      <c r="B112" s="53"/>
      <c r="C112" s="53" t="s">
        <v>390</v>
      </c>
      <c r="D112" s="53"/>
      <c r="E112" s="53"/>
      <c r="F112" s="53"/>
      <c r="G112" s="53"/>
      <c r="H112" s="53"/>
      <c r="I112" s="65">
        <v>128608.36</v>
      </c>
      <c r="J112" s="65"/>
      <c r="K112" s="65"/>
      <c r="L112" s="65"/>
      <c r="M112" s="65"/>
      <c r="N112" s="65">
        <v>128608.36</v>
      </c>
      <c r="O112" s="65"/>
      <c r="P112" s="65"/>
      <c r="Q112" s="65"/>
      <c r="R112" s="65"/>
      <c r="S112" s="65"/>
      <c r="T112" s="65"/>
      <c r="U112" s="65"/>
      <c r="V112" s="65"/>
      <c r="W112" s="65"/>
    </row>
    <row r="113" s="31" customFormat="1" ht="35" customHeight="1" spans="1:23">
      <c r="A113" s="53" t="s">
        <v>291</v>
      </c>
      <c r="B113" s="179" t="s">
        <v>391</v>
      </c>
      <c r="C113" s="53" t="s">
        <v>390</v>
      </c>
      <c r="D113" s="53" t="s">
        <v>64</v>
      </c>
      <c r="E113" s="53" t="s">
        <v>88</v>
      </c>
      <c r="F113" s="53" t="s">
        <v>380</v>
      </c>
      <c r="G113" s="53" t="s">
        <v>246</v>
      </c>
      <c r="H113" s="53" t="s">
        <v>247</v>
      </c>
      <c r="I113" s="65">
        <v>128608.36</v>
      </c>
      <c r="J113" s="65"/>
      <c r="K113" s="65"/>
      <c r="L113" s="65"/>
      <c r="M113" s="65"/>
      <c r="N113" s="65">
        <v>128608.36</v>
      </c>
      <c r="O113" s="65"/>
      <c r="P113" s="65"/>
      <c r="Q113" s="65"/>
      <c r="R113" s="65"/>
      <c r="S113" s="65"/>
      <c r="T113" s="65"/>
      <c r="U113" s="65"/>
      <c r="V113" s="65"/>
      <c r="W113" s="65"/>
    </row>
    <row r="114" s="31" customFormat="1" ht="35" customHeight="1" spans="1:23">
      <c r="A114" s="53"/>
      <c r="B114" s="53"/>
      <c r="C114" s="53" t="s">
        <v>392</v>
      </c>
      <c r="D114" s="53"/>
      <c r="E114" s="53"/>
      <c r="F114" s="53"/>
      <c r="G114" s="53"/>
      <c r="H114" s="53"/>
      <c r="I114" s="65">
        <v>200000</v>
      </c>
      <c r="J114" s="65"/>
      <c r="K114" s="65"/>
      <c r="L114" s="65"/>
      <c r="M114" s="65"/>
      <c r="N114" s="65">
        <v>200000</v>
      </c>
      <c r="O114" s="65"/>
      <c r="P114" s="65"/>
      <c r="Q114" s="65"/>
      <c r="R114" s="65"/>
      <c r="S114" s="65"/>
      <c r="T114" s="65"/>
      <c r="U114" s="65"/>
      <c r="V114" s="65"/>
      <c r="W114" s="65"/>
    </row>
    <row r="115" s="31" customFormat="1" ht="35" customHeight="1" spans="1:23">
      <c r="A115" s="53" t="s">
        <v>291</v>
      </c>
      <c r="B115" s="179" t="s">
        <v>393</v>
      </c>
      <c r="C115" s="53" t="s">
        <v>392</v>
      </c>
      <c r="D115" s="53" t="s">
        <v>64</v>
      </c>
      <c r="E115" s="53" t="s">
        <v>88</v>
      </c>
      <c r="F115" s="53" t="s">
        <v>380</v>
      </c>
      <c r="G115" s="53" t="s">
        <v>246</v>
      </c>
      <c r="H115" s="53" t="s">
        <v>247</v>
      </c>
      <c r="I115" s="65">
        <v>200000</v>
      </c>
      <c r="J115" s="65"/>
      <c r="K115" s="65"/>
      <c r="L115" s="65"/>
      <c r="M115" s="65"/>
      <c r="N115" s="65">
        <v>200000</v>
      </c>
      <c r="O115" s="65"/>
      <c r="P115" s="65"/>
      <c r="Q115" s="65"/>
      <c r="R115" s="65"/>
      <c r="S115" s="65"/>
      <c r="T115" s="65"/>
      <c r="U115" s="65"/>
      <c r="V115" s="65"/>
      <c r="W115" s="65"/>
    </row>
    <row r="116" s="31" customFormat="1" ht="35" customHeight="1" spans="1:23">
      <c r="A116" s="53"/>
      <c r="B116" s="53"/>
      <c r="C116" s="53" t="s">
        <v>394</v>
      </c>
      <c r="D116" s="53"/>
      <c r="E116" s="53"/>
      <c r="F116" s="53"/>
      <c r="G116" s="53"/>
      <c r="H116" s="53"/>
      <c r="I116" s="65">
        <v>170000</v>
      </c>
      <c r="J116" s="65">
        <v>170000</v>
      </c>
      <c r="K116" s="65">
        <v>170000</v>
      </c>
      <c r="L116" s="65"/>
      <c r="M116" s="65"/>
      <c r="N116" s="65"/>
      <c r="O116" s="65"/>
      <c r="P116" s="65"/>
      <c r="Q116" s="65"/>
      <c r="R116" s="65"/>
      <c r="S116" s="65"/>
      <c r="T116" s="65"/>
      <c r="U116" s="65"/>
      <c r="V116" s="65"/>
      <c r="W116" s="65"/>
    </row>
    <row r="117" s="31" customFormat="1" ht="35" customHeight="1" spans="1:23">
      <c r="A117" s="53" t="s">
        <v>301</v>
      </c>
      <c r="B117" s="179" t="s">
        <v>395</v>
      </c>
      <c r="C117" s="53" t="s">
        <v>394</v>
      </c>
      <c r="D117" s="53" t="s">
        <v>64</v>
      </c>
      <c r="E117" s="53" t="s">
        <v>92</v>
      </c>
      <c r="F117" s="53" t="s">
        <v>303</v>
      </c>
      <c r="G117" s="53" t="s">
        <v>246</v>
      </c>
      <c r="H117" s="53" t="s">
        <v>247</v>
      </c>
      <c r="I117" s="65">
        <v>170000</v>
      </c>
      <c r="J117" s="65">
        <v>170000</v>
      </c>
      <c r="K117" s="65">
        <v>170000</v>
      </c>
      <c r="L117" s="65"/>
      <c r="M117" s="65"/>
      <c r="N117" s="65"/>
      <c r="O117" s="65"/>
      <c r="P117" s="65"/>
      <c r="Q117" s="65"/>
      <c r="R117" s="65"/>
      <c r="S117" s="65"/>
      <c r="T117" s="65"/>
      <c r="U117" s="65"/>
      <c r="V117" s="65"/>
      <c r="W117" s="65"/>
    </row>
    <row r="118" s="31" customFormat="1" ht="35" customHeight="1" spans="1:23">
      <c r="A118" s="53"/>
      <c r="B118" s="53"/>
      <c r="C118" s="53" t="s">
        <v>396</v>
      </c>
      <c r="D118" s="53"/>
      <c r="E118" s="53"/>
      <c r="F118" s="53"/>
      <c r="G118" s="53"/>
      <c r="H118" s="53"/>
      <c r="I118" s="65">
        <v>550000</v>
      </c>
      <c r="J118" s="65">
        <v>550000</v>
      </c>
      <c r="K118" s="65">
        <v>550000</v>
      </c>
      <c r="L118" s="65"/>
      <c r="M118" s="65"/>
      <c r="N118" s="65"/>
      <c r="O118" s="65"/>
      <c r="P118" s="65"/>
      <c r="Q118" s="65"/>
      <c r="R118" s="65"/>
      <c r="S118" s="65"/>
      <c r="T118" s="65"/>
      <c r="U118" s="65"/>
      <c r="V118" s="65"/>
      <c r="W118" s="65"/>
    </row>
    <row r="119" s="31" customFormat="1" ht="35" customHeight="1" spans="1:23">
      <c r="A119" s="53" t="s">
        <v>291</v>
      </c>
      <c r="B119" s="179" t="s">
        <v>397</v>
      </c>
      <c r="C119" s="53" t="s">
        <v>396</v>
      </c>
      <c r="D119" s="53" t="s">
        <v>64</v>
      </c>
      <c r="E119" s="53" t="s">
        <v>88</v>
      </c>
      <c r="F119" s="53" t="s">
        <v>380</v>
      </c>
      <c r="G119" s="53" t="s">
        <v>246</v>
      </c>
      <c r="H119" s="53" t="s">
        <v>247</v>
      </c>
      <c r="I119" s="65">
        <v>550000</v>
      </c>
      <c r="J119" s="65">
        <v>550000</v>
      </c>
      <c r="K119" s="65">
        <v>550000</v>
      </c>
      <c r="L119" s="65"/>
      <c r="M119" s="65"/>
      <c r="N119" s="65"/>
      <c r="O119" s="65"/>
      <c r="P119" s="65"/>
      <c r="Q119" s="65"/>
      <c r="R119" s="65"/>
      <c r="S119" s="65"/>
      <c r="T119" s="65"/>
      <c r="U119" s="65"/>
      <c r="V119" s="65"/>
      <c r="W119" s="65"/>
    </row>
    <row r="120" s="31" customFormat="1" ht="35" customHeight="1" spans="1:23">
      <c r="A120" s="53"/>
      <c r="B120" s="53"/>
      <c r="C120" s="53" t="s">
        <v>398</v>
      </c>
      <c r="D120" s="53"/>
      <c r="E120" s="53"/>
      <c r="F120" s="53"/>
      <c r="G120" s="53"/>
      <c r="H120" s="53"/>
      <c r="I120" s="65">
        <v>1260000</v>
      </c>
      <c r="J120" s="65">
        <v>1260000</v>
      </c>
      <c r="K120" s="65">
        <v>1260000</v>
      </c>
      <c r="L120" s="65"/>
      <c r="M120" s="65"/>
      <c r="N120" s="65"/>
      <c r="O120" s="65"/>
      <c r="P120" s="65"/>
      <c r="Q120" s="65"/>
      <c r="R120" s="65"/>
      <c r="S120" s="65"/>
      <c r="T120" s="65"/>
      <c r="U120" s="65"/>
      <c r="V120" s="65"/>
      <c r="W120" s="65"/>
    </row>
    <row r="121" s="31" customFormat="1" ht="35" customHeight="1" spans="1:23">
      <c r="A121" s="53" t="s">
        <v>291</v>
      </c>
      <c r="B121" s="179" t="s">
        <v>399</v>
      </c>
      <c r="C121" s="53" t="s">
        <v>398</v>
      </c>
      <c r="D121" s="53" t="s">
        <v>64</v>
      </c>
      <c r="E121" s="53" t="s">
        <v>117</v>
      </c>
      <c r="F121" s="53" t="s">
        <v>400</v>
      </c>
      <c r="G121" s="53" t="s">
        <v>294</v>
      </c>
      <c r="H121" s="53" t="s">
        <v>80</v>
      </c>
      <c r="I121" s="65">
        <v>1260000</v>
      </c>
      <c r="J121" s="65">
        <v>1260000</v>
      </c>
      <c r="K121" s="65">
        <v>1260000</v>
      </c>
      <c r="L121" s="65"/>
      <c r="M121" s="65"/>
      <c r="N121" s="65"/>
      <c r="O121" s="65"/>
      <c r="P121" s="65"/>
      <c r="Q121" s="65"/>
      <c r="R121" s="65"/>
      <c r="S121" s="65"/>
      <c r="T121" s="65"/>
      <c r="U121" s="65"/>
      <c r="V121" s="65"/>
      <c r="W121" s="65"/>
    </row>
    <row r="122" s="31" customFormat="1" ht="35" customHeight="1" spans="1:23">
      <c r="A122" s="53"/>
      <c r="B122" s="53"/>
      <c r="C122" s="53" t="s">
        <v>401</v>
      </c>
      <c r="D122" s="53"/>
      <c r="E122" s="53"/>
      <c r="F122" s="53"/>
      <c r="G122" s="53"/>
      <c r="H122" s="53"/>
      <c r="I122" s="65">
        <v>700000</v>
      </c>
      <c r="J122" s="65">
        <v>700000</v>
      </c>
      <c r="K122" s="65">
        <v>700000</v>
      </c>
      <c r="L122" s="65"/>
      <c r="M122" s="65"/>
      <c r="N122" s="65"/>
      <c r="O122" s="65"/>
      <c r="P122" s="65"/>
      <c r="Q122" s="65"/>
      <c r="R122" s="65"/>
      <c r="S122" s="65"/>
      <c r="T122" s="65"/>
      <c r="U122" s="65"/>
      <c r="V122" s="65"/>
      <c r="W122" s="65"/>
    </row>
    <row r="123" s="31" customFormat="1" ht="35" customHeight="1" spans="1:23">
      <c r="A123" s="53" t="s">
        <v>291</v>
      </c>
      <c r="B123" s="179" t="s">
        <v>402</v>
      </c>
      <c r="C123" s="53" t="s">
        <v>401</v>
      </c>
      <c r="D123" s="53" t="s">
        <v>64</v>
      </c>
      <c r="E123" s="53" t="s">
        <v>117</v>
      </c>
      <c r="F123" s="53" t="s">
        <v>400</v>
      </c>
      <c r="G123" s="53" t="s">
        <v>294</v>
      </c>
      <c r="H123" s="53" t="s">
        <v>80</v>
      </c>
      <c r="I123" s="65">
        <v>700000</v>
      </c>
      <c r="J123" s="65">
        <v>700000</v>
      </c>
      <c r="K123" s="65">
        <v>700000</v>
      </c>
      <c r="L123" s="65"/>
      <c r="M123" s="65"/>
      <c r="N123" s="65"/>
      <c r="O123" s="65"/>
      <c r="P123" s="65"/>
      <c r="Q123" s="65"/>
      <c r="R123" s="65"/>
      <c r="S123" s="65"/>
      <c r="T123" s="65"/>
      <c r="U123" s="65"/>
      <c r="V123" s="65"/>
      <c r="W123" s="65"/>
    </row>
    <row r="124" s="31" customFormat="1" ht="35" customHeight="1" spans="1:23">
      <c r="A124" s="53"/>
      <c r="B124" s="53"/>
      <c r="C124" s="53" t="s">
        <v>403</v>
      </c>
      <c r="D124" s="53"/>
      <c r="E124" s="53"/>
      <c r="F124" s="53"/>
      <c r="G124" s="53"/>
      <c r="H124" s="53"/>
      <c r="I124" s="65">
        <v>100000</v>
      </c>
      <c r="J124" s="65">
        <v>100000</v>
      </c>
      <c r="K124" s="65">
        <v>100000</v>
      </c>
      <c r="L124" s="65"/>
      <c r="M124" s="65"/>
      <c r="N124" s="65"/>
      <c r="O124" s="65"/>
      <c r="P124" s="65"/>
      <c r="Q124" s="65"/>
      <c r="R124" s="65"/>
      <c r="S124" s="65"/>
      <c r="T124" s="65"/>
      <c r="U124" s="65"/>
      <c r="V124" s="65"/>
      <c r="W124" s="65"/>
    </row>
    <row r="125" s="31" customFormat="1" ht="35" customHeight="1" spans="1:23">
      <c r="A125" s="53" t="s">
        <v>291</v>
      </c>
      <c r="B125" s="179" t="s">
        <v>404</v>
      </c>
      <c r="C125" s="53" t="s">
        <v>403</v>
      </c>
      <c r="D125" s="53" t="s">
        <v>64</v>
      </c>
      <c r="E125" s="53" t="s">
        <v>91</v>
      </c>
      <c r="F125" s="53" t="s">
        <v>273</v>
      </c>
      <c r="G125" s="53" t="s">
        <v>246</v>
      </c>
      <c r="H125" s="53" t="s">
        <v>247</v>
      </c>
      <c r="I125" s="65">
        <v>100000</v>
      </c>
      <c r="J125" s="65">
        <v>100000</v>
      </c>
      <c r="K125" s="65">
        <v>100000</v>
      </c>
      <c r="L125" s="65"/>
      <c r="M125" s="65"/>
      <c r="N125" s="65"/>
      <c r="O125" s="65"/>
      <c r="P125" s="65"/>
      <c r="Q125" s="65"/>
      <c r="R125" s="65"/>
      <c r="S125" s="65"/>
      <c r="T125" s="65"/>
      <c r="U125" s="65"/>
      <c r="V125" s="65"/>
      <c r="W125" s="65"/>
    </row>
    <row r="126" s="31" customFormat="1" ht="35" customHeight="1" spans="1:23">
      <c r="A126" s="53"/>
      <c r="B126" s="53"/>
      <c r="C126" s="53" t="s">
        <v>405</v>
      </c>
      <c r="D126" s="53"/>
      <c r="E126" s="53"/>
      <c r="F126" s="53"/>
      <c r="G126" s="53"/>
      <c r="H126" s="53"/>
      <c r="I126" s="65">
        <v>150000</v>
      </c>
      <c r="J126" s="65">
        <v>150000</v>
      </c>
      <c r="K126" s="65">
        <v>150000</v>
      </c>
      <c r="L126" s="65"/>
      <c r="M126" s="65"/>
      <c r="N126" s="65"/>
      <c r="O126" s="65"/>
      <c r="P126" s="65"/>
      <c r="Q126" s="65"/>
      <c r="R126" s="65"/>
      <c r="S126" s="65"/>
      <c r="T126" s="65"/>
      <c r="U126" s="65"/>
      <c r="V126" s="65"/>
      <c r="W126" s="65"/>
    </row>
    <row r="127" s="31" customFormat="1" ht="35" customHeight="1" spans="1:23">
      <c r="A127" s="53" t="s">
        <v>291</v>
      </c>
      <c r="B127" s="179" t="s">
        <v>406</v>
      </c>
      <c r="C127" s="53" t="s">
        <v>405</v>
      </c>
      <c r="D127" s="53" t="s">
        <v>64</v>
      </c>
      <c r="E127" s="53" t="s">
        <v>94</v>
      </c>
      <c r="F127" s="53" t="s">
        <v>313</v>
      </c>
      <c r="G127" s="53" t="s">
        <v>246</v>
      </c>
      <c r="H127" s="53" t="s">
        <v>247</v>
      </c>
      <c r="I127" s="65">
        <v>150000</v>
      </c>
      <c r="J127" s="65">
        <v>150000</v>
      </c>
      <c r="K127" s="65">
        <v>150000</v>
      </c>
      <c r="L127" s="65"/>
      <c r="M127" s="65"/>
      <c r="N127" s="65"/>
      <c r="O127" s="65"/>
      <c r="P127" s="65"/>
      <c r="Q127" s="65"/>
      <c r="R127" s="65"/>
      <c r="S127" s="65"/>
      <c r="T127" s="65"/>
      <c r="U127" s="65"/>
      <c r="V127" s="65"/>
      <c r="W127" s="65"/>
    </row>
    <row r="128" s="31" customFormat="1" ht="35" customHeight="1" spans="1:23">
      <c r="A128" s="53"/>
      <c r="B128" s="53"/>
      <c r="C128" s="53" t="s">
        <v>407</v>
      </c>
      <c r="D128" s="53"/>
      <c r="E128" s="53"/>
      <c r="F128" s="53"/>
      <c r="G128" s="53"/>
      <c r="H128" s="53"/>
      <c r="I128" s="65">
        <v>1500000</v>
      </c>
      <c r="J128" s="65">
        <v>1500000</v>
      </c>
      <c r="K128" s="65">
        <v>1500000</v>
      </c>
      <c r="L128" s="65"/>
      <c r="M128" s="65"/>
      <c r="N128" s="65"/>
      <c r="O128" s="65"/>
      <c r="P128" s="65"/>
      <c r="Q128" s="65"/>
      <c r="R128" s="65"/>
      <c r="S128" s="65"/>
      <c r="T128" s="65"/>
      <c r="U128" s="65"/>
      <c r="V128" s="65"/>
      <c r="W128" s="65"/>
    </row>
    <row r="129" s="31" customFormat="1" ht="35" customHeight="1" spans="1:23">
      <c r="A129" s="53" t="s">
        <v>291</v>
      </c>
      <c r="B129" s="179" t="s">
        <v>408</v>
      </c>
      <c r="C129" s="53" t="s">
        <v>407</v>
      </c>
      <c r="D129" s="53" t="s">
        <v>64</v>
      </c>
      <c r="E129" s="53" t="s">
        <v>117</v>
      </c>
      <c r="F129" s="53" t="s">
        <v>400</v>
      </c>
      <c r="G129" s="53" t="s">
        <v>294</v>
      </c>
      <c r="H129" s="53" t="s">
        <v>80</v>
      </c>
      <c r="I129" s="65">
        <v>1500000</v>
      </c>
      <c r="J129" s="65">
        <v>1500000</v>
      </c>
      <c r="K129" s="65">
        <v>1500000</v>
      </c>
      <c r="L129" s="65"/>
      <c r="M129" s="65"/>
      <c r="N129" s="65"/>
      <c r="O129" s="65"/>
      <c r="P129" s="65"/>
      <c r="Q129" s="65"/>
      <c r="R129" s="65"/>
      <c r="S129" s="65"/>
      <c r="T129" s="65"/>
      <c r="U129" s="65"/>
      <c r="V129" s="65"/>
      <c r="W129" s="65"/>
    </row>
    <row r="130" s="31" customFormat="1" ht="35" customHeight="1" spans="1:23">
      <c r="A130" s="53"/>
      <c r="B130" s="53"/>
      <c r="C130" s="53" t="s">
        <v>409</v>
      </c>
      <c r="D130" s="53"/>
      <c r="E130" s="53"/>
      <c r="F130" s="53"/>
      <c r="G130" s="53"/>
      <c r="H130" s="53"/>
      <c r="I130" s="65">
        <v>50000</v>
      </c>
      <c r="J130" s="65">
        <v>50000</v>
      </c>
      <c r="K130" s="65">
        <v>50000</v>
      </c>
      <c r="L130" s="65"/>
      <c r="M130" s="65"/>
      <c r="N130" s="65"/>
      <c r="O130" s="65"/>
      <c r="P130" s="65"/>
      <c r="Q130" s="65"/>
      <c r="R130" s="65"/>
      <c r="S130" s="65"/>
      <c r="T130" s="65"/>
      <c r="U130" s="65"/>
      <c r="V130" s="65"/>
      <c r="W130" s="65"/>
    </row>
    <row r="131" s="31" customFormat="1" ht="35" customHeight="1" spans="1:23">
      <c r="A131" s="53" t="s">
        <v>291</v>
      </c>
      <c r="B131" s="179" t="s">
        <v>410</v>
      </c>
      <c r="C131" s="53" t="s">
        <v>409</v>
      </c>
      <c r="D131" s="53" t="s">
        <v>64</v>
      </c>
      <c r="E131" s="53" t="s">
        <v>90</v>
      </c>
      <c r="F131" s="53" t="s">
        <v>355</v>
      </c>
      <c r="G131" s="53" t="s">
        <v>214</v>
      </c>
      <c r="H131" s="53" t="s">
        <v>215</v>
      </c>
      <c r="I131" s="65">
        <v>1200</v>
      </c>
      <c r="J131" s="65">
        <v>1200</v>
      </c>
      <c r="K131" s="65">
        <v>1200</v>
      </c>
      <c r="L131" s="65"/>
      <c r="M131" s="65"/>
      <c r="N131" s="65"/>
      <c r="O131" s="65"/>
      <c r="P131" s="65"/>
      <c r="Q131" s="65"/>
      <c r="R131" s="65"/>
      <c r="S131" s="65"/>
      <c r="T131" s="65"/>
      <c r="U131" s="65"/>
      <c r="V131" s="65"/>
      <c r="W131" s="65"/>
    </row>
    <row r="132" s="31" customFormat="1" ht="35" customHeight="1" spans="1:23">
      <c r="A132" s="53" t="s">
        <v>291</v>
      </c>
      <c r="B132" s="179" t="s">
        <v>410</v>
      </c>
      <c r="C132" s="53" t="s">
        <v>409</v>
      </c>
      <c r="D132" s="53" t="s">
        <v>64</v>
      </c>
      <c r="E132" s="53" t="s">
        <v>90</v>
      </c>
      <c r="F132" s="53" t="s">
        <v>355</v>
      </c>
      <c r="G132" s="53" t="s">
        <v>323</v>
      </c>
      <c r="H132" s="53" t="s">
        <v>324</v>
      </c>
      <c r="I132" s="65">
        <v>21200</v>
      </c>
      <c r="J132" s="65">
        <v>21200</v>
      </c>
      <c r="K132" s="65">
        <v>21200</v>
      </c>
      <c r="L132" s="65"/>
      <c r="M132" s="65"/>
      <c r="N132" s="65"/>
      <c r="O132" s="65"/>
      <c r="P132" s="65"/>
      <c r="Q132" s="65"/>
      <c r="R132" s="65"/>
      <c r="S132" s="65"/>
      <c r="T132" s="65"/>
      <c r="U132" s="65"/>
      <c r="V132" s="65"/>
      <c r="W132" s="65"/>
    </row>
    <row r="133" s="31" customFormat="1" ht="35" customHeight="1" spans="1:23">
      <c r="A133" s="53" t="s">
        <v>291</v>
      </c>
      <c r="B133" s="179" t="s">
        <v>410</v>
      </c>
      <c r="C133" s="53" t="s">
        <v>409</v>
      </c>
      <c r="D133" s="53" t="s">
        <v>64</v>
      </c>
      <c r="E133" s="53" t="s">
        <v>90</v>
      </c>
      <c r="F133" s="53" t="s">
        <v>355</v>
      </c>
      <c r="G133" s="53" t="s">
        <v>246</v>
      </c>
      <c r="H133" s="53" t="s">
        <v>247</v>
      </c>
      <c r="I133" s="65">
        <v>27600</v>
      </c>
      <c r="J133" s="65">
        <v>27600</v>
      </c>
      <c r="K133" s="65">
        <v>27600</v>
      </c>
      <c r="L133" s="65"/>
      <c r="M133" s="65"/>
      <c r="N133" s="65"/>
      <c r="O133" s="65"/>
      <c r="P133" s="65"/>
      <c r="Q133" s="65"/>
      <c r="R133" s="65"/>
      <c r="S133" s="65"/>
      <c r="T133" s="65"/>
      <c r="U133" s="65"/>
      <c r="V133" s="65"/>
      <c r="W133" s="65"/>
    </row>
    <row r="134" s="31" customFormat="1" ht="35" customHeight="1" spans="1:23">
      <c r="A134" s="53"/>
      <c r="B134" s="53"/>
      <c r="C134" s="53" t="s">
        <v>411</v>
      </c>
      <c r="D134" s="53"/>
      <c r="E134" s="53"/>
      <c r="F134" s="53"/>
      <c r="G134" s="53"/>
      <c r="H134" s="53"/>
      <c r="I134" s="65">
        <v>152600</v>
      </c>
      <c r="J134" s="65">
        <v>152600</v>
      </c>
      <c r="K134" s="65">
        <v>152600</v>
      </c>
      <c r="L134" s="65"/>
      <c r="M134" s="65"/>
      <c r="N134" s="65"/>
      <c r="O134" s="65"/>
      <c r="P134" s="65"/>
      <c r="Q134" s="65"/>
      <c r="R134" s="65"/>
      <c r="S134" s="65"/>
      <c r="T134" s="65"/>
      <c r="U134" s="65"/>
      <c r="V134" s="65"/>
      <c r="W134" s="65"/>
    </row>
    <row r="135" s="31" customFormat="1" ht="35" customHeight="1" spans="1:23">
      <c r="A135" s="53" t="s">
        <v>291</v>
      </c>
      <c r="B135" s="179" t="s">
        <v>412</v>
      </c>
      <c r="C135" s="53" t="s">
        <v>411</v>
      </c>
      <c r="D135" s="53" t="s">
        <v>64</v>
      </c>
      <c r="E135" s="53" t="s">
        <v>117</v>
      </c>
      <c r="F135" s="53" t="s">
        <v>400</v>
      </c>
      <c r="G135" s="53" t="s">
        <v>294</v>
      </c>
      <c r="H135" s="53" t="s">
        <v>80</v>
      </c>
      <c r="I135" s="65">
        <v>152600</v>
      </c>
      <c r="J135" s="65">
        <v>152600</v>
      </c>
      <c r="K135" s="65">
        <v>152600</v>
      </c>
      <c r="L135" s="65"/>
      <c r="M135" s="65"/>
      <c r="N135" s="65"/>
      <c r="O135" s="65"/>
      <c r="P135" s="65"/>
      <c r="Q135" s="65"/>
      <c r="R135" s="65"/>
      <c r="S135" s="65"/>
      <c r="T135" s="65"/>
      <c r="U135" s="65"/>
      <c r="V135" s="65"/>
      <c r="W135" s="65"/>
    </row>
    <row r="136" s="31" customFormat="1" ht="35" customHeight="1" spans="1:23">
      <c r="A136" s="53"/>
      <c r="B136" s="53"/>
      <c r="C136" s="53" t="s">
        <v>413</v>
      </c>
      <c r="D136" s="53"/>
      <c r="E136" s="53"/>
      <c r="F136" s="53"/>
      <c r="G136" s="53"/>
      <c r="H136" s="53"/>
      <c r="I136" s="65">
        <v>780000</v>
      </c>
      <c r="J136" s="65">
        <v>780000</v>
      </c>
      <c r="K136" s="65">
        <v>780000</v>
      </c>
      <c r="L136" s="65"/>
      <c r="M136" s="65"/>
      <c r="N136" s="65"/>
      <c r="O136" s="65"/>
      <c r="P136" s="65"/>
      <c r="Q136" s="65"/>
      <c r="R136" s="65"/>
      <c r="S136" s="65"/>
      <c r="T136" s="65"/>
      <c r="U136" s="65"/>
      <c r="V136" s="65"/>
      <c r="W136" s="65"/>
    </row>
    <row r="137" s="31" customFormat="1" ht="35" customHeight="1" spans="1:23">
      <c r="A137" s="53" t="s">
        <v>291</v>
      </c>
      <c r="B137" s="179" t="s">
        <v>414</v>
      </c>
      <c r="C137" s="53" t="s">
        <v>413</v>
      </c>
      <c r="D137" s="53" t="s">
        <v>64</v>
      </c>
      <c r="E137" s="53" t="s">
        <v>88</v>
      </c>
      <c r="F137" s="53" t="s">
        <v>380</v>
      </c>
      <c r="G137" s="53" t="s">
        <v>246</v>
      </c>
      <c r="H137" s="53" t="s">
        <v>247</v>
      </c>
      <c r="I137" s="65">
        <v>780000</v>
      </c>
      <c r="J137" s="65">
        <v>780000</v>
      </c>
      <c r="K137" s="65">
        <v>780000</v>
      </c>
      <c r="L137" s="65"/>
      <c r="M137" s="65"/>
      <c r="N137" s="65"/>
      <c r="O137" s="65"/>
      <c r="P137" s="65"/>
      <c r="Q137" s="65"/>
      <c r="R137" s="65"/>
      <c r="S137" s="65"/>
      <c r="T137" s="65"/>
      <c r="U137" s="65"/>
      <c r="V137" s="65"/>
      <c r="W137" s="65"/>
    </row>
    <row r="138" s="31" customFormat="1" ht="35" customHeight="1" spans="1:23">
      <c r="A138" s="53"/>
      <c r="B138" s="53"/>
      <c r="C138" s="53" t="s">
        <v>415</v>
      </c>
      <c r="D138" s="53"/>
      <c r="E138" s="53"/>
      <c r="F138" s="53"/>
      <c r="G138" s="53"/>
      <c r="H138" s="53"/>
      <c r="I138" s="65">
        <v>800000</v>
      </c>
      <c r="J138" s="65">
        <v>800000</v>
      </c>
      <c r="K138" s="65">
        <v>800000</v>
      </c>
      <c r="L138" s="65"/>
      <c r="M138" s="65"/>
      <c r="N138" s="65"/>
      <c r="O138" s="65"/>
      <c r="P138" s="65"/>
      <c r="Q138" s="65"/>
      <c r="R138" s="65"/>
      <c r="S138" s="65"/>
      <c r="T138" s="65"/>
      <c r="U138" s="65"/>
      <c r="V138" s="65"/>
      <c r="W138" s="65"/>
    </row>
    <row r="139" s="31" customFormat="1" ht="35" customHeight="1" spans="1:23">
      <c r="A139" s="53" t="s">
        <v>301</v>
      </c>
      <c r="B139" s="179" t="s">
        <v>416</v>
      </c>
      <c r="C139" s="53" t="s">
        <v>415</v>
      </c>
      <c r="D139" s="53" t="s">
        <v>64</v>
      </c>
      <c r="E139" s="53" t="s">
        <v>94</v>
      </c>
      <c r="F139" s="53" t="s">
        <v>313</v>
      </c>
      <c r="G139" s="53" t="s">
        <v>417</v>
      </c>
      <c r="H139" s="53" t="s">
        <v>418</v>
      </c>
      <c r="I139" s="65">
        <v>800000</v>
      </c>
      <c r="J139" s="65">
        <v>800000</v>
      </c>
      <c r="K139" s="65">
        <v>800000</v>
      </c>
      <c r="L139" s="65"/>
      <c r="M139" s="65"/>
      <c r="N139" s="65"/>
      <c r="O139" s="65"/>
      <c r="P139" s="65"/>
      <c r="Q139" s="65"/>
      <c r="R139" s="65"/>
      <c r="S139" s="65"/>
      <c r="T139" s="65"/>
      <c r="U139" s="65"/>
      <c r="V139" s="65"/>
      <c r="W139" s="65"/>
    </row>
    <row r="140" s="31" customFormat="1" ht="35" customHeight="1" spans="1:23">
      <c r="A140" s="53"/>
      <c r="B140" s="53"/>
      <c r="C140" s="53" t="s">
        <v>419</v>
      </c>
      <c r="D140" s="53"/>
      <c r="E140" s="53"/>
      <c r="F140" s="53"/>
      <c r="G140" s="53"/>
      <c r="H140" s="53"/>
      <c r="I140" s="65">
        <v>100000</v>
      </c>
      <c r="J140" s="65">
        <v>100000</v>
      </c>
      <c r="K140" s="65">
        <v>100000</v>
      </c>
      <c r="L140" s="65"/>
      <c r="M140" s="65"/>
      <c r="N140" s="65"/>
      <c r="O140" s="65"/>
      <c r="P140" s="65"/>
      <c r="Q140" s="65"/>
      <c r="R140" s="65"/>
      <c r="S140" s="65"/>
      <c r="T140" s="65"/>
      <c r="U140" s="65"/>
      <c r="V140" s="65"/>
      <c r="W140" s="65"/>
    </row>
    <row r="141" s="31" customFormat="1" ht="35" customHeight="1" spans="1:23">
      <c r="A141" s="53" t="s">
        <v>301</v>
      </c>
      <c r="B141" s="179" t="s">
        <v>420</v>
      </c>
      <c r="C141" s="53" t="s">
        <v>419</v>
      </c>
      <c r="D141" s="53" t="s">
        <v>64</v>
      </c>
      <c r="E141" s="53" t="s">
        <v>94</v>
      </c>
      <c r="F141" s="53" t="s">
        <v>313</v>
      </c>
      <c r="G141" s="53" t="s">
        <v>246</v>
      </c>
      <c r="H141" s="53" t="s">
        <v>247</v>
      </c>
      <c r="I141" s="65">
        <v>100000</v>
      </c>
      <c r="J141" s="65">
        <v>100000</v>
      </c>
      <c r="K141" s="65">
        <v>100000</v>
      </c>
      <c r="L141" s="65"/>
      <c r="M141" s="65"/>
      <c r="N141" s="65"/>
      <c r="O141" s="65"/>
      <c r="P141" s="65"/>
      <c r="Q141" s="65"/>
      <c r="R141" s="65"/>
      <c r="S141" s="65"/>
      <c r="T141" s="65"/>
      <c r="U141" s="65"/>
      <c r="V141" s="65"/>
      <c r="W141" s="65"/>
    </row>
    <row r="142" s="31" customFormat="1" ht="35" customHeight="1" spans="1:23">
      <c r="A142" s="53"/>
      <c r="B142" s="53"/>
      <c r="C142" s="53" t="s">
        <v>421</v>
      </c>
      <c r="D142" s="53"/>
      <c r="E142" s="53"/>
      <c r="F142" s="53"/>
      <c r="G142" s="53"/>
      <c r="H142" s="53"/>
      <c r="I142" s="65">
        <v>180000</v>
      </c>
      <c r="J142" s="65">
        <v>180000</v>
      </c>
      <c r="K142" s="65">
        <v>180000</v>
      </c>
      <c r="L142" s="65"/>
      <c r="M142" s="65"/>
      <c r="N142" s="65"/>
      <c r="O142" s="65"/>
      <c r="P142" s="65"/>
      <c r="Q142" s="65"/>
      <c r="R142" s="65"/>
      <c r="S142" s="65"/>
      <c r="T142" s="65"/>
      <c r="U142" s="65"/>
      <c r="V142" s="65"/>
      <c r="W142" s="65"/>
    </row>
    <row r="143" s="31" customFormat="1" ht="35" customHeight="1" spans="1:23">
      <c r="A143" s="53" t="s">
        <v>301</v>
      </c>
      <c r="B143" s="179" t="s">
        <v>422</v>
      </c>
      <c r="C143" s="53" t="s">
        <v>421</v>
      </c>
      <c r="D143" s="53" t="s">
        <v>64</v>
      </c>
      <c r="E143" s="53" t="s">
        <v>117</v>
      </c>
      <c r="F143" s="53" t="s">
        <v>400</v>
      </c>
      <c r="G143" s="53" t="s">
        <v>294</v>
      </c>
      <c r="H143" s="53" t="s">
        <v>80</v>
      </c>
      <c r="I143" s="65">
        <v>180000</v>
      </c>
      <c r="J143" s="65">
        <v>180000</v>
      </c>
      <c r="K143" s="65">
        <v>180000</v>
      </c>
      <c r="L143" s="65"/>
      <c r="M143" s="65"/>
      <c r="N143" s="65"/>
      <c r="O143" s="65"/>
      <c r="P143" s="65"/>
      <c r="Q143" s="65"/>
      <c r="R143" s="65"/>
      <c r="S143" s="65"/>
      <c r="T143" s="65"/>
      <c r="U143" s="65"/>
      <c r="V143" s="65"/>
      <c r="W143" s="65"/>
    </row>
    <row r="144" s="31" customFormat="1" ht="35" customHeight="1" spans="1:23">
      <c r="A144" s="53"/>
      <c r="B144" s="53"/>
      <c r="C144" s="53" t="s">
        <v>423</v>
      </c>
      <c r="D144" s="53"/>
      <c r="E144" s="53"/>
      <c r="F144" s="53"/>
      <c r="G144" s="53"/>
      <c r="H144" s="53"/>
      <c r="I144" s="65">
        <v>200000</v>
      </c>
      <c r="J144" s="65">
        <v>200000</v>
      </c>
      <c r="K144" s="65">
        <v>200000</v>
      </c>
      <c r="L144" s="65"/>
      <c r="M144" s="65"/>
      <c r="N144" s="65"/>
      <c r="O144" s="65"/>
      <c r="P144" s="65"/>
      <c r="Q144" s="65"/>
      <c r="R144" s="65"/>
      <c r="S144" s="65"/>
      <c r="T144" s="65"/>
      <c r="U144" s="65"/>
      <c r="V144" s="65"/>
      <c r="W144" s="65"/>
    </row>
    <row r="145" s="31" customFormat="1" ht="35" customHeight="1" spans="1:23">
      <c r="A145" s="53" t="s">
        <v>301</v>
      </c>
      <c r="B145" s="179" t="s">
        <v>424</v>
      </c>
      <c r="C145" s="53" t="s">
        <v>423</v>
      </c>
      <c r="D145" s="53" t="s">
        <v>64</v>
      </c>
      <c r="E145" s="53" t="s">
        <v>117</v>
      </c>
      <c r="F145" s="53" t="s">
        <v>400</v>
      </c>
      <c r="G145" s="53" t="s">
        <v>294</v>
      </c>
      <c r="H145" s="53" t="s">
        <v>80</v>
      </c>
      <c r="I145" s="65">
        <v>200000</v>
      </c>
      <c r="J145" s="65">
        <v>200000</v>
      </c>
      <c r="K145" s="65">
        <v>200000</v>
      </c>
      <c r="L145" s="65"/>
      <c r="M145" s="65"/>
      <c r="N145" s="65"/>
      <c r="O145" s="65"/>
      <c r="P145" s="65"/>
      <c r="Q145" s="65"/>
      <c r="R145" s="65"/>
      <c r="S145" s="65"/>
      <c r="T145" s="65"/>
      <c r="U145" s="65"/>
      <c r="V145" s="65"/>
      <c r="W145" s="65"/>
    </row>
    <row r="146" s="31" customFormat="1" ht="35" customHeight="1" spans="1:23">
      <c r="A146" s="53"/>
      <c r="B146" s="53"/>
      <c r="C146" s="53" t="s">
        <v>425</v>
      </c>
      <c r="D146" s="53"/>
      <c r="E146" s="53"/>
      <c r="F146" s="53"/>
      <c r="G146" s="53"/>
      <c r="H146" s="53"/>
      <c r="I146" s="65">
        <v>250000</v>
      </c>
      <c r="J146" s="65">
        <v>250000</v>
      </c>
      <c r="K146" s="65">
        <v>250000</v>
      </c>
      <c r="L146" s="65"/>
      <c r="M146" s="65"/>
      <c r="N146" s="65"/>
      <c r="O146" s="65"/>
      <c r="P146" s="65"/>
      <c r="Q146" s="65"/>
      <c r="R146" s="65"/>
      <c r="S146" s="65"/>
      <c r="T146" s="65"/>
      <c r="U146" s="65"/>
      <c r="V146" s="65"/>
      <c r="W146" s="65"/>
    </row>
    <row r="147" s="31" customFormat="1" ht="35" customHeight="1" spans="1:23">
      <c r="A147" s="53" t="s">
        <v>301</v>
      </c>
      <c r="B147" s="179" t="s">
        <v>426</v>
      </c>
      <c r="C147" s="53" t="s">
        <v>425</v>
      </c>
      <c r="D147" s="53" t="s">
        <v>64</v>
      </c>
      <c r="E147" s="53" t="s">
        <v>117</v>
      </c>
      <c r="F147" s="53" t="s">
        <v>400</v>
      </c>
      <c r="G147" s="53" t="s">
        <v>294</v>
      </c>
      <c r="H147" s="53" t="s">
        <v>80</v>
      </c>
      <c r="I147" s="65">
        <v>250000</v>
      </c>
      <c r="J147" s="65">
        <v>250000</v>
      </c>
      <c r="K147" s="65">
        <v>250000</v>
      </c>
      <c r="L147" s="65"/>
      <c r="M147" s="65"/>
      <c r="N147" s="65"/>
      <c r="O147" s="65"/>
      <c r="P147" s="65"/>
      <c r="Q147" s="65"/>
      <c r="R147" s="65"/>
      <c r="S147" s="65"/>
      <c r="T147" s="65"/>
      <c r="U147" s="65"/>
      <c r="V147" s="65"/>
      <c r="W147" s="65"/>
    </row>
    <row r="148" s="31" customFormat="1" ht="35" customHeight="1" spans="1:23">
      <c r="A148" s="53"/>
      <c r="B148" s="53"/>
      <c r="C148" s="53" t="s">
        <v>427</v>
      </c>
      <c r="D148" s="53"/>
      <c r="E148" s="53"/>
      <c r="F148" s="53"/>
      <c r="G148" s="53"/>
      <c r="H148" s="53"/>
      <c r="I148" s="65">
        <v>130000</v>
      </c>
      <c r="J148" s="65">
        <v>130000</v>
      </c>
      <c r="K148" s="65">
        <v>130000</v>
      </c>
      <c r="L148" s="65"/>
      <c r="M148" s="65"/>
      <c r="N148" s="65"/>
      <c r="O148" s="65"/>
      <c r="P148" s="65"/>
      <c r="Q148" s="65"/>
      <c r="R148" s="65"/>
      <c r="S148" s="65"/>
      <c r="T148" s="65"/>
      <c r="U148" s="65"/>
      <c r="V148" s="65"/>
      <c r="W148" s="65"/>
    </row>
    <row r="149" s="31" customFormat="1" ht="35" customHeight="1" spans="1:23">
      <c r="A149" s="53" t="s">
        <v>301</v>
      </c>
      <c r="B149" s="179" t="s">
        <v>428</v>
      </c>
      <c r="C149" s="53" t="s">
        <v>427</v>
      </c>
      <c r="D149" s="53" t="s">
        <v>64</v>
      </c>
      <c r="E149" s="53" t="s">
        <v>117</v>
      </c>
      <c r="F149" s="53" t="s">
        <v>400</v>
      </c>
      <c r="G149" s="53" t="s">
        <v>294</v>
      </c>
      <c r="H149" s="53" t="s">
        <v>80</v>
      </c>
      <c r="I149" s="65">
        <v>130000</v>
      </c>
      <c r="J149" s="65">
        <v>130000</v>
      </c>
      <c r="K149" s="65">
        <v>130000</v>
      </c>
      <c r="L149" s="65"/>
      <c r="M149" s="65"/>
      <c r="N149" s="65"/>
      <c r="O149" s="65"/>
      <c r="P149" s="65"/>
      <c r="Q149" s="65"/>
      <c r="R149" s="65"/>
      <c r="S149" s="65"/>
      <c r="T149" s="65"/>
      <c r="U149" s="65"/>
      <c r="V149" s="65"/>
      <c r="W149" s="65"/>
    </row>
    <row r="150" s="31" customFormat="1" ht="35" customHeight="1" spans="1:23">
      <c r="A150" s="53"/>
      <c r="B150" s="53"/>
      <c r="C150" s="53" t="s">
        <v>429</v>
      </c>
      <c r="D150" s="53"/>
      <c r="E150" s="53"/>
      <c r="F150" s="53"/>
      <c r="G150" s="53"/>
      <c r="H150" s="53"/>
      <c r="I150" s="65">
        <v>100000</v>
      </c>
      <c r="J150" s="65">
        <v>100000</v>
      </c>
      <c r="K150" s="65">
        <v>100000</v>
      </c>
      <c r="L150" s="65"/>
      <c r="M150" s="65"/>
      <c r="N150" s="65"/>
      <c r="O150" s="65"/>
      <c r="P150" s="65"/>
      <c r="Q150" s="65"/>
      <c r="R150" s="65"/>
      <c r="S150" s="65"/>
      <c r="T150" s="65"/>
      <c r="U150" s="65"/>
      <c r="V150" s="65"/>
      <c r="W150" s="65"/>
    </row>
    <row r="151" s="31" customFormat="1" ht="35" customHeight="1" spans="1:23">
      <c r="A151" s="53" t="s">
        <v>291</v>
      </c>
      <c r="B151" s="179" t="s">
        <v>430</v>
      </c>
      <c r="C151" s="53" t="s">
        <v>429</v>
      </c>
      <c r="D151" s="53" t="s">
        <v>64</v>
      </c>
      <c r="E151" s="53" t="s">
        <v>117</v>
      </c>
      <c r="F151" s="53" t="s">
        <v>400</v>
      </c>
      <c r="G151" s="53" t="s">
        <v>294</v>
      </c>
      <c r="H151" s="53" t="s">
        <v>80</v>
      </c>
      <c r="I151" s="65">
        <v>100000</v>
      </c>
      <c r="J151" s="65">
        <v>100000</v>
      </c>
      <c r="K151" s="65">
        <v>100000</v>
      </c>
      <c r="L151" s="65"/>
      <c r="M151" s="65"/>
      <c r="N151" s="65"/>
      <c r="O151" s="65"/>
      <c r="P151" s="65"/>
      <c r="Q151" s="65"/>
      <c r="R151" s="65"/>
      <c r="S151" s="65"/>
      <c r="T151" s="65"/>
      <c r="U151" s="65"/>
      <c r="V151" s="65"/>
      <c r="W151" s="65"/>
    </row>
    <row r="152" s="31" customFormat="1" ht="35" customHeight="1" spans="1:23">
      <c r="A152" s="53"/>
      <c r="B152" s="53"/>
      <c r="C152" s="53" t="s">
        <v>431</v>
      </c>
      <c r="D152" s="53"/>
      <c r="E152" s="53"/>
      <c r="F152" s="53"/>
      <c r="G152" s="53"/>
      <c r="H152" s="53"/>
      <c r="I152" s="65">
        <v>200000</v>
      </c>
      <c r="J152" s="65">
        <v>200000</v>
      </c>
      <c r="K152" s="65">
        <v>200000</v>
      </c>
      <c r="L152" s="65"/>
      <c r="M152" s="65"/>
      <c r="N152" s="65"/>
      <c r="O152" s="65"/>
      <c r="P152" s="65"/>
      <c r="Q152" s="65"/>
      <c r="R152" s="65"/>
      <c r="S152" s="65"/>
      <c r="T152" s="65"/>
      <c r="U152" s="65"/>
      <c r="V152" s="65"/>
      <c r="W152" s="65"/>
    </row>
    <row r="153" s="31" customFormat="1" ht="35" customHeight="1" spans="1:23">
      <c r="A153" s="53" t="s">
        <v>301</v>
      </c>
      <c r="B153" s="179" t="s">
        <v>432</v>
      </c>
      <c r="C153" s="53" t="s">
        <v>431</v>
      </c>
      <c r="D153" s="53" t="s">
        <v>64</v>
      </c>
      <c r="E153" s="53" t="s">
        <v>94</v>
      </c>
      <c r="F153" s="53" t="s">
        <v>313</v>
      </c>
      <c r="G153" s="53" t="s">
        <v>246</v>
      </c>
      <c r="H153" s="53" t="s">
        <v>247</v>
      </c>
      <c r="I153" s="65">
        <v>200000</v>
      </c>
      <c r="J153" s="65">
        <v>200000</v>
      </c>
      <c r="K153" s="65">
        <v>200000</v>
      </c>
      <c r="L153" s="65"/>
      <c r="M153" s="65"/>
      <c r="N153" s="65"/>
      <c r="O153" s="65"/>
      <c r="P153" s="65"/>
      <c r="Q153" s="65"/>
      <c r="R153" s="65"/>
      <c r="S153" s="65"/>
      <c r="T153" s="65"/>
      <c r="U153" s="65"/>
      <c r="V153" s="65"/>
      <c r="W153" s="65"/>
    </row>
    <row r="154" s="31" customFormat="1" ht="35" customHeight="1" spans="1:23">
      <c r="A154" s="53"/>
      <c r="B154" s="53"/>
      <c r="C154" s="53" t="s">
        <v>433</v>
      </c>
      <c r="D154" s="53"/>
      <c r="E154" s="53"/>
      <c r="F154" s="53"/>
      <c r="G154" s="53"/>
      <c r="H154" s="53"/>
      <c r="I154" s="65">
        <v>362000</v>
      </c>
      <c r="J154" s="65">
        <v>362000</v>
      </c>
      <c r="K154" s="65">
        <v>362000</v>
      </c>
      <c r="L154" s="65"/>
      <c r="M154" s="65"/>
      <c r="N154" s="65"/>
      <c r="O154" s="65"/>
      <c r="P154" s="65"/>
      <c r="Q154" s="65"/>
      <c r="R154" s="65"/>
      <c r="S154" s="65"/>
      <c r="T154" s="65"/>
      <c r="U154" s="65"/>
      <c r="V154" s="65"/>
      <c r="W154" s="65"/>
    </row>
    <row r="155" s="31" customFormat="1" ht="35" customHeight="1" spans="1:23">
      <c r="A155" s="53" t="s">
        <v>291</v>
      </c>
      <c r="B155" s="179" t="s">
        <v>434</v>
      </c>
      <c r="C155" s="53" t="s">
        <v>433</v>
      </c>
      <c r="D155" s="53" t="s">
        <v>64</v>
      </c>
      <c r="E155" s="53" t="s">
        <v>117</v>
      </c>
      <c r="F155" s="53" t="s">
        <v>400</v>
      </c>
      <c r="G155" s="53" t="s">
        <v>294</v>
      </c>
      <c r="H155" s="53" t="s">
        <v>80</v>
      </c>
      <c r="I155" s="65">
        <v>362000</v>
      </c>
      <c r="J155" s="65">
        <v>362000</v>
      </c>
      <c r="K155" s="65">
        <v>362000</v>
      </c>
      <c r="L155" s="65"/>
      <c r="M155" s="65"/>
      <c r="N155" s="65"/>
      <c r="O155" s="65"/>
      <c r="P155" s="65"/>
      <c r="Q155" s="65"/>
      <c r="R155" s="65"/>
      <c r="S155" s="65"/>
      <c r="T155" s="65"/>
      <c r="U155" s="65"/>
      <c r="V155" s="65"/>
      <c r="W155" s="65"/>
    </row>
    <row r="156" s="31" customFormat="1" ht="35" customHeight="1" spans="1:23">
      <c r="A156" s="53"/>
      <c r="B156" s="53"/>
      <c r="C156" s="53" t="s">
        <v>435</v>
      </c>
      <c r="D156" s="53"/>
      <c r="E156" s="53"/>
      <c r="F156" s="53"/>
      <c r="G156" s="53"/>
      <c r="H156" s="53"/>
      <c r="I156" s="65">
        <v>902900</v>
      </c>
      <c r="J156" s="65">
        <v>902900</v>
      </c>
      <c r="K156" s="65">
        <v>902900</v>
      </c>
      <c r="L156" s="65"/>
      <c r="M156" s="65"/>
      <c r="N156" s="65"/>
      <c r="O156" s="65"/>
      <c r="P156" s="65"/>
      <c r="Q156" s="65"/>
      <c r="R156" s="65"/>
      <c r="S156" s="65"/>
      <c r="T156" s="65"/>
      <c r="U156" s="65"/>
      <c r="V156" s="65"/>
      <c r="W156" s="65"/>
    </row>
    <row r="157" s="31" customFormat="1" ht="35" customHeight="1" spans="1:23">
      <c r="A157" s="53" t="s">
        <v>291</v>
      </c>
      <c r="B157" s="179" t="s">
        <v>436</v>
      </c>
      <c r="C157" s="53" t="s">
        <v>435</v>
      </c>
      <c r="D157" s="53" t="s">
        <v>64</v>
      </c>
      <c r="E157" s="53" t="s">
        <v>91</v>
      </c>
      <c r="F157" s="53" t="s">
        <v>273</v>
      </c>
      <c r="G157" s="53" t="s">
        <v>246</v>
      </c>
      <c r="H157" s="53" t="s">
        <v>247</v>
      </c>
      <c r="I157" s="65">
        <v>902900</v>
      </c>
      <c r="J157" s="65">
        <v>902900</v>
      </c>
      <c r="K157" s="65">
        <v>902900</v>
      </c>
      <c r="L157" s="65"/>
      <c r="M157" s="65"/>
      <c r="N157" s="65"/>
      <c r="O157" s="65"/>
      <c r="P157" s="65"/>
      <c r="Q157" s="65"/>
      <c r="R157" s="65"/>
      <c r="S157" s="65"/>
      <c r="T157" s="65"/>
      <c r="U157" s="65"/>
      <c r="V157" s="65"/>
      <c r="W157" s="65"/>
    </row>
    <row r="158" s="31" customFormat="1" ht="35" customHeight="1" spans="1:23">
      <c r="A158" s="53"/>
      <c r="B158" s="53"/>
      <c r="C158" s="53" t="s">
        <v>437</v>
      </c>
      <c r="D158" s="53"/>
      <c r="E158" s="53"/>
      <c r="F158" s="53"/>
      <c r="G158" s="53"/>
      <c r="H158" s="53"/>
      <c r="I158" s="65">
        <v>30000</v>
      </c>
      <c r="J158" s="65">
        <v>30000</v>
      </c>
      <c r="K158" s="65">
        <v>30000</v>
      </c>
      <c r="L158" s="65"/>
      <c r="M158" s="65"/>
      <c r="N158" s="65"/>
      <c r="O158" s="65"/>
      <c r="P158" s="65"/>
      <c r="Q158" s="65"/>
      <c r="R158" s="65"/>
      <c r="S158" s="65"/>
      <c r="T158" s="65"/>
      <c r="U158" s="65"/>
      <c r="V158" s="65"/>
      <c r="W158" s="65"/>
    </row>
    <row r="159" s="31" customFormat="1" ht="35" customHeight="1" spans="1:23">
      <c r="A159" s="53" t="s">
        <v>301</v>
      </c>
      <c r="B159" s="179" t="s">
        <v>438</v>
      </c>
      <c r="C159" s="53" t="s">
        <v>437</v>
      </c>
      <c r="D159" s="53" t="s">
        <v>64</v>
      </c>
      <c r="E159" s="53" t="s">
        <v>94</v>
      </c>
      <c r="F159" s="53" t="s">
        <v>313</v>
      </c>
      <c r="G159" s="53" t="s">
        <v>246</v>
      </c>
      <c r="H159" s="53" t="s">
        <v>247</v>
      </c>
      <c r="I159" s="65">
        <v>30000</v>
      </c>
      <c r="J159" s="65">
        <v>30000</v>
      </c>
      <c r="K159" s="65">
        <v>30000</v>
      </c>
      <c r="L159" s="65"/>
      <c r="M159" s="65"/>
      <c r="N159" s="65"/>
      <c r="O159" s="65"/>
      <c r="P159" s="65"/>
      <c r="Q159" s="65"/>
      <c r="R159" s="65"/>
      <c r="S159" s="65"/>
      <c r="T159" s="65"/>
      <c r="U159" s="65"/>
      <c r="V159" s="65"/>
      <c r="W159" s="65"/>
    </row>
    <row r="160" s="31" customFormat="1" ht="35" customHeight="1" spans="1:23">
      <c r="A160" s="53"/>
      <c r="B160" s="53"/>
      <c r="C160" s="53" t="s">
        <v>439</v>
      </c>
      <c r="D160" s="53"/>
      <c r="E160" s="53"/>
      <c r="F160" s="53"/>
      <c r="G160" s="53"/>
      <c r="H160" s="53"/>
      <c r="I160" s="65">
        <v>1839200</v>
      </c>
      <c r="J160" s="65">
        <v>1839200</v>
      </c>
      <c r="K160" s="65">
        <v>1839200</v>
      </c>
      <c r="L160" s="65"/>
      <c r="M160" s="65"/>
      <c r="N160" s="65"/>
      <c r="O160" s="65"/>
      <c r="P160" s="65"/>
      <c r="Q160" s="65"/>
      <c r="R160" s="65"/>
      <c r="S160" s="65"/>
      <c r="T160" s="65"/>
      <c r="U160" s="65"/>
      <c r="V160" s="65"/>
      <c r="W160" s="65"/>
    </row>
    <row r="161" s="31" customFormat="1" ht="35" customHeight="1" spans="1:23">
      <c r="A161" s="53" t="s">
        <v>291</v>
      </c>
      <c r="B161" s="179" t="s">
        <v>440</v>
      </c>
      <c r="C161" s="53" t="s">
        <v>439</v>
      </c>
      <c r="D161" s="53" t="s">
        <v>64</v>
      </c>
      <c r="E161" s="53" t="s">
        <v>117</v>
      </c>
      <c r="F161" s="53" t="s">
        <v>400</v>
      </c>
      <c r="G161" s="53" t="s">
        <v>294</v>
      </c>
      <c r="H161" s="53" t="s">
        <v>80</v>
      </c>
      <c r="I161" s="65">
        <v>1839200</v>
      </c>
      <c r="J161" s="65">
        <v>1839200</v>
      </c>
      <c r="K161" s="65">
        <v>1839200</v>
      </c>
      <c r="L161" s="65"/>
      <c r="M161" s="65"/>
      <c r="N161" s="65"/>
      <c r="O161" s="65"/>
      <c r="P161" s="65"/>
      <c r="Q161" s="65"/>
      <c r="R161" s="65"/>
      <c r="S161" s="65"/>
      <c r="T161" s="65"/>
      <c r="U161" s="65"/>
      <c r="V161" s="65"/>
      <c r="W161" s="65"/>
    </row>
    <row r="162" s="31" customFormat="1" ht="35" customHeight="1" spans="1:23">
      <c r="A162" s="53"/>
      <c r="B162" s="53"/>
      <c r="C162" s="53" t="s">
        <v>441</v>
      </c>
      <c r="D162" s="53"/>
      <c r="E162" s="53"/>
      <c r="F162" s="53"/>
      <c r="G162" s="53"/>
      <c r="H162" s="53"/>
      <c r="I162" s="65">
        <v>1180000</v>
      </c>
      <c r="J162" s="65">
        <v>1180000</v>
      </c>
      <c r="K162" s="65">
        <v>1180000</v>
      </c>
      <c r="L162" s="65"/>
      <c r="M162" s="65"/>
      <c r="N162" s="65"/>
      <c r="O162" s="65"/>
      <c r="P162" s="65"/>
      <c r="Q162" s="65"/>
      <c r="R162" s="65"/>
      <c r="S162" s="65"/>
      <c r="T162" s="65"/>
      <c r="U162" s="65"/>
      <c r="V162" s="65"/>
      <c r="W162" s="65"/>
    </row>
    <row r="163" s="31" customFormat="1" ht="35" customHeight="1" spans="1:23">
      <c r="A163" s="53" t="s">
        <v>291</v>
      </c>
      <c r="B163" s="179" t="s">
        <v>442</v>
      </c>
      <c r="C163" s="53" t="s">
        <v>441</v>
      </c>
      <c r="D163" s="53" t="s">
        <v>64</v>
      </c>
      <c r="E163" s="53" t="s">
        <v>117</v>
      </c>
      <c r="F163" s="53" t="s">
        <v>400</v>
      </c>
      <c r="G163" s="53" t="s">
        <v>294</v>
      </c>
      <c r="H163" s="53" t="s">
        <v>80</v>
      </c>
      <c r="I163" s="65">
        <v>1180000</v>
      </c>
      <c r="J163" s="65">
        <v>1180000</v>
      </c>
      <c r="K163" s="65">
        <v>1180000</v>
      </c>
      <c r="L163" s="65"/>
      <c r="M163" s="65"/>
      <c r="N163" s="65"/>
      <c r="O163" s="65"/>
      <c r="P163" s="65"/>
      <c r="Q163" s="65"/>
      <c r="R163" s="65"/>
      <c r="S163" s="65"/>
      <c r="T163" s="65"/>
      <c r="U163" s="65"/>
      <c r="V163" s="65"/>
      <c r="W163" s="65"/>
    </row>
    <row r="164" s="31" customFormat="1" ht="35" customHeight="1" spans="1:23">
      <c r="A164" s="53"/>
      <c r="B164" s="53"/>
      <c r="C164" s="53" t="s">
        <v>443</v>
      </c>
      <c r="D164" s="53"/>
      <c r="E164" s="53"/>
      <c r="F164" s="53"/>
      <c r="G164" s="53"/>
      <c r="H164" s="53"/>
      <c r="I164" s="65">
        <v>100000</v>
      </c>
      <c r="J164" s="65">
        <v>100000</v>
      </c>
      <c r="K164" s="65">
        <v>100000</v>
      </c>
      <c r="L164" s="65"/>
      <c r="M164" s="65"/>
      <c r="N164" s="65"/>
      <c r="O164" s="65"/>
      <c r="P164" s="65"/>
      <c r="Q164" s="65"/>
      <c r="R164" s="65"/>
      <c r="S164" s="65"/>
      <c r="T164" s="65"/>
      <c r="U164" s="65"/>
      <c r="V164" s="65"/>
      <c r="W164" s="65"/>
    </row>
    <row r="165" s="31" customFormat="1" ht="35" customHeight="1" spans="1:23">
      <c r="A165" s="53" t="s">
        <v>291</v>
      </c>
      <c r="B165" s="179" t="s">
        <v>444</v>
      </c>
      <c r="C165" s="53" t="s">
        <v>443</v>
      </c>
      <c r="D165" s="53" t="s">
        <v>64</v>
      </c>
      <c r="E165" s="53" t="s">
        <v>117</v>
      </c>
      <c r="F165" s="53" t="s">
        <v>400</v>
      </c>
      <c r="G165" s="53" t="s">
        <v>294</v>
      </c>
      <c r="H165" s="53" t="s">
        <v>80</v>
      </c>
      <c r="I165" s="65">
        <v>100000</v>
      </c>
      <c r="J165" s="65">
        <v>100000</v>
      </c>
      <c r="K165" s="65">
        <v>100000</v>
      </c>
      <c r="L165" s="65"/>
      <c r="M165" s="65"/>
      <c r="N165" s="65"/>
      <c r="O165" s="65"/>
      <c r="P165" s="65"/>
      <c r="Q165" s="65"/>
      <c r="R165" s="65"/>
      <c r="S165" s="65"/>
      <c r="T165" s="65"/>
      <c r="U165" s="65"/>
      <c r="V165" s="65"/>
      <c r="W165" s="65"/>
    </row>
    <row r="166" s="31" customFormat="1" ht="35" customHeight="1" spans="1:23">
      <c r="A166" s="53"/>
      <c r="B166" s="53"/>
      <c r="C166" s="53" t="s">
        <v>445</v>
      </c>
      <c r="D166" s="53"/>
      <c r="E166" s="53"/>
      <c r="F166" s="53"/>
      <c r="G166" s="53"/>
      <c r="H166" s="53"/>
      <c r="I166" s="65">
        <v>200000</v>
      </c>
      <c r="J166" s="65">
        <v>200000</v>
      </c>
      <c r="K166" s="65">
        <v>200000</v>
      </c>
      <c r="L166" s="65"/>
      <c r="M166" s="65"/>
      <c r="N166" s="65"/>
      <c r="O166" s="65"/>
      <c r="P166" s="65"/>
      <c r="Q166" s="65"/>
      <c r="R166" s="65"/>
      <c r="S166" s="65"/>
      <c r="T166" s="65"/>
      <c r="U166" s="65"/>
      <c r="V166" s="65"/>
      <c r="W166" s="65"/>
    </row>
    <row r="167" s="31" customFormat="1" ht="35" customHeight="1" spans="1:23">
      <c r="A167" s="53" t="s">
        <v>291</v>
      </c>
      <c r="B167" s="179" t="s">
        <v>446</v>
      </c>
      <c r="C167" s="53" t="s">
        <v>445</v>
      </c>
      <c r="D167" s="53" t="s">
        <v>64</v>
      </c>
      <c r="E167" s="53" t="s">
        <v>117</v>
      </c>
      <c r="F167" s="53" t="s">
        <v>400</v>
      </c>
      <c r="G167" s="53" t="s">
        <v>294</v>
      </c>
      <c r="H167" s="53" t="s">
        <v>80</v>
      </c>
      <c r="I167" s="65">
        <v>200000</v>
      </c>
      <c r="J167" s="65">
        <v>200000</v>
      </c>
      <c r="K167" s="65">
        <v>200000</v>
      </c>
      <c r="L167" s="65"/>
      <c r="M167" s="65"/>
      <c r="N167" s="65"/>
      <c r="O167" s="65"/>
      <c r="P167" s="65"/>
      <c r="Q167" s="65"/>
      <c r="R167" s="65"/>
      <c r="S167" s="65"/>
      <c r="T167" s="65"/>
      <c r="U167" s="65"/>
      <c r="V167" s="65"/>
      <c r="W167" s="65"/>
    </row>
    <row r="168" s="31" customFormat="1" ht="35" customHeight="1" spans="1:23">
      <c r="A168" s="53"/>
      <c r="B168" s="53"/>
      <c r="C168" s="53" t="s">
        <v>447</v>
      </c>
      <c r="D168" s="53"/>
      <c r="E168" s="53"/>
      <c r="F168" s="53"/>
      <c r="G168" s="53"/>
      <c r="H168" s="53"/>
      <c r="I168" s="65">
        <v>600000</v>
      </c>
      <c r="J168" s="65">
        <v>600000</v>
      </c>
      <c r="K168" s="65">
        <v>600000</v>
      </c>
      <c r="L168" s="65"/>
      <c r="M168" s="65"/>
      <c r="N168" s="65"/>
      <c r="O168" s="65"/>
      <c r="P168" s="65"/>
      <c r="Q168" s="65"/>
      <c r="R168" s="65"/>
      <c r="S168" s="65"/>
      <c r="T168" s="65"/>
      <c r="U168" s="65"/>
      <c r="V168" s="65"/>
      <c r="W168" s="65"/>
    </row>
    <row r="169" s="31" customFormat="1" ht="35" customHeight="1" spans="1:23">
      <c r="A169" s="53" t="s">
        <v>291</v>
      </c>
      <c r="B169" s="179" t="s">
        <v>448</v>
      </c>
      <c r="C169" s="53" t="s">
        <v>447</v>
      </c>
      <c r="D169" s="53" t="s">
        <v>64</v>
      </c>
      <c r="E169" s="53" t="s">
        <v>94</v>
      </c>
      <c r="F169" s="53" t="s">
        <v>313</v>
      </c>
      <c r="G169" s="53" t="s">
        <v>246</v>
      </c>
      <c r="H169" s="53" t="s">
        <v>247</v>
      </c>
      <c r="I169" s="65">
        <v>600000</v>
      </c>
      <c r="J169" s="65">
        <v>600000</v>
      </c>
      <c r="K169" s="65">
        <v>600000</v>
      </c>
      <c r="L169" s="65"/>
      <c r="M169" s="65"/>
      <c r="N169" s="65"/>
      <c r="O169" s="65"/>
      <c r="P169" s="65"/>
      <c r="Q169" s="65"/>
      <c r="R169" s="65"/>
      <c r="S169" s="65"/>
      <c r="T169" s="65"/>
      <c r="U169" s="65"/>
      <c r="V169" s="65"/>
      <c r="W169" s="65"/>
    </row>
    <row r="170" s="31" customFormat="1" ht="35" customHeight="1" spans="1:23">
      <c r="A170" s="53"/>
      <c r="B170" s="53"/>
      <c r="C170" s="53" t="s">
        <v>449</v>
      </c>
      <c r="D170" s="53"/>
      <c r="E170" s="53"/>
      <c r="F170" s="53"/>
      <c r="G170" s="53"/>
      <c r="H170" s="53"/>
      <c r="I170" s="65">
        <v>100000</v>
      </c>
      <c r="J170" s="65">
        <v>100000</v>
      </c>
      <c r="K170" s="65">
        <v>100000</v>
      </c>
      <c r="L170" s="65"/>
      <c r="M170" s="65"/>
      <c r="N170" s="65"/>
      <c r="O170" s="65"/>
      <c r="P170" s="65"/>
      <c r="Q170" s="65"/>
      <c r="R170" s="65"/>
      <c r="S170" s="65"/>
      <c r="T170" s="65"/>
      <c r="U170" s="65"/>
      <c r="V170" s="65"/>
      <c r="W170" s="65"/>
    </row>
    <row r="171" s="31" customFormat="1" ht="35" customHeight="1" spans="1:23">
      <c r="A171" s="53" t="s">
        <v>291</v>
      </c>
      <c r="B171" s="179" t="s">
        <v>450</v>
      </c>
      <c r="C171" s="53" t="s">
        <v>449</v>
      </c>
      <c r="D171" s="53" t="s">
        <v>64</v>
      </c>
      <c r="E171" s="53" t="s">
        <v>117</v>
      </c>
      <c r="F171" s="53" t="s">
        <v>400</v>
      </c>
      <c r="G171" s="53" t="s">
        <v>294</v>
      </c>
      <c r="H171" s="53" t="s">
        <v>80</v>
      </c>
      <c r="I171" s="65">
        <v>100000</v>
      </c>
      <c r="J171" s="65">
        <v>100000</v>
      </c>
      <c r="K171" s="65">
        <v>100000</v>
      </c>
      <c r="L171" s="65"/>
      <c r="M171" s="65"/>
      <c r="N171" s="65"/>
      <c r="O171" s="65"/>
      <c r="P171" s="65"/>
      <c r="Q171" s="65"/>
      <c r="R171" s="65"/>
      <c r="S171" s="65"/>
      <c r="T171" s="65"/>
      <c r="U171" s="65"/>
      <c r="V171" s="65"/>
      <c r="W171" s="65"/>
    </row>
    <row r="172" s="31" customFormat="1" ht="35" customHeight="1" spans="1:23">
      <c r="A172" s="53"/>
      <c r="B172" s="53"/>
      <c r="C172" s="53" t="s">
        <v>451</v>
      </c>
      <c r="D172" s="53"/>
      <c r="E172" s="53"/>
      <c r="F172" s="53"/>
      <c r="G172" s="53"/>
      <c r="H172" s="53"/>
      <c r="I172" s="65">
        <v>130000</v>
      </c>
      <c r="J172" s="65">
        <v>130000</v>
      </c>
      <c r="K172" s="65">
        <v>130000</v>
      </c>
      <c r="L172" s="65"/>
      <c r="M172" s="65"/>
      <c r="N172" s="65"/>
      <c r="O172" s="65"/>
      <c r="P172" s="65"/>
      <c r="Q172" s="65"/>
      <c r="R172" s="65"/>
      <c r="S172" s="65"/>
      <c r="T172" s="65"/>
      <c r="U172" s="65"/>
      <c r="V172" s="65"/>
      <c r="W172" s="65"/>
    </row>
    <row r="173" s="31" customFormat="1" ht="35" customHeight="1" spans="1:23">
      <c r="A173" s="53" t="s">
        <v>291</v>
      </c>
      <c r="B173" s="179" t="s">
        <v>452</v>
      </c>
      <c r="C173" s="53" t="s">
        <v>451</v>
      </c>
      <c r="D173" s="53" t="s">
        <v>64</v>
      </c>
      <c r="E173" s="53" t="s">
        <v>117</v>
      </c>
      <c r="F173" s="53" t="s">
        <v>400</v>
      </c>
      <c r="G173" s="53" t="s">
        <v>294</v>
      </c>
      <c r="H173" s="53" t="s">
        <v>80</v>
      </c>
      <c r="I173" s="65">
        <v>130000</v>
      </c>
      <c r="J173" s="65">
        <v>130000</v>
      </c>
      <c r="K173" s="65">
        <v>130000</v>
      </c>
      <c r="L173" s="65"/>
      <c r="M173" s="65"/>
      <c r="N173" s="65"/>
      <c r="O173" s="65"/>
      <c r="P173" s="65"/>
      <c r="Q173" s="65"/>
      <c r="R173" s="65"/>
      <c r="S173" s="65"/>
      <c r="T173" s="65"/>
      <c r="U173" s="65"/>
      <c r="V173" s="65"/>
      <c r="W173" s="65"/>
    </row>
    <row r="174" s="31" customFormat="1" ht="35" customHeight="1" spans="1:23">
      <c r="A174" s="53"/>
      <c r="B174" s="53"/>
      <c r="C174" s="53" t="s">
        <v>453</v>
      </c>
      <c r="D174" s="53"/>
      <c r="E174" s="53"/>
      <c r="F174" s="53"/>
      <c r="G174" s="53"/>
      <c r="H174" s="53"/>
      <c r="I174" s="65">
        <v>500000</v>
      </c>
      <c r="J174" s="65">
        <v>500000</v>
      </c>
      <c r="K174" s="65">
        <v>500000</v>
      </c>
      <c r="L174" s="65"/>
      <c r="M174" s="65"/>
      <c r="N174" s="65"/>
      <c r="O174" s="65"/>
      <c r="P174" s="65"/>
      <c r="Q174" s="65"/>
      <c r="R174" s="65"/>
      <c r="S174" s="65"/>
      <c r="T174" s="65"/>
      <c r="U174" s="65"/>
      <c r="V174" s="65"/>
      <c r="W174" s="65"/>
    </row>
    <row r="175" s="31" customFormat="1" ht="35" customHeight="1" spans="1:23">
      <c r="A175" s="53" t="s">
        <v>291</v>
      </c>
      <c r="B175" s="179" t="s">
        <v>454</v>
      </c>
      <c r="C175" s="53" t="s">
        <v>453</v>
      </c>
      <c r="D175" s="53" t="s">
        <v>64</v>
      </c>
      <c r="E175" s="53" t="s">
        <v>89</v>
      </c>
      <c r="F175" s="53" t="s">
        <v>306</v>
      </c>
      <c r="G175" s="53" t="s">
        <v>246</v>
      </c>
      <c r="H175" s="53" t="s">
        <v>247</v>
      </c>
      <c r="I175" s="65">
        <v>500000</v>
      </c>
      <c r="J175" s="65">
        <v>500000</v>
      </c>
      <c r="K175" s="65">
        <v>500000</v>
      </c>
      <c r="L175" s="65"/>
      <c r="M175" s="65"/>
      <c r="N175" s="65"/>
      <c r="O175" s="65"/>
      <c r="P175" s="65"/>
      <c r="Q175" s="65"/>
      <c r="R175" s="65"/>
      <c r="S175" s="65"/>
      <c r="T175" s="65"/>
      <c r="U175" s="65"/>
      <c r="V175" s="65"/>
      <c r="W175" s="65"/>
    </row>
    <row r="176" s="31" customFormat="1" ht="35" customHeight="1" spans="1:23">
      <c r="A176" s="53"/>
      <c r="B176" s="53"/>
      <c r="C176" s="53" t="s">
        <v>455</v>
      </c>
      <c r="D176" s="53"/>
      <c r="E176" s="53"/>
      <c r="F176" s="53"/>
      <c r="G176" s="53"/>
      <c r="H176" s="53"/>
      <c r="I176" s="65">
        <v>100000</v>
      </c>
      <c r="J176" s="65">
        <v>100000</v>
      </c>
      <c r="K176" s="65">
        <v>100000</v>
      </c>
      <c r="L176" s="65"/>
      <c r="M176" s="65"/>
      <c r="N176" s="65"/>
      <c r="O176" s="65"/>
      <c r="P176" s="65"/>
      <c r="Q176" s="65"/>
      <c r="R176" s="65"/>
      <c r="S176" s="65"/>
      <c r="T176" s="65"/>
      <c r="U176" s="65"/>
      <c r="V176" s="65"/>
      <c r="W176" s="65"/>
    </row>
    <row r="177" s="31" customFormat="1" ht="35" customHeight="1" spans="1:23">
      <c r="A177" s="53" t="s">
        <v>291</v>
      </c>
      <c r="B177" s="179" t="s">
        <v>456</v>
      </c>
      <c r="C177" s="53" t="s">
        <v>455</v>
      </c>
      <c r="D177" s="53" t="s">
        <v>64</v>
      </c>
      <c r="E177" s="53" t="s">
        <v>117</v>
      </c>
      <c r="F177" s="53" t="s">
        <v>400</v>
      </c>
      <c r="G177" s="53" t="s">
        <v>294</v>
      </c>
      <c r="H177" s="53" t="s">
        <v>80</v>
      </c>
      <c r="I177" s="65">
        <v>100000</v>
      </c>
      <c r="J177" s="65">
        <v>100000</v>
      </c>
      <c r="K177" s="65">
        <v>100000</v>
      </c>
      <c r="L177" s="65"/>
      <c r="M177" s="65"/>
      <c r="N177" s="65"/>
      <c r="O177" s="65"/>
      <c r="P177" s="65"/>
      <c r="Q177" s="65"/>
      <c r="R177" s="65"/>
      <c r="S177" s="65"/>
      <c r="T177" s="65"/>
      <c r="U177" s="65"/>
      <c r="V177" s="65"/>
      <c r="W177" s="65"/>
    </row>
    <row r="178" s="31" customFormat="1" ht="35" customHeight="1" spans="1:23">
      <c r="A178" s="53"/>
      <c r="B178" s="53"/>
      <c r="C178" s="53" t="s">
        <v>457</v>
      </c>
      <c r="D178" s="53"/>
      <c r="E178" s="53"/>
      <c r="F178" s="53"/>
      <c r="G178" s="53"/>
      <c r="H178" s="53"/>
      <c r="I178" s="65">
        <v>280000</v>
      </c>
      <c r="J178" s="65">
        <v>280000</v>
      </c>
      <c r="K178" s="65">
        <v>280000</v>
      </c>
      <c r="L178" s="65"/>
      <c r="M178" s="65"/>
      <c r="N178" s="65"/>
      <c r="O178" s="65"/>
      <c r="P178" s="65"/>
      <c r="Q178" s="65"/>
      <c r="R178" s="65"/>
      <c r="S178" s="65"/>
      <c r="T178" s="65"/>
      <c r="U178" s="65"/>
      <c r="V178" s="65"/>
      <c r="W178" s="65"/>
    </row>
    <row r="179" s="31" customFormat="1" ht="35" customHeight="1" spans="1:23">
      <c r="A179" s="53" t="s">
        <v>301</v>
      </c>
      <c r="B179" s="179" t="s">
        <v>458</v>
      </c>
      <c r="C179" s="53" t="s">
        <v>457</v>
      </c>
      <c r="D179" s="53" t="s">
        <v>64</v>
      </c>
      <c r="E179" s="53" t="s">
        <v>93</v>
      </c>
      <c r="F179" s="53" t="s">
        <v>297</v>
      </c>
      <c r="G179" s="53" t="s">
        <v>246</v>
      </c>
      <c r="H179" s="53" t="s">
        <v>247</v>
      </c>
      <c r="I179" s="65">
        <v>280000</v>
      </c>
      <c r="J179" s="65">
        <v>280000</v>
      </c>
      <c r="K179" s="65">
        <v>280000</v>
      </c>
      <c r="L179" s="65"/>
      <c r="M179" s="65"/>
      <c r="N179" s="65"/>
      <c r="O179" s="65"/>
      <c r="P179" s="65"/>
      <c r="Q179" s="65"/>
      <c r="R179" s="65"/>
      <c r="S179" s="65"/>
      <c r="T179" s="65"/>
      <c r="U179" s="65"/>
      <c r="V179" s="65"/>
      <c r="W179" s="65"/>
    </row>
    <row r="180" s="31" customFormat="1" ht="35" customHeight="1" spans="1:23">
      <c r="A180" s="53"/>
      <c r="B180" s="53"/>
      <c r="C180" s="53" t="s">
        <v>459</v>
      </c>
      <c r="D180" s="53"/>
      <c r="E180" s="53"/>
      <c r="F180" s="53"/>
      <c r="G180" s="53"/>
      <c r="H180" s="53"/>
      <c r="I180" s="65">
        <v>60000</v>
      </c>
      <c r="J180" s="65">
        <v>60000</v>
      </c>
      <c r="K180" s="65">
        <v>60000</v>
      </c>
      <c r="L180" s="65"/>
      <c r="M180" s="65"/>
      <c r="N180" s="65"/>
      <c r="O180" s="65"/>
      <c r="P180" s="65"/>
      <c r="Q180" s="65"/>
      <c r="R180" s="65"/>
      <c r="S180" s="65"/>
      <c r="T180" s="65"/>
      <c r="U180" s="65"/>
      <c r="V180" s="65"/>
      <c r="W180" s="65"/>
    </row>
    <row r="181" s="31" customFormat="1" ht="35" customHeight="1" spans="1:23">
      <c r="A181" s="53" t="s">
        <v>291</v>
      </c>
      <c r="B181" s="179" t="s">
        <v>460</v>
      </c>
      <c r="C181" s="53" t="s">
        <v>459</v>
      </c>
      <c r="D181" s="53" t="s">
        <v>64</v>
      </c>
      <c r="E181" s="53" t="s">
        <v>88</v>
      </c>
      <c r="F181" s="53" t="s">
        <v>380</v>
      </c>
      <c r="G181" s="53" t="s">
        <v>323</v>
      </c>
      <c r="H181" s="53" t="s">
        <v>324</v>
      </c>
      <c r="I181" s="65">
        <v>60000</v>
      </c>
      <c r="J181" s="65">
        <v>60000</v>
      </c>
      <c r="K181" s="65">
        <v>60000</v>
      </c>
      <c r="L181" s="65"/>
      <c r="M181" s="65"/>
      <c r="N181" s="65"/>
      <c r="O181" s="65"/>
      <c r="P181" s="65"/>
      <c r="Q181" s="65"/>
      <c r="R181" s="65"/>
      <c r="S181" s="65"/>
      <c r="T181" s="65"/>
      <c r="U181" s="65"/>
      <c r="V181" s="65"/>
      <c r="W181" s="65"/>
    </row>
    <row r="182" s="31" customFormat="1" ht="35" customHeight="1" spans="1:23">
      <c r="A182" s="53"/>
      <c r="B182" s="53"/>
      <c r="C182" s="53" t="s">
        <v>461</v>
      </c>
      <c r="D182" s="53"/>
      <c r="E182" s="53"/>
      <c r="F182" s="53"/>
      <c r="G182" s="53"/>
      <c r="H182" s="53"/>
      <c r="I182" s="65">
        <v>300000</v>
      </c>
      <c r="J182" s="65">
        <v>300000</v>
      </c>
      <c r="K182" s="65">
        <v>300000</v>
      </c>
      <c r="L182" s="65"/>
      <c r="M182" s="65"/>
      <c r="N182" s="65"/>
      <c r="O182" s="65"/>
      <c r="P182" s="65"/>
      <c r="Q182" s="65"/>
      <c r="R182" s="65"/>
      <c r="S182" s="65"/>
      <c r="T182" s="65"/>
      <c r="U182" s="65"/>
      <c r="V182" s="65"/>
      <c r="W182" s="65"/>
    </row>
    <row r="183" s="31" customFormat="1" ht="35" customHeight="1" spans="1:23">
      <c r="A183" s="53" t="s">
        <v>291</v>
      </c>
      <c r="B183" s="179" t="s">
        <v>462</v>
      </c>
      <c r="C183" s="53" t="s">
        <v>461</v>
      </c>
      <c r="D183" s="53" t="s">
        <v>64</v>
      </c>
      <c r="E183" s="53" t="s">
        <v>89</v>
      </c>
      <c r="F183" s="53" t="s">
        <v>306</v>
      </c>
      <c r="G183" s="53" t="s">
        <v>246</v>
      </c>
      <c r="H183" s="53" t="s">
        <v>247</v>
      </c>
      <c r="I183" s="65">
        <v>300000</v>
      </c>
      <c r="J183" s="65">
        <v>300000</v>
      </c>
      <c r="K183" s="65">
        <v>300000</v>
      </c>
      <c r="L183" s="65"/>
      <c r="M183" s="65"/>
      <c r="N183" s="65"/>
      <c r="O183" s="65"/>
      <c r="P183" s="65"/>
      <c r="Q183" s="65"/>
      <c r="R183" s="65"/>
      <c r="S183" s="65"/>
      <c r="T183" s="65"/>
      <c r="U183" s="65"/>
      <c r="V183" s="65"/>
      <c r="W183" s="65"/>
    </row>
    <row r="184" s="31" customFormat="1" ht="35" customHeight="1" spans="1:23">
      <c r="A184" s="53"/>
      <c r="B184" s="53"/>
      <c r="C184" s="53" t="s">
        <v>463</v>
      </c>
      <c r="D184" s="53"/>
      <c r="E184" s="53"/>
      <c r="F184" s="53"/>
      <c r="G184" s="53"/>
      <c r="H184" s="53"/>
      <c r="I184" s="65">
        <v>250000</v>
      </c>
      <c r="J184" s="65">
        <v>250000</v>
      </c>
      <c r="K184" s="65">
        <v>250000</v>
      </c>
      <c r="L184" s="65"/>
      <c r="M184" s="65"/>
      <c r="N184" s="65"/>
      <c r="O184" s="65"/>
      <c r="P184" s="65"/>
      <c r="Q184" s="65"/>
      <c r="R184" s="65"/>
      <c r="S184" s="65"/>
      <c r="T184" s="65"/>
      <c r="U184" s="65"/>
      <c r="V184" s="65"/>
      <c r="W184" s="65"/>
    </row>
    <row r="185" s="31" customFormat="1" ht="35" customHeight="1" spans="1:23">
      <c r="A185" s="53" t="s">
        <v>291</v>
      </c>
      <c r="B185" s="179" t="s">
        <v>464</v>
      </c>
      <c r="C185" s="53" t="s">
        <v>463</v>
      </c>
      <c r="D185" s="53" t="s">
        <v>64</v>
      </c>
      <c r="E185" s="53" t="s">
        <v>89</v>
      </c>
      <c r="F185" s="53" t="s">
        <v>306</v>
      </c>
      <c r="G185" s="53" t="s">
        <v>246</v>
      </c>
      <c r="H185" s="53" t="s">
        <v>247</v>
      </c>
      <c r="I185" s="65">
        <v>250000</v>
      </c>
      <c r="J185" s="65">
        <v>250000</v>
      </c>
      <c r="K185" s="65">
        <v>250000</v>
      </c>
      <c r="L185" s="65"/>
      <c r="M185" s="65"/>
      <c r="N185" s="65"/>
      <c r="O185" s="65"/>
      <c r="P185" s="65"/>
      <c r="Q185" s="65"/>
      <c r="R185" s="65"/>
      <c r="S185" s="65"/>
      <c r="T185" s="65"/>
      <c r="U185" s="65"/>
      <c r="V185" s="65"/>
      <c r="W185" s="65"/>
    </row>
    <row r="186" s="31" customFormat="1" ht="35" customHeight="1" spans="1:23">
      <c r="A186" s="54" t="s">
        <v>465</v>
      </c>
      <c r="B186" s="55"/>
      <c r="C186" s="55"/>
      <c r="D186" s="55"/>
      <c r="E186" s="55"/>
      <c r="F186" s="55"/>
      <c r="G186" s="55"/>
      <c r="H186" s="56"/>
      <c r="I186" s="65">
        <v>22370318.39</v>
      </c>
      <c r="J186" s="65">
        <v>17138226</v>
      </c>
      <c r="K186" s="65">
        <v>17138226</v>
      </c>
      <c r="L186" s="65"/>
      <c r="M186" s="65"/>
      <c r="N186" s="65">
        <v>5232092.39</v>
      </c>
      <c r="O186" s="65"/>
      <c r="P186" s="65"/>
      <c r="Q186" s="65"/>
      <c r="R186" s="65"/>
      <c r="S186" s="65"/>
      <c r="T186" s="65"/>
      <c r="U186" s="65"/>
      <c r="V186" s="65"/>
      <c r="W186" s="65"/>
    </row>
  </sheetData>
  <mergeCells count="28">
    <mergeCell ref="A2:W2"/>
    <mergeCell ref="A3:I3"/>
    <mergeCell ref="J4:M4"/>
    <mergeCell ref="N4:P4"/>
    <mergeCell ref="R4:W4"/>
    <mergeCell ref="J5:K5"/>
    <mergeCell ref="A186:H18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47"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41"/>
  <sheetViews>
    <sheetView showZeros="0" topLeftCell="A328" workbookViewId="0">
      <selection activeCell="A1" sqref="A1"/>
    </sheetView>
  </sheetViews>
  <sheetFormatPr defaultColWidth="9.14166666666667" defaultRowHeight="12" customHeight="1"/>
  <cols>
    <col min="1" max="1" width="34.2833333333333" customWidth="1"/>
    <col min="2" max="2" width="33.37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69" t="s">
        <v>466</v>
      </c>
    </row>
    <row r="2" ht="28.5" customHeight="1" spans="1:10">
      <c r="A2" s="168" t="s">
        <v>467</v>
      </c>
      <c r="B2" s="36"/>
      <c r="C2" s="36"/>
      <c r="D2" s="36"/>
      <c r="E2" s="36"/>
      <c r="F2" s="121"/>
      <c r="G2" s="36"/>
      <c r="H2" s="121"/>
      <c r="I2" s="121"/>
      <c r="J2" s="36"/>
    </row>
    <row r="3" ht="15" customHeight="1" spans="1:1">
      <c r="A3" s="78" t="str">
        <f>"单位名称："&amp;"玉溪市司法局"</f>
        <v>单位名称：玉溪市司法局</v>
      </c>
    </row>
    <row r="4" ht="14.25" customHeight="1" spans="1:10">
      <c r="A4" s="79" t="s">
        <v>468</v>
      </c>
      <c r="B4" s="79" t="s">
        <v>469</v>
      </c>
      <c r="C4" s="79" t="s">
        <v>470</v>
      </c>
      <c r="D4" s="79" t="s">
        <v>471</v>
      </c>
      <c r="E4" s="79" t="s">
        <v>472</v>
      </c>
      <c r="F4" s="80" t="s">
        <v>473</v>
      </c>
      <c r="G4" s="79" t="s">
        <v>474</v>
      </c>
      <c r="H4" s="80" t="s">
        <v>475</v>
      </c>
      <c r="I4" s="80" t="s">
        <v>476</v>
      </c>
      <c r="J4" s="79" t="s">
        <v>477</v>
      </c>
    </row>
    <row r="5" ht="14.25" customHeight="1" spans="1:10">
      <c r="A5" s="79">
        <v>1</v>
      </c>
      <c r="B5" s="79">
        <v>2</v>
      </c>
      <c r="C5" s="79">
        <v>3</v>
      </c>
      <c r="D5" s="79">
        <v>4</v>
      </c>
      <c r="E5" s="79">
        <v>5</v>
      </c>
      <c r="F5" s="80">
        <v>6</v>
      </c>
      <c r="G5" s="79">
        <v>7</v>
      </c>
      <c r="H5" s="80">
        <v>8</v>
      </c>
      <c r="I5" s="80">
        <v>9</v>
      </c>
      <c r="J5" s="79">
        <v>10</v>
      </c>
    </row>
    <row r="6" ht="15" customHeight="1" spans="1:10">
      <c r="A6" s="81" t="s">
        <v>64</v>
      </c>
      <c r="B6" s="82"/>
      <c r="C6" s="82"/>
      <c r="D6" s="82"/>
      <c r="E6" s="83"/>
      <c r="F6" s="84"/>
      <c r="G6" s="83"/>
      <c r="H6" s="84"/>
      <c r="I6" s="84"/>
      <c r="J6" s="83"/>
    </row>
    <row r="7" ht="33.75" customHeight="1" spans="1:10">
      <c r="A7" s="85" t="s">
        <v>64</v>
      </c>
      <c r="B7" s="81"/>
      <c r="C7" s="81"/>
      <c r="D7" s="81"/>
      <c r="E7" s="81"/>
      <c r="F7" s="81"/>
      <c r="G7" s="86"/>
      <c r="H7" s="81"/>
      <c r="I7" s="81"/>
      <c r="J7" s="81"/>
    </row>
    <row r="8" ht="33.75" customHeight="1" spans="1:10">
      <c r="A8" s="81" t="s">
        <v>403</v>
      </c>
      <c r="B8" s="81" t="s">
        <v>403</v>
      </c>
      <c r="C8" s="81" t="s">
        <v>478</v>
      </c>
      <c r="D8" s="81" t="s">
        <v>479</v>
      </c>
      <c r="E8" s="81" t="s">
        <v>480</v>
      </c>
      <c r="F8" s="81" t="s">
        <v>481</v>
      </c>
      <c r="G8" s="86" t="s">
        <v>45</v>
      </c>
      <c r="H8" s="81" t="s">
        <v>482</v>
      </c>
      <c r="I8" s="81" t="s">
        <v>483</v>
      </c>
      <c r="J8" s="81" t="s">
        <v>403</v>
      </c>
    </row>
    <row r="9" ht="33.75" customHeight="1" spans="1:10">
      <c r="A9" s="81" t="s">
        <v>403</v>
      </c>
      <c r="B9" s="81" t="s">
        <v>403</v>
      </c>
      <c r="C9" s="81" t="s">
        <v>478</v>
      </c>
      <c r="D9" s="81" t="s">
        <v>479</v>
      </c>
      <c r="E9" s="81" t="s">
        <v>484</v>
      </c>
      <c r="F9" s="81" t="s">
        <v>481</v>
      </c>
      <c r="G9" s="86" t="s">
        <v>485</v>
      </c>
      <c r="H9" s="81" t="s">
        <v>486</v>
      </c>
      <c r="I9" s="81" t="s">
        <v>483</v>
      </c>
      <c r="J9" s="81" t="s">
        <v>403</v>
      </c>
    </row>
    <row r="10" ht="33.75" customHeight="1" spans="1:10">
      <c r="A10" s="81" t="s">
        <v>403</v>
      </c>
      <c r="B10" s="81" t="s">
        <v>403</v>
      </c>
      <c r="C10" s="81" t="s">
        <v>478</v>
      </c>
      <c r="D10" s="81" t="s">
        <v>479</v>
      </c>
      <c r="E10" s="81" t="s">
        <v>487</v>
      </c>
      <c r="F10" s="81" t="s">
        <v>481</v>
      </c>
      <c r="G10" s="86" t="s">
        <v>488</v>
      </c>
      <c r="H10" s="81" t="s">
        <v>486</v>
      </c>
      <c r="I10" s="81" t="s">
        <v>483</v>
      </c>
      <c r="J10" s="81" t="s">
        <v>403</v>
      </c>
    </row>
    <row r="11" ht="33.75" customHeight="1" spans="1:10">
      <c r="A11" s="81" t="s">
        <v>403</v>
      </c>
      <c r="B11" s="81" t="s">
        <v>403</v>
      </c>
      <c r="C11" s="81" t="s">
        <v>478</v>
      </c>
      <c r="D11" s="81" t="s">
        <v>489</v>
      </c>
      <c r="E11" s="81" t="s">
        <v>490</v>
      </c>
      <c r="F11" s="81" t="s">
        <v>481</v>
      </c>
      <c r="G11" s="86" t="s">
        <v>491</v>
      </c>
      <c r="H11" s="81" t="s">
        <v>492</v>
      </c>
      <c r="I11" s="81" t="s">
        <v>483</v>
      </c>
      <c r="J11" s="81" t="s">
        <v>403</v>
      </c>
    </row>
    <row r="12" ht="33.75" customHeight="1" spans="1:10">
      <c r="A12" s="81" t="s">
        <v>403</v>
      </c>
      <c r="B12" s="81" t="s">
        <v>403</v>
      </c>
      <c r="C12" s="81" t="s">
        <v>478</v>
      </c>
      <c r="D12" s="81" t="s">
        <v>493</v>
      </c>
      <c r="E12" s="81" t="s">
        <v>494</v>
      </c>
      <c r="F12" s="81" t="s">
        <v>481</v>
      </c>
      <c r="G12" s="86" t="s">
        <v>495</v>
      </c>
      <c r="H12" s="81" t="s">
        <v>496</v>
      </c>
      <c r="I12" s="81" t="s">
        <v>497</v>
      </c>
      <c r="J12" s="81" t="s">
        <v>403</v>
      </c>
    </row>
    <row r="13" ht="33.75" customHeight="1" spans="1:10">
      <c r="A13" s="81" t="s">
        <v>403</v>
      </c>
      <c r="B13" s="81" t="s">
        <v>403</v>
      </c>
      <c r="C13" s="81" t="s">
        <v>498</v>
      </c>
      <c r="D13" s="81" t="s">
        <v>499</v>
      </c>
      <c r="E13" s="81" t="s">
        <v>403</v>
      </c>
      <c r="F13" s="81" t="s">
        <v>481</v>
      </c>
      <c r="G13" s="86" t="s">
        <v>500</v>
      </c>
      <c r="H13" s="81" t="s">
        <v>496</v>
      </c>
      <c r="I13" s="81" t="s">
        <v>497</v>
      </c>
      <c r="J13" s="81" t="s">
        <v>403</v>
      </c>
    </row>
    <row r="14" ht="33.75" customHeight="1" spans="1:10">
      <c r="A14" s="81" t="s">
        <v>403</v>
      </c>
      <c r="B14" s="81" t="s">
        <v>403</v>
      </c>
      <c r="C14" s="81" t="s">
        <v>498</v>
      </c>
      <c r="D14" s="81" t="s">
        <v>501</v>
      </c>
      <c r="E14" s="81" t="s">
        <v>403</v>
      </c>
      <c r="F14" s="81" t="s">
        <v>481</v>
      </c>
      <c r="G14" s="86" t="s">
        <v>502</v>
      </c>
      <c r="H14" s="81" t="s">
        <v>502</v>
      </c>
      <c r="I14" s="81" t="s">
        <v>497</v>
      </c>
      <c r="J14" s="81" t="s">
        <v>403</v>
      </c>
    </row>
    <row r="15" ht="33.75" customHeight="1" spans="1:10">
      <c r="A15" s="81" t="s">
        <v>403</v>
      </c>
      <c r="B15" s="81" t="s">
        <v>403</v>
      </c>
      <c r="C15" s="81" t="s">
        <v>503</v>
      </c>
      <c r="D15" s="81" t="s">
        <v>504</v>
      </c>
      <c r="E15" s="81" t="s">
        <v>505</v>
      </c>
      <c r="F15" s="81" t="s">
        <v>481</v>
      </c>
      <c r="G15" s="86" t="s">
        <v>506</v>
      </c>
      <c r="H15" s="81" t="s">
        <v>492</v>
      </c>
      <c r="I15" s="81" t="s">
        <v>483</v>
      </c>
      <c r="J15" s="81" t="s">
        <v>507</v>
      </c>
    </row>
    <row r="16" ht="33.75" customHeight="1" spans="1:10">
      <c r="A16" s="81" t="s">
        <v>463</v>
      </c>
      <c r="B16" s="81" t="s">
        <v>463</v>
      </c>
      <c r="C16" s="81" t="s">
        <v>478</v>
      </c>
      <c r="D16" s="81" t="s">
        <v>479</v>
      </c>
      <c r="E16" s="81" t="s">
        <v>463</v>
      </c>
      <c r="F16" s="81" t="s">
        <v>508</v>
      </c>
      <c r="G16" s="86" t="s">
        <v>509</v>
      </c>
      <c r="H16" s="81" t="s">
        <v>510</v>
      </c>
      <c r="I16" s="81" t="s">
        <v>483</v>
      </c>
      <c r="J16" s="81" t="s">
        <v>463</v>
      </c>
    </row>
    <row r="17" ht="33.75" customHeight="1" spans="1:10">
      <c r="A17" s="81" t="s">
        <v>463</v>
      </c>
      <c r="B17" s="81" t="s">
        <v>463</v>
      </c>
      <c r="C17" s="81" t="s">
        <v>478</v>
      </c>
      <c r="D17" s="81" t="s">
        <v>479</v>
      </c>
      <c r="E17" s="81" t="s">
        <v>463</v>
      </c>
      <c r="F17" s="81" t="s">
        <v>481</v>
      </c>
      <c r="G17" s="86" t="s">
        <v>511</v>
      </c>
      <c r="H17" s="81" t="s">
        <v>512</v>
      </c>
      <c r="I17" s="81" t="s">
        <v>483</v>
      </c>
      <c r="J17" s="81" t="s">
        <v>463</v>
      </c>
    </row>
    <row r="18" ht="33.75" customHeight="1" spans="1:10">
      <c r="A18" s="81" t="s">
        <v>463</v>
      </c>
      <c r="B18" s="81" t="s">
        <v>463</v>
      </c>
      <c r="C18" s="81" t="s">
        <v>478</v>
      </c>
      <c r="D18" s="81" t="s">
        <v>479</v>
      </c>
      <c r="E18" s="81" t="s">
        <v>463</v>
      </c>
      <c r="F18" s="81" t="s">
        <v>481</v>
      </c>
      <c r="G18" s="86" t="s">
        <v>511</v>
      </c>
      <c r="H18" s="81" t="s">
        <v>513</v>
      </c>
      <c r="I18" s="81" t="s">
        <v>483</v>
      </c>
      <c r="J18" s="81" t="s">
        <v>463</v>
      </c>
    </row>
    <row r="19" ht="33.75" customHeight="1" spans="1:10">
      <c r="A19" s="81" t="s">
        <v>463</v>
      </c>
      <c r="B19" s="81" t="s">
        <v>463</v>
      </c>
      <c r="C19" s="81" t="s">
        <v>478</v>
      </c>
      <c r="D19" s="81" t="s">
        <v>489</v>
      </c>
      <c r="E19" s="81" t="s">
        <v>463</v>
      </c>
      <c r="F19" s="81" t="s">
        <v>508</v>
      </c>
      <c r="G19" s="86" t="s">
        <v>514</v>
      </c>
      <c r="H19" s="81" t="s">
        <v>492</v>
      </c>
      <c r="I19" s="81" t="s">
        <v>483</v>
      </c>
      <c r="J19" s="81" t="s">
        <v>463</v>
      </c>
    </row>
    <row r="20" ht="33.75" customHeight="1" spans="1:10">
      <c r="A20" s="81" t="s">
        <v>463</v>
      </c>
      <c r="B20" s="81" t="s">
        <v>463</v>
      </c>
      <c r="C20" s="81" t="s">
        <v>478</v>
      </c>
      <c r="D20" s="81" t="s">
        <v>493</v>
      </c>
      <c r="E20" s="81" t="s">
        <v>463</v>
      </c>
      <c r="F20" s="81" t="s">
        <v>508</v>
      </c>
      <c r="G20" s="86" t="s">
        <v>515</v>
      </c>
      <c r="H20" s="81" t="s">
        <v>516</v>
      </c>
      <c r="I20" s="81" t="s">
        <v>483</v>
      </c>
      <c r="J20" s="81" t="s">
        <v>463</v>
      </c>
    </row>
    <row r="21" ht="33.75" customHeight="1" spans="1:10">
      <c r="A21" s="81" t="s">
        <v>463</v>
      </c>
      <c r="B21" s="81" t="s">
        <v>463</v>
      </c>
      <c r="C21" s="81" t="s">
        <v>498</v>
      </c>
      <c r="D21" s="81" t="s">
        <v>499</v>
      </c>
      <c r="E21" s="81" t="s">
        <v>463</v>
      </c>
      <c r="F21" s="81" t="s">
        <v>481</v>
      </c>
      <c r="G21" s="86" t="s">
        <v>517</v>
      </c>
      <c r="H21" s="81" t="s">
        <v>517</v>
      </c>
      <c r="I21" s="81" t="s">
        <v>497</v>
      </c>
      <c r="J21" s="81" t="s">
        <v>463</v>
      </c>
    </row>
    <row r="22" ht="33.75" customHeight="1" spans="1:10">
      <c r="A22" s="81" t="s">
        <v>463</v>
      </c>
      <c r="B22" s="81" t="s">
        <v>463</v>
      </c>
      <c r="C22" s="81" t="s">
        <v>503</v>
      </c>
      <c r="D22" s="81" t="s">
        <v>504</v>
      </c>
      <c r="E22" s="81" t="s">
        <v>463</v>
      </c>
      <c r="F22" s="81" t="s">
        <v>481</v>
      </c>
      <c r="G22" s="86" t="s">
        <v>506</v>
      </c>
      <c r="H22" s="81" t="s">
        <v>492</v>
      </c>
      <c r="I22" s="81" t="s">
        <v>483</v>
      </c>
      <c r="J22" s="81" t="s">
        <v>463</v>
      </c>
    </row>
    <row r="23" ht="33.75" customHeight="1" spans="1:10">
      <c r="A23" s="81" t="s">
        <v>459</v>
      </c>
      <c r="B23" s="81" t="s">
        <v>459</v>
      </c>
      <c r="C23" s="81" t="s">
        <v>478</v>
      </c>
      <c r="D23" s="81" t="s">
        <v>479</v>
      </c>
      <c r="E23" s="81" t="s">
        <v>459</v>
      </c>
      <c r="F23" s="81" t="s">
        <v>481</v>
      </c>
      <c r="G23" s="86" t="s">
        <v>509</v>
      </c>
      <c r="H23" s="81" t="s">
        <v>518</v>
      </c>
      <c r="I23" s="81" t="s">
        <v>483</v>
      </c>
      <c r="J23" s="81" t="s">
        <v>459</v>
      </c>
    </row>
    <row r="24" ht="33.75" customHeight="1" spans="1:10">
      <c r="A24" s="81" t="s">
        <v>459</v>
      </c>
      <c r="B24" s="81" t="s">
        <v>459</v>
      </c>
      <c r="C24" s="81" t="s">
        <v>478</v>
      </c>
      <c r="D24" s="81" t="s">
        <v>479</v>
      </c>
      <c r="E24" s="81" t="s">
        <v>459</v>
      </c>
      <c r="F24" s="81" t="s">
        <v>481</v>
      </c>
      <c r="G24" s="86" t="s">
        <v>519</v>
      </c>
      <c r="H24" s="81" t="s">
        <v>512</v>
      </c>
      <c r="I24" s="81" t="s">
        <v>483</v>
      </c>
      <c r="J24" s="81" t="s">
        <v>459</v>
      </c>
    </row>
    <row r="25" ht="33.75" customHeight="1" spans="1:10">
      <c r="A25" s="81" t="s">
        <v>459</v>
      </c>
      <c r="B25" s="81" t="s">
        <v>459</v>
      </c>
      <c r="C25" s="81" t="s">
        <v>478</v>
      </c>
      <c r="D25" s="81" t="s">
        <v>489</v>
      </c>
      <c r="E25" s="81" t="s">
        <v>459</v>
      </c>
      <c r="F25" s="81" t="s">
        <v>481</v>
      </c>
      <c r="G25" s="86" t="s">
        <v>506</v>
      </c>
      <c r="H25" s="81" t="s">
        <v>492</v>
      </c>
      <c r="I25" s="81" t="s">
        <v>483</v>
      </c>
      <c r="J25" s="81" t="s">
        <v>459</v>
      </c>
    </row>
    <row r="26" ht="33.75" customHeight="1" spans="1:10">
      <c r="A26" s="81" t="s">
        <v>459</v>
      </c>
      <c r="B26" s="81" t="s">
        <v>459</v>
      </c>
      <c r="C26" s="81" t="s">
        <v>478</v>
      </c>
      <c r="D26" s="81" t="s">
        <v>493</v>
      </c>
      <c r="E26" s="81" t="s">
        <v>459</v>
      </c>
      <c r="F26" s="81" t="s">
        <v>520</v>
      </c>
      <c r="G26" s="86" t="s">
        <v>46</v>
      </c>
      <c r="H26" s="81" t="s">
        <v>521</v>
      </c>
      <c r="I26" s="81" t="s">
        <v>483</v>
      </c>
      <c r="J26" s="81" t="s">
        <v>459</v>
      </c>
    </row>
    <row r="27" ht="33.75" customHeight="1" spans="1:10">
      <c r="A27" s="81" t="s">
        <v>459</v>
      </c>
      <c r="B27" s="81" t="s">
        <v>459</v>
      </c>
      <c r="C27" s="81" t="s">
        <v>498</v>
      </c>
      <c r="D27" s="81" t="s">
        <v>499</v>
      </c>
      <c r="E27" s="81" t="s">
        <v>459</v>
      </c>
      <c r="F27" s="81" t="s">
        <v>481</v>
      </c>
      <c r="G27" s="86" t="s">
        <v>517</v>
      </c>
      <c r="H27" s="81" t="s">
        <v>522</v>
      </c>
      <c r="I27" s="81" t="s">
        <v>497</v>
      </c>
      <c r="J27" s="81" t="s">
        <v>459</v>
      </c>
    </row>
    <row r="28" ht="33.75" customHeight="1" spans="1:10">
      <c r="A28" s="81" t="s">
        <v>459</v>
      </c>
      <c r="B28" s="81" t="s">
        <v>459</v>
      </c>
      <c r="C28" s="81" t="s">
        <v>498</v>
      </c>
      <c r="D28" s="81" t="s">
        <v>499</v>
      </c>
      <c r="E28" s="81" t="s">
        <v>459</v>
      </c>
      <c r="F28" s="81" t="s">
        <v>481</v>
      </c>
      <c r="G28" s="86" t="s">
        <v>500</v>
      </c>
      <c r="H28" s="81" t="s">
        <v>492</v>
      </c>
      <c r="I28" s="81" t="s">
        <v>497</v>
      </c>
      <c r="J28" s="81" t="s">
        <v>459</v>
      </c>
    </row>
    <row r="29" ht="33.75" customHeight="1" spans="1:10">
      <c r="A29" s="81" t="s">
        <v>459</v>
      </c>
      <c r="B29" s="81" t="s">
        <v>459</v>
      </c>
      <c r="C29" s="81" t="s">
        <v>498</v>
      </c>
      <c r="D29" s="81" t="s">
        <v>501</v>
      </c>
      <c r="E29" s="81" t="s">
        <v>459</v>
      </c>
      <c r="F29" s="81" t="s">
        <v>481</v>
      </c>
      <c r="G29" s="86" t="s">
        <v>502</v>
      </c>
      <c r="H29" s="81" t="s">
        <v>502</v>
      </c>
      <c r="I29" s="81" t="s">
        <v>497</v>
      </c>
      <c r="J29" s="81" t="s">
        <v>459</v>
      </c>
    </row>
    <row r="30" ht="33.75" customHeight="1" spans="1:10">
      <c r="A30" s="81" t="s">
        <v>459</v>
      </c>
      <c r="B30" s="81" t="s">
        <v>459</v>
      </c>
      <c r="C30" s="81" t="s">
        <v>498</v>
      </c>
      <c r="D30" s="81" t="s">
        <v>501</v>
      </c>
      <c r="E30" s="81" t="s">
        <v>459</v>
      </c>
      <c r="F30" s="81" t="s">
        <v>481</v>
      </c>
      <c r="G30" s="86" t="s">
        <v>523</v>
      </c>
      <c r="H30" s="81" t="s">
        <v>492</v>
      </c>
      <c r="I30" s="81" t="s">
        <v>497</v>
      </c>
      <c r="J30" s="81" t="s">
        <v>459</v>
      </c>
    </row>
    <row r="31" ht="33.75" customHeight="1" spans="1:10">
      <c r="A31" s="81" t="s">
        <v>459</v>
      </c>
      <c r="B31" s="81" t="s">
        <v>459</v>
      </c>
      <c r="C31" s="81" t="s">
        <v>498</v>
      </c>
      <c r="D31" s="81" t="s">
        <v>501</v>
      </c>
      <c r="E31" s="81" t="s">
        <v>459</v>
      </c>
      <c r="F31" s="81" t="s">
        <v>481</v>
      </c>
      <c r="G31" s="86" t="s">
        <v>523</v>
      </c>
      <c r="H31" s="81" t="s">
        <v>492</v>
      </c>
      <c r="I31" s="81" t="s">
        <v>497</v>
      </c>
      <c r="J31" s="81" t="s">
        <v>459</v>
      </c>
    </row>
    <row r="32" ht="33.75" customHeight="1" spans="1:10">
      <c r="A32" s="81" t="s">
        <v>459</v>
      </c>
      <c r="B32" s="81" t="s">
        <v>459</v>
      </c>
      <c r="C32" s="81" t="s">
        <v>503</v>
      </c>
      <c r="D32" s="81" t="s">
        <v>504</v>
      </c>
      <c r="E32" s="81" t="s">
        <v>459</v>
      </c>
      <c r="F32" s="81" t="s">
        <v>481</v>
      </c>
      <c r="G32" s="86" t="s">
        <v>506</v>
      </c>
      <c r="H32" s="81" t="s">
        <v>492</v>
      </c>
      <c r="I32" s="81" t="s">
        <v>483</v>
      </c>
      <c r="J32" s="81" t="s">
        <v>459</v>
      </c>
    </row>
    <row r="33" ht="33.75" customHeight="1" spans="1:10">
      <c r="A33" s="81" t="s">
        <v>459</v>
      </c>
      <c r="B33" s="81" t="s">
        <v>459</v>
      </c>
      <c r="C33" s="81" t="s">
        <v>503</v>
      </c>
      <c r="D33" s="81" t="s">
        <v>504</v>
      </c>
      <c r="E33" s="81" t="s">
        <v>459</v>
      </c>
      <c r="F33" s="81" t="s">
        <v>481</v>
      </c>
      <c r="G33" s="86" t="s">
        <v>506</v>
      </c>
      <c r="H33" s="81" t="s">
        <v>492</v>
      </c>
      <c r="I33" s="81" t="s">
        <v>483</v>
      </c>
      <c r="J33" s="81" t="s">
        <v>459</v>
      </c>
    </row>
    <row r="34" ht="33.75" customHeight="1" spans="1:10">
      <c r="A34" s="81" t="s">
        <v>433</v>
      </c>
      <c r="B34" s="81" t="s">
        <v>433</v>
      </c>
      <c r="C34" s="81" t="s">
        <v>478</v>
      </c>
      <c r="D34" s="81" t="s">
        <v>479</v>
      </c>
      <c r="E34" s="81" t="s">
        <v>484</v>
      </c>
      <c r="F34" s="81" t="s">
        <v>481</v>
      </c>
      <c r="G34" s="86" t="s">
        <v>524</v>
      </c>
      <c r="H34" s="81" t="s">
        <v>512</v>
      </c>
      <c r="I34" s="81" t="s">
        <v>483</v>
      </c>
      <c r="J34" s="81" t="s">
        <v>433</v>
      </c>
    </row>
    <row r="35" ht="33.75" customHeight="1" spans="1:10">
      <c r="A35" s="81" t="s">
        <v>433</v>
      </c>
      <c r="B35" s="81" t="s">
        <v>433</v>
      </c>
      <c r="C35" s="81" t="s">
        <v>478</v>
      </c>
      <c r="D35" s="81" t="s">
        <v>479</v>
      </c>
      <c r="E35" s="81" t="s">
        <v>525</v>
      </c>
      <c r="F35" s="81" t="s">
        <v>481</v>
      </c>
      <c r="G35" s="86" t="s">
        <v>485</v>
      </c>
      <c r="H35" s="81" t="s">
        <v>526</v>
      </c>
      <c r="I35" s="81" t="s">
        <v>483</v>
      </c>
      <c r="J35" s="81" t="s">
        <v>433</v>
      </c>
    </row>
    <row r="36" ht="33.75" customHeight="1" spans="1:10">
      <c r="A36" s="81" t="s">
        <v>433</v>
      </c>
      <c r="B36" s="81" t="s">
        <v>433</v>
      </c>
      <c r="C36" s="81" t="s">
        <v>478</v>
      </c>
      <c r="D36" s="81" t="s">
        <v>489</v>
      </c>
      <c r="E36" s="81" t="s">
        <v>433</v>
      </c>
      <c r="F36" s="81" t="s">
        <v>508</v>
      </c>
      <c r="G36" s="86" t="s">
        <v>514</v>
      </c>
      <c r="H36" s="81" t="s">
        <v>492</v>
      </c>
      <c r="I36" s="81" t="s">
        <v>483</v>
      </c>
      <c r="J36" s="81" t="s">
        <v>433</v>
      </c>
    </row>
    <row r="37" ht="33.75" customHeight="1" spans="1:10">
      <c r="A37" s="81" t="s">
        <v>433</v>
      </c>
      <c r="B37" s="81" t="s">
        <v>433</v>
      </c>
      <c r="C37" s="81" t="s">
        <v>478</v>
      </c>
      <c r="D37" s="81" t="s">
        <v>493</v>
      </c>
      <c r="E37" s="81" t="s">
        <v>433</v>
      </c>
      <c r="F37" s="81" t="s">
        <v>481</v>
      </c>
      <c r="G37" s="86" t="s">
        <v>495</v>
      </c>
      <c r="H37" s="81" t="s">
        <v>495</v>
      </c>
      <c r="I37" s="81" t="s">
        <v>497</v>
      </c>
      <c r="J37" s="81" t="s">
        <v>433</v>
      </c>
    </row>
    <row r="38" ht="33.75" customHeight="1" spans="1:10">
      <c r="A38" s="81" t="s">
        <v>433</v>
      </c>
      <c r="B38" s="81" t="s">
        <v>433</v>
      </c>
      <c r="C38" s="81" t="s">
        <v>498</v>
      </c>
      <c r="D38" s="81" t="s">
        <v>499</v>
      </c>
      <c r="E38" s="81" t="s">
        <v>527</v>
      </c>
      <c r="F38" s="81" t="s">
        <v>481</v>
      </c>
      <c r="G38" s="86" t="s">
        <v>517</v>
      </c>
      <c r="H38" s="81" t="s">
        <v>517</v>
      </c>
      <c r="I38" s="81" t="s">
        <v>497</v>
      </c>
      <c r="J38" s="81" t="s">
        <v>433</v>
      </c>
    </row>
    <row r="39" ht="33.75" customHeight="1" spans="1:10">
      <c r="A39" s="81" t="s">
        <v>433</v>
      </c>
      <c r="B39" s="81" t="s">
        <v>433</v>
      </c>
      <c r="C39" s="81" t="s">
        <v>498</v>
      </c>
      <c r="D39" s="81" t="s">
        <v>501</v>
      </c>
      <c r="E39" s="81" t="s">
        <v>433</v>
      </c>
      <c r="F39" s="81" t="s">
        <v>481</v>
      </c>
      <c r="G39" s="86" t="s">
        <v>502</v>
      </c>
      <c r="H39" s="81" t="s">
        <v>502</v>
      </c>
      <c r="I39" s="81" t="s">
        <v>497</v>
      </c>
      <c r="J39" s="81" t="s">
        <v>433</v>
      </c>
    </row>
    <row r="40" ht="33.75" customHeight="1" spans="1:10">
      <c r="A40" s="81" t="s">
        <v>433</v>
      </c>
      <c r="B40" s="81" t="s">
        <v>433</v>
      </c>
      <c r="C40" s="81" t="s">
        <v>503</v>
      </c>
      <c r="D40" s="81" t="s">
        <v>504</v>
      </c>
      <c r="E40" s="81" t="s">
        <v>528</v>
      </c>
      <c r="F40" s="81" t="s">
        <v>481</v>
      </c>
      <c r="G40" s="86" t="s">
        <v>506</v>
      </c>
      <c r="H40" s="81" t="s">
        <v>492</v>
      </c>
      <c r="I40" s="81" t="s">
        <v>483</v>
      </c>
      <c r="J40" s="81" t="s">
        <v>433</v>
      </c>
    </row>
    <row r="41" ht="33.75" customHeight="1" spans="1:10">
      <c r="A41" s="81" t="s">
        <v>425</v>
      </c>
      <c r="B41" s="81" t="s">
        <v>529</v>
      </c>
      <c r="C41" s="81" t="s">
        <v>478</v>
      </c>
      <c r="D41" s="81" t="s">
        <v>479</v>
      </c>
      <c r="E41" s="81" t="s">
        <v>530</v>
      </c>
      <c r="F41" s="81" t="s">
        <v>481</v>
      </c>
      <c r="G41" s="86" t="s">
        <v>531</v>
      </c>
      <c r="H41" s="81" t="s">
        <v>492</v>
      </c>
      <c r="I41" s="81" t="s">
        <v>483</v>
      </c>
      <c r="J41" s="81" t="s">
        <v>532</v>
      </c>
    </row>
    <row r="42" ht="33.75" customHeight="1" spans="1:10">
      <c r="A42" s="81" t="s">
        <v>425</v>
      </c>
      <c r="B42" s="81" t="s">
        <v>529</v>
      </c>
      <c r="C42" s="81" t="s">
        <v>478</v>
      </c>
      <c r="D42" s="81" t="s">
        <v>479</v>
      </c>
      <c r="E42" s="81" t="s">
        <v>530</v>
      </c>
      <c r="F42" s="81" t="s">
        <v>508</v>
      </c>
      <c r="G42" s="86" t="s">
        <v>509</v>
      </c>
      <c r="H42" s="81" t="s">
        <v>533</v>
      </c>
      <c r="I42" s="81" t="s">
        <v>483</v>
      </c>
      <c r="J42" s="81" t="s">
        <v>532</v>
      </c>
    </row>
    <row r="43" ht="33.75" customHeight="1" spans="1:10">
      <c r="A43" s="81" t="s">
        <v>425</v>
      </c>
      <c r="B43" s="81" t="s">
        <v>529</v>
      </c>
      <c r="C43" s="81" t="s">
        <v>478</v>
      </c>
      <c r="D43" s="81" t="s">
        <v>489</v>
      </c>
      <c r="E43" s="81" t="s">
        <v>530</v>
      </c>
      <c r="F43" s="81" t="s">
        <v>481</v>
      </c>
      <c r="G43" s="86" t="s">
        <v>506</v>
      </c>
      <c r="H43" s="81" t="s">
        <v>492</v>
      </c>
      <c r="I43" s="81" t="s">
        <v>483</v>
      </c>
      <c r="J43" s="81" t="s">
        <v>532</v>
      </c>
    </row>
    <row r="44" ht="33.75" customHeight="1" spans="1:10">
      <c r="A44" s="81" t="s">
        <v>425</v>
      </c>
      <c r="B44" s="81" t="s">
        <v>529</v>
      </c>
      <c r="C44" s="81" t="s">
        <v>478</v>
      </c>
      <c r="D44" s="81" t="s">
        <v>493</v>
      </c>
      <c r="E44" s="81" t="s">
        <v>530</v>
      </c>
      <c r="F44" s="81" t="s">
        <v>508</v>
      </c>
      <c r="G44" s="86" t="s">
        <v>495</v>
      </c>
      <c r="H44" s="81"/>
      <c r="I44" s="81" t="s">
        <v>497</v>
      </c>
      <c r="J44" s="81" t="s">
        <v>532</v>
      </c>
    </row>
    <row r="45" ht="33.75" customHeight="1" spans="1:10">
      <c r="A45" s="81" t="s">
        <v>425</v>
      </c>
      <c r="B45" s="81" t="s">
        <v>529</v>
      </c>
      <c r="C45" s="81" t="s">
        <v>498</v>
      </c>
      <c r="D45" s="81" t="s">
        <v>499</v>
      </c>
      <c r="E45" s="81" t="s">
        <v>530</v>
      </c>
      <c r="F45" s="81" t="s">
        <v>508</v>
      </c>
      <c r="G45" s="86" t="s">
        <v>534</v>
      </c>
      <c r="H45" s="81"/>
      <c r="I45" s="81" t="s">
        <v>497</v>
      </c>
      <c r="J45" s="81" t="s">
        <v>532</v>
      </c>
    </row>
    <row r="46" ht="33.75" customHeight="1" spans="1:10">
      <c r="A46" s="81" t="s">
        <v>425</v>
      </c>
      <c r="B46" s="81" t="s">
        <v>529</v>
      </c>
      <c r="C46" s="81" t="s">
        <v>498</v>
      </c>
      <c r="D46" s="81" t="s">
        <v>499</v>
      </c>
      <c r="E46" s="81" t="s">
        <v>530</v>
      </c>
      <c r="F46" s="81" t="s">
        <v>508</v>
      </c>
      <c r="G46" s="86" t="s">
        <v>500</v>
      </c>
      <c r="H46" s="81"/>
      <c r="I46" s="81" t="s">
        <v>497</v>
      </c>
      <c r="J46" s="81" t="s">
        <v>532</v>
      </c>
    </row>
    <row r="47" ht="33.75" customHeight="1" spans="1:10">
      <c r="A47" s="81" t="s">
        <v>425</v>
      </c>
      <c r="B47" s="81" t="s">
        <v>529</v>
      </c>
      <c r="C47" s="81" t="s">
        <v>498</v>
      </c>
      <c r="D47" s="81" t="s">
        <v>499</v>
      </c>
      <c r="E47" s="81" t="s">
        <v>530</v>
      </c>
      <c r="F47" s="81" t="s">
        <v>508</v>
      </c>
      <c r="G47" s="86" t="s">
        <v>517</v>
      </c>
      <c r="H47" s="81"/>
      <c r="I47" s="81" t="s">
        <v>497</v>
      </c>
      <c r="J47" s="81" t="s">
        <v>532</v>
      </c>
    </row>
    <row r="48" ht="33.75" customHeight="1" spans="1:10">
      <c r="A48" s="81" t="s">
        <v>425</v>
      </c>
      <c r="B48" s="81" t="s">
        <v>529</v>
      </c>
      <c r="C48" s="81" t="s">
        <v>498</v>
      </c>
      <c r="D48" s="81" t="s">
        <v>501</v>
      </c>
      <c r="E48" s="81" t="s">
        <v>530</v>
      </c>
      <c r="F48" s="81" t="s">
        <v>508</v>
      </c>
      <c r="G48" s="86" t="s">
        <v>502</v>
      </c>
      <c r="H48" s="81"/>
      <c r="I48" s="81" t="s">
        <v>497</v>
      </c>
      <c r="J48" s="81" t="s">
        <v>532</v>
      </c>
    </row>
    <row r="49" ht="33.75" customHeight="1" spans="1:10">
      <c r="A49" s="81" t="s">
        <v>425</v>
      </c>
      <c r="B49" s="81" t="s">
        <v>529</v>
      </c>
      <c r="C49" s="81" t="s">
        <v>498</v>
      </c>
      <c r="D49" s="81" t="s">
        <v>501</v>
      </c>
      <c r="E49" s="81" t="s">
        <v>530</v>
      </c>
      <c r="F49" s="81" t="s">
        <v>508</v>
      </c>
      <c r="G49" s="86" t="s">
        <v>523</v>
      </c>
      <c r="H49" s="81"/>
      <c r="I49" s="81" t="s">
        <v>497</v>
      </c>
      <c r="J49" s="81" t="s">
        <v>532</v>
      </c>
    </row>
    <row r="50" ht="33.75" customHeight="1" spans="1:10">
      <c r="A50" s="81" t="s">
        <v>425</v>
      </c>
      <c r="B50" s="81" t="s">
        <v>529</v>
      </c>
      <c r="C50" s="81" t="s">
        <v>503</v>
      </c>
      <c r="D50" s="81" t="s">
        <v>504</v>
      </c>
      <c r="E50" s="81" t="s">
        <v>530</v>
      </c>
      <c r="F50" s="81" t="s">
        <v>481</v>
      </c>
      <c r="G50" s="86" t="s">
        <v>506</v>
      </c>
      <c r="H50" s="81" t="s">
        <v>492</v>
      </c>
      <c r="I50" s="81" t="s">
        <v>483</v>
      </c>
      <c r="J50" s="81" t="s">
        <v>532</v>
      </c>
    </row>
    <row r="51" ht="33.75" customHeight="1" spans="1:10">
      <c r="A51" s="81" t="s">
        <v>425</v>
      </c>
      <c r="B51" s="81" t="s">
        <v>529</v>
      </c>
      <c r="C51" s="81" t="s">
        <v>503</v>
      </c>
      <c r="D51" s="81" t="s">
        <v>504</v>
      </c>
      <c r="E51" s="81" t="s">
        <v>530</v>
      </c>
      <c r="F51" s="81" t="s">
        <v>481</v>
      </c>
      <c r="G51" s="86" t="s">
        <v>506</v>
      </c>
      <c r="H51" s="81" t="s">
        <v>492</v>
      </c>
      <c r="I51" s="81" t="s">
        <v>483</v>
      </c>
      <c r="J51" s="81" t="s">
        <v>532</v>
      </c>
    </row>
    <row r="52" ht="33.75" customHeight="1" spans="1:10">
      <c r="A52" s="81" t="s">
        <v>445</v>
      </c>
      <c r="B52" s="81" t="s">
        <v>445</v>
      </c>
      <c r="C52" s="81" t="s">
        <v>478</v>
      </c>
      <c r="D52" s="81" t="s">
        <v>479</v>
      </c>
      <c r="E52" s="81" t="s">
        <v>445</v>
      </c>
      <c r="F52" s="81" t="s">
        <v>508</v>
      </c>
      <c r="G52" s="86" t="s">
        <v>509</v>
      </c>
      <c r="H52" s="81" t="s">
        <v>535</v>
      </c>
      <c r="I52" s="81" t="s">
        <v>483</v>
      </c>
      <c r="J52" s="81" t="s">
        <v>445</v>
      </c>
    </row>
    <row r="53" ht="33.75" customHeight="1" spans="1:10">
      <c r="A53" s="81" t="s">
        <v>445</v>
      </c>
      <c r="B53" s="81" t="s">
        <v>445</v>
      </c>
      <c r="C53" s="81" t="s">
        <v>478</v>
      </c>
      <c r="D53" s="81" t="s">
        <v>479</v>
      </c>
      <c r="E53" s="81" t="s">
        <v>445</v>
      </c>
      <c r="F53" s="81" t="s">
        <v>520</v>
      </c>
      <c r="G53" s="86" t="s">
        <v>160</v>
      </c>
      <c r="H53" s="81" t="s">
        <v>536</v>
      </c>
      <c r="I53" s="81" t="s">
        <v>483</v>
      </c>
      <c r="J53" s="81" t="s">
        <v>445</v>
      </c>
    </row>
    <row r="54" ht="33.75" customHeight="1" spans="1:10">
      <c r="A54" s="81" t="s">
        <v>445</v>
      </c>
      <c r="B54" s="81" t="s">
        <v>445</v>
      </c>
      <c r="C54" s="81" t="s">
        <v>478</v>
      </c>
      <c r="D54" s="81" t="s">
        <v>479</v>
      </c>
      <c r="E54" s="81" t="s">
        <v>445</v>
      </c>
      <c r="F54" s="81" t="s">
        <v>508</v>
      </c>
      <c r="G54" s="86" t="s">
        <v>514</v>
      </c>
      <c r="H54" s="81" t="s">
        <v>492</v>
      </c>
      <c r="I54" s="81" t="s">
        <v>483</v>
      </c>
      <c r="J54" s="81" t="s">
        <v>445</v>
      </c>
    </row>
    <row r="55" ht="33.75" customHeight="1" spans="1:10">
      <c r="A55" s="81" t="s">
        <v>445</v>
      </c>
      <c r="B55" s="81" t="s">
        <v>445</v>
      </c>
      <c r="C55" s="81" t="s">
        <v>478</v>
      </c>
      <c r="D55" s="81" t="s">
        <v>489</v>
      </c>
      <c r="E55" s="81" t="s">
        <v>445</v>
      </c>
      <c r="F55" s="81" t="s">
        <v>508</v>
      </c>
      <c r="G55" s="86" t="s">
        <v>514</v>
      </c>
      <c r="H55" s="81" t="s">
        <v>492</v>
      </c>
      <c r="I55" s="81" t="s">
        <v>483</v>
      </c>
      <c r="J55" s="81" t="s">
        <v>445</v>
      </c>
    </row>
    <row r="56" ht="33.75" customHeight="1" spans="1:10">
      <c r="A56" s="81" t="s">
        <v>445</v>
      </c>
      <c r="B56" s="81" t="s">
        <v>445</v>
      </c>
      <c r="C56" s="81" t="s">
        <v>478</v>
      </c>
      <c r="D56" s="81" t="s">
        <v>493</v>
      </c>
      <c r="E56" s="81" t="s">
        <v>445</v>
      </c>
      <c r="F56" s="81" t="s">
        <v>508</v>
      </c>
      <c r="G56" s="86" t="s">
        <v>495</v>
      </c>
      <c r="H56" s="81" t="s">
        <v>495</v>
      </c>
      <c r="I56" s="81" t="s">
        <v>497</v>
      </c>
      <c r="J56" s="81" t="s">
        <v>445</v>
      </c>
    </row>
    <row r="57" ht="33.75" customHeight="1" spans="1:10">
      <c r="A57" s="81" t="s">
        <v>445</v>
      </c>
      <c r="B57" s="81" t="s">
        <v>445</v>
      </c>
      <c r="C57" s="81" t="s">
        <v>498</v>
      </c>
      <c r="D57" s="81" t="s">
        <v>499</v>
      </c>
      <c r="E57" s="81" t="s">
        <v>445</v>
      </c>
      <c r="F57" s="81" t="s">
        <v>508</v>
      </c>
      <c r="G57" s="86" t="s">
        <v>517</v>
      </c>
      <c r="H57" s="81" t="s">
        <v>517</v>
      </c>
      <c r="I57" s="81" t="s">
        <v>497</v>
      </c>
      <c r="J57" s="81" t="s">
        <v>445</v>
      </c>
    </row>
    <row r="58" ht="33.75" customHeight="1" spans="1:10">
      <c r="A58" s="81" t="s">
        <v>445</v>
      </c>
      <c r="B58" s="81" t="s">
        <v>445</v>
      </c>
      <c r="C58" s="81" t="s">
        <v>498</v>
      </c>
      <c r="D58" s="81" t="s">
        <v>501</v>
      </c>
      <c r="E58" s="81" t="s">
        <v>445</v>
      </c>
      <c r="F58" s="81" t="s">
        <v>508</v>
      </c>
      <c r="G58" s="86" t="s">
        <v>502</v>
      </c>
      <c r="H58" s="81" t="s">
        <v>502</v>
      </c>
      <c r="I58" s="81" t="s">
        <v>497</v>
      </c>
      <c r="J58" s="81" t="s">
        <v>445</v>
      </c>
    </row>
    <row r="59" ht="33.75" customHeight="1" spans="1:10">
      <c r="A59" s="81" t="s">
        <v>445</v>
      </c>
      <c r="B59" s="81" t="s">
        <v>445</v>
      </c>
      <c r="C59" s="81" t="s">
        <v>503</v>
      </c>
      <c r="D59" s="81" t="s">
        <v>504</v>
      </c>
      <c r="E59" s="81" t="s">
        <v>445</v>
      </c>
      <c r="F59" s="81" t="s">
        <v>481</v>
      </c>
      <c r="G59" s="86" t="s">
        <v>506</v>
      </c>
      <c r="H59" s="81" t="s">
        <v>492</v>
      </c>
      <c r="I59" s="81" t="s">
        <v>483</v>
      </c>
      <c r="J59" s="81" t="s">
        <v>445</v>
      </c>
    </row>
    <row r="60" ht="33.75" customHeight="1" spans="1:10">
      <c r="A60" s="81" t="s">
        <v>300</v>
      </c>
      <c r="B60" s="81" t="s">
        <v>537</v>
      </c>
      <c r="C60" s="81" t="s">
        <v>478</v>
      </c>
      <c r="D60" s="81" t="s">
        <v>479</v>
      </c>
      <c r="E60" s="81" t="s">
        <v>303</v>
      </c>
      <c r="F60" s="81" t="s">
        <v>481</v>
      </c>
      <c r="G60" s="86" t="s">
        <v>45</v>
      </c>
      <c r="H60" s="81" t="s">
        <v>510</v>
      </c>
      <c r="I60" s="81" t="s">
        <v>483</v>
      </c>
      <c r="J60" s="81" t="s">
        <v>538</v>
      </c>
    </row>
    <row r="61" ht="33.75" customHeight="1" spans="1:10">
      <c r="A61" s="81" t="s">
        <v>300</v>
      </c>
      <c r="B61" s="81" t="s">
        <v>537</v>
      </c>
      <c r="C61" s="81" t="s">
        <v>478</v>
      </c>
      <c r="D61" s="81" t="s">
        <v>479</v>
      </c>
      <c r="E61" s="81" t="s">
        <v>539</v>
      </c>
      <c r="F61" s="81" t="s">
        <v>481</v>
      </c>
      <c r="G61" s="86" t="s">
        <v>540</v>
      </c>
      <c r="H61" s="81" t="s">
        <v>512</v>
      </c>
      <c r="I61" s="81" t="s">
        <v>483</v>
      </c>
      <c r="J61" s="81" t="s">
        <v>541</v>
      </c>
    </row>
    <row r="62" ht="33.75" customHeight="1" spans="1:10">
      <c r="A62" s="81" t="s">
        <v>300</v>
      </c>
      <c r="B62" s="81" t="s">
        <v>537</v>
      </c>
      <c r="C62" s="81" t="s">
        <v>478</v>
      </c>
      <c r="D62" s="81" t="s">
        <v>489</v>
      </c>
      <c r="E62" s="81" t="s">
        <v>542</v>
      </c>
      <c r="F62" s="81" t="s">
        <v>481</v>
      </c>
      <c r="G62" s="86" t="s">
        <v>58</v>
      </c>
      <c r="H62" s="81" t="s">
        <v>492</v>
      </c>
      <c r="I62" s="81" t="s">
        <v>483</v>
      </c>
      <c r="J62" s="81" t="s">
        <v>543</v>
      </c>
    </row>
    <row r="63" ht="33.75" customHeight="1" spans="1:10">
      <c r="A63" s="81" t="s">
        <v>300</v>
      </c>
      <c r="B63" s="81" t="s">
        <v>537</v>
      </c>
      <c r="C63" s="81" t="s">
        <v>478</v>
      </c>
      <c r="D63" s="81" t="s">
        <v>493</v>
      </c>
      <c r="E63" s="81" t="s">
        <v>544</v>
      </c>
      <c r="F63" s="81" t="s">
        <v>520</v>
      </c>
      <c r="G63" s="86" t="s">
        <v>46</v>
      </c>
      <c r="H63" s="81" t="s">
        <v>521</v>
      </c>
      <c r="I63" s="81" t="s">
        <v>483</v>
      </c>
      <c r="J63" s="81" t="s">
        <v>545</v>
      </c>
    </row>
    <row r="64" ht="33.75" customHeight="1" spans="1:10">
      <c r="A64" s="81" t="s">
        <v>300</v>
      </c>
      <c r="B64" s="81" t="s">
        <v>537</v>
      </c>
      <c r="C64" s="81" t="s">
        <v>498</v>
      </c>
      <c r="D64" s="81" t="s">
        <v>499</v>
      </c>
      <c r="E64" s="81" t="s">
        <v>546</v>
      </c>
      <c r="F64" s="81" t="s">
        <v>508</v>
      </c>
      <c r="G64" s="86" t="s">
        <v>547</v>
      </c>
      <c r="H64" s="81" t="s">
        <v>492</v>
      </c>
      <c r="I64" s="81" t="s">
        <v>483</v>
      </c>
      <c r="J64" s="81" t="s">
        <v>548</v>
      </c>
    </row>
    <row r="65" ht="123" customHeight="1" spans="1:10">
      <c r="A65" s="81" t="s">
        <v>300</v>
      </c>
      <c r="B65" s="81" t="s">
        <v>537</v>
      </c>
      <c r="C65" s="81" t="s">
        <v>503</v>
      </c>
      <c r="D65" s="81" t="s">
        <v>504</v>
      </c>
      <c r="E65" s="81" t="s">
        <v>504</v>
      </c>
      <c r="F65" s="81" t="s">
        <v>481</v>
      </c>
      <c r="G65" s="86" t="s">
        <v>506</v>
      </c>
      <c r="H65" s="81" t="s">
        <v>492</v>
      </c>
      <c r="I65" s="81" t="s">
        <v>483</v>
      </c>
      <c r="J65" s="81" t="s">
        <v>549</v>
      </c>
    </row>
    <row r="66" ht="33.75" customHeight="1" spans="1:10">
      <c r="A66" s="81" t="s">
        <v>439</v>
      </c>
      <c r="B66" s="81" t="s">
        <v>439</v>
      </c>
      <c r="C66" s="81" t="s">
        <v>478</v>
      </c>
      <c r="D66" s="81" t="s">
        <v>479</v>
      </c>
      <c r="E66" s="81" t="s">
        <v>484</v>
      </c>
      <c r="F66" s="81" t="s">
        <v>481</v>
      </c>
      <c r="G66" s="86" t="s">
        <v>550</v>
      </c>
      <c r="H66" s="81" t="s">
        <v>551</v>
      </c>
      <c r="I66" s="81" t="s">
        <v>483</v>
      </c>
      <c r="J66" s="81" t="s">
        <v>439</v>
      </c>
    </row>
    <row r="67" ht="33.75" customHeight="1" spans="1:10">
      <c r="A67" s="81" t="s">
        <v>439</v>
      </c>
      <c r="B67" s="81" t="s">
        <v>439</v>
      </c>
      <c r="C67" s="81" t="s">
        <v>478</v>
      </c>
      <c r="D67" s="81" t="s">
        <v>479</v>
      </c>
      <c r="E67" s="81" t="s">
        <v>525</v>
      </c>
      <c r="F67" s="81" t="s">
        <v>481</v>
      </c>
      <c r="G67" s="86" t="s">
        <v>514</v>
      </c>
      <c r="H67" s="81" t="s">
        <v>492</v>
      </c>
      <c r="I67" s="81" t="s">
        <v>483</v>
      </c>
      <c r="J67" s="81" t="s">
        <v>439</v>
      </c>
    </row>
    <row r="68" ht="33.75" customHeight="1" spans="1:10">
      <c r="A68" s="81" t="s">
        <v>439</v>
      </c>
      <c r="B68" s="81" t="s">
        <v>439</v>
      </c>
      <c r="C68" s="81" t="s">
        <v>478</v>
      </c>
      <c r="D68" s="81" t="s">
        <v>479</v>
      </c>
      <c r="E68" s="81" t="s">
        <v>439</v>
      </c>
      <c r="F68" s="81" t="s">
        <v>508</v>
      </c>
      <c r="G68" s="86" t="s">
        <v>514</v>
      </c>
      <c r="H68" s="81" t="s">
        <v>492</v>
      </c>
      <c r="I68" s="81" t="s">
        <v>483</v>
      </c>
      <c r="J68" s="81" t="s">
        <v>439</v>
      </c>
    </row>
    <row r="69" ht="33.75" customHeight="1" spans="1:10">
      <c r="A69" s="81" t="s">
        <v>439</v>
      </c>
      <c r="B69" s="81" t="s">
        <v>439</v>
      </c>
      <c r="C69" s="81" t="s">
        <v>498</v>
      </c>
      <c r="D69" s="81" t="s">
        <v>499</v>
      </c>
      <c r="E69" s="81" t="s">
        <v>552</v>
      </c>
      <c r="F69" s="81" t="s">
        <v>481</v>
      </c>
      <c r="G69" s="86" t="s">
        <v>506</v>
      </c>
      <c r="H69" s="81" t="s">
        <v>492</v>
      </c>
      <c r="I69" s="81" t="s">
        <v>483</v>
      </c>
      <c r="J69" s="81" t="s">
        <v>439</v>
      </c>
    </row>
    <row r="70" ht="33.75" customHeight="1" spans="1:10">
      <c r="A70" s="81" t="s">
        <v>439</v>
      </c>
      <c r="B70" s="81" t="s">
        <v>439</v>
      </c>
      <c r="C70" s="81" t="s">
        <v>503</v>
      </c>
      <c r="D70" s="81" t="s">
        <v>504</v>
      </c>
      <c r="E70" s="81" t="s">
        <v>553</v>
      </c>
      <c r="F70" s="81" t="s">
        <v>508</v>
      </c>
      <c r="G70" s="86" t="s">
        <v>506</v>
      </c>
      <c r="H70" s="81" t="s">
        <v>492</v>
      </c>
      <c r="I70" s="81" t="s">
        <v>483</v>
      </c>
      <c r="J70" s="81" t="s">
        <v>439</v>
      </c>
    </row>
    <row r="71" ht="33.75" customHeight="1" spans="1:10">
      <c r="A71" s="81" t="s">
        <v>415</v>
      </c>
      <c r="B71" s="81" t="s">
        <v>554</v>
      </c>
      <c r="C71" s="81" t="s">
        <v>478</v>
      </c>
      <c r="D71" s="81" t="s">
        <v>479</v>
      </c>
      <c r="E71" s="81" t="s">
        <v>530</v>
      </c>
      <c r="F71" s="81" t="s">
        <v>508</v>
      </c>
      <c r="G71" s="86" t="s">
        <v>509</v>
      </c>
      <c r="H71" s="81" t="s">
        <v>533</v>
      </c>
      <c r="I71" s="81" t="s">
        <v>483</v>
      </c>
      <c r="J71" s="81" t="s">
        <v>532</v>
      </c>
    </row>
    <row r="72" ht="33.75" customHeight="1" spans="1:10">
      <c r="A72" s="81" t="s">
        <v>415</v>
      </c>
      <c r="B72" s="81" t="s">
        <v>554</v>
      </c>
      <c r="C72" s="81" t="s">
        <v>478</v>
      </c>
      <c r="D72" s="81" t="s">
        <v>479</v>
      </c>
      <c r="E72" s="81" t="s">
        <v>530</v>
      </c>
      <c r="F72" s="81" t="s">
        <v>481</v>
      </c>
      <c r="G72" s="86" t="s">
        <v>531</v>
      </c>
      <c r="H72" s="81" t="s">
        <v>551</v>
      </c>
      <c r="I72" s="81" t="s">
        <v>483</v>
      </c>
      <c r="J72" s="81" t="s">
        <v>532</v>
      </c>
    </row>
    <row r="73" ht="33.75" customHeight="1" spans="1:10">
      <c r="A73" s="81" t="s">
        <v>415</v>
      </c>
      <c r="B73" s="81" t="s">
        <v>554</v>
      </c>
      <c r="C73" s="81" t="s">
        <v>478</v>
      </c>
      <c r="D73" s="81" t="s">
        <v>489</v>
      </c>
      <c r="E73" s="81" t="s">
        <v>530</v>
      </c>
      <c r="F73" s="81" t="s">
        <v>508</v>
      </c>
      <c r="G73" s="86" t="s">
        <v>555</v>
      </c>
      <c r="H73" s="81"/>
      <c r="I73" s="81" t="s">
        <v>497</v>
      </c>
      <c r="J73" s="81" t="s">
        <v>532</v>
      </c>
    </row>
    <row r="74" ht="33.75" customHeight="1" spans="1:10">
      <c r="A74" s="81" t="s">
        <v>415</v>
      </c>
      <c r="B74" s="81" t="s">
        <v>554</v>
      </c>
      <c r="C74" s="81" t="s">
        <v>478</v>
      </c>
      <c r="D74" s="81" t="s">
        <v>493</v>
      </c>
      <c r="E74" s="81" t="s">
        <v>530</v>
      </c>
      <c r="F74" s="81" t="s">
        <v>508</v>
      </c>
      <c r="G74" s="86" t="s">
        <v>495</v>
      </c>
      <c r="H74" s="81"/>
      <c r="I74" s="81" t="s">
        <v>497</v>
      </c>
      <c r="J74" s="81" t="s">
        <v>532</v>
      </c>
    </row>
    <row r="75" ht="33.75" customHeight="1" spans="1:10">
      <c r="A75" s="81" t="s">
        <v>415</v>
      </c>
      <c r="B75" s="81" t="s">
        <v>554</v>
      </c>
      <c r="C75" s="81" t="s">
        <v>498</v>
      </c>
      <c r="D75" s="81" t="s">
        <v>499</v>
      </c>
      <c r="E75" s="81" t="s">
        <v>530</v>
      </c>
      <c r="F75" s="81" t="s">
        <v>508</v>
      </c>
      <c r="G75" s="86" t="s">
        <v>534</v>
      </c>
      <c r="H75" s="81"/>
      <c r="I75" s="81" t="s">
        <v>497</v>
      </c>
      <c r="J75" s="81" t="s">
        <v>532</v>
      </c>
    </row>
    <row r="76" ht="33.75" customHeight="1" spans="1:10">
      <c r="A76" s="81" t="s">
        <v>415</v>
      </c>
      <c r="B76" s="81" t="s">
        <v>554</v>
      </c>
      <c r="C76" s="81" t="s">
        <v>498</v>
      </c>
      <c r="D76" s="81" t="s">
        <v>499</v>
      </c>
      <c r="E76" s="81" t="s">
        <v>530</v>
      </c>
      <c r="F76" s="81" t="s">
        <v>508</v>
      </c>
      <c r="G76" s="86" t="s">
        <v>556</v>
      </c>
      <c r="H76" s="81"/>
      <c r="I76" s="81" t="s">
        <v>497</v>
      </c>
      <c r="J76" s="81" t="s">
        <v>532</v>
      </c>
    </row>
    <row r="77" ht="33.75" customHeight="1" spans="1:10">
      <c r="A77" s="81" t="s">
        <v>415</v>
      </c>
      <c r="B77" s="81" t="s">
        <v>554</v>
      </c>
      <c r="C77" s="81" t="s">
        <v>498</v>
      </c>
      <c r="D77" s="81" t="s">
        <v>501</v>
      </c>
      <c r="E77" s="81" t="s">
        <v>530</v>
      </c>
      <c r="F77" s="81" t="s">
        <v>508</v>
      </c>
      <c r="G77" s="86" t="s">
        <v>502</v>
      </c>
      <c r="H77" s="81"/>
      <c r="I77" s="81" t="s">
        <v>497</v>
      </c>
      <c r="J77" s="81" t="s">
        <v>532</v>
      </c>
    </row>
    <row r="78" ht="33.75" customHeight="1" spans="1:10">
      <c r="A78" s="81" t="s">
        <v>415</v>
      </c>
      <c r="B78" s="81" t="s">
        <v>554</v>
      </c>
      <c r="C78" s="81" t="s">
        <v>503</v>
      </c>
      <c r="D78" s="81" t="s">
        <v>504</v>
      </c>
      <c r="E78" s="81" t="s">
        <v>530</v>
      </c>
      <c r="F78" s="81" t="s">
        <v>481</v>
      </c>
      <c r="G78" s="86" t="s">
        <v>506</v>
      </c>
      <c r="H78" s="81" t="s">
        <v>492</v>
      </c>
      <c r="I78" s="81" t="s">
        <v>483</v>
      </c>
      <c r="J78" s="81" t="s">
        <v>532</v>
      </c>
    </row>
    <row r="79" ht="33.75" customHeight="1" spans="1:10">
      <c r="A79" s="81" t="s">
        <v>396</v>
      </c>
      <c r="B79" s="81" t="s">
        <v>557</v>
      </c>
      <c r="C79" s="81" t="s">
        <v>478</v>
      </c>
      <c r="D79" s="81" t="s">
        <v>479</v>
      </c>
      <c r="E79" s="81" t="s">
        <v>396</v>
      </c>
      <c r="F79" s="81" t="s">
        <v>508</v>
      </c>
      <c r="G79" s="86" t="s">
        <v>558</v>
      </c>
      <c r="H79" s="81" t="s">
        <v>533</v>
      </c>
      <c r="I79" s="81" t="s">
        <v>483</v>
      </c>
      <c r="J79" s="81" t="s">
        <v>396</v>
      </c>
    </row>
    <row r="80" ht="33.75" customHeight="1" spans="1:10">
      <c r="A80" s="81" t="s">
        <v>396</v>
      </c>
      <c r="B80" s="81" t="s">
        <v>557</v>
      </c>
      <c r="C80" s="81" t="s">
        <v>478</v>
      </c>
      <c r="D80" s="81" t="s">
        <v>479</v>
      </c>
      <c r="E80" s="81" t="s">
        <v>396</v>
      </c>
      <c r="F80" s="81" t="s">
        <v>508</v>
      </c>
      <c r="G80" s="86" t="s">
        <v>54</v>
      </c>
      <c r="H80" s="81" t="s">
        <v>533</v>
      </c>
      <c r="I80" s="81" t="s">
        <v>483</v>
      </c>
      <c r="J80" s="81" t="s">
        <v>396</v>
      </c>
    </row>
    <row r="81" ht="33.75" customHeight="1" spans="1:10">
      <c r="A81" s="81" t="s">
        <v>396</v>
      </c>
      <c r="B81" s="81" t="s">
        <v>557</v>
      </c>
      <c r="C81" s="81" t="s">
        <v>478</v>
      </c>
      <c r="D81" s="81" t="s">
        <v>489</v>
      </c>
      <c r="E81" s="81" t="s">
        <v>396</v>
      </c>
      <c r="F81" s="81" t="s">
        <v>481</v>
      </c>
      <c r="G81" s="86" t="s">
        <v>559</v>
      </c>
      <c r="H81" s="81" t="s">
        <v>492</v>
      </c>
      <c r="I81" s="81" t="s">
        <v>483</v>
      </c>
      <c r="J81" s="81" t="s">
        <v>396</v>
      </c>
    </row>
    <row r="82" ht="33.75" customHeight="1" spans="1:10">
      <c r="A82" s="81" t="s">
        <v>396</v>
      </c>
      <c r="B82" s="81" t="s">
        <v>557</v>
      </c>
      <c r="C82" s="81" t="s">
        <v>478</v>
      </c>
      <c r="D82" s="81" t="s">
        <v>493</v>
      </c>
      <c r="E82" s="81" t="s">
        <v>396</v>
      </c>
      <c r="F82" s="81" t="s">
        <v>508</v>
      </c>
      <c r="G82" s="86" t="s">
        <v>495</v>
      </c>
      <c r="H82" s="81" t="s">
        <v>492</v>
      </c>
      <c r="I82" s="81" t="s">
        <v>497</v>
      </c>
      <c r="J82" s="81" t="s">
        <v>396</v>
      </c>
    </row>
    <row r="83" ht="33.75" customHeight="1" spans="1:10">
      <c r="A83" s="81" t="s">
        <v>396</v>
      </c>
      <c r="B83" s="81" t="s">
        <v>557</v>
      </c>
      <c r="C83" s="81" t="s">
        <v>498</v>
      </c>
      <c r="D83" s="81" t="s">
        <v>499</v>
      </c>
      <c r="E83" s="81" t="s">
        <v>396</v>
      </c>
      <c r="F83" s="81" t="s">
        <v>520</v>
      </c>
      <c r="G83" s="86" t="s">
        <v>534</v>
      </c>
      <c r="H83" s="81" t="s">
        <v>492</v>
      </c>
      <c r="I83" s="81" t="s">
        <v>497</v>
      </c>
      <c r="J83" s="81" t="s">
        <v>396</v>
      </c>
    </row>
    <row r="84" ht="33.75" customHeight="1" spans="1:10">
      <c r="A84" s="81" t="s">
        <v>396</v>
      </c>
      <c r="B84" s="81" t="s">
        <v>557</v>
      </c>
      <c r="C84" s="81" t="s">
        <v>498</v>
      </c>
      <c r="D84" s="81" t="s">
        <v>499</v>
      </c>
      <c r="E84" s="81" t="s">
        <v>560</v>
      </c>
      <c r="F84" s="81" t="s">
        <v>520</v>
      </c>
      <c r="G84" s="86" t="s">
        <v>500</v>
      </c>
      <c r="H84" s="81" t="s">
        <v>492</v>
      </c>
      <c r="I84" s="81" t="s">
        <v>497</v>
      </c>
      <c r="J84" s="81" t="s">
        <v>396</v>
      </c>
    </row>
    <row r="85" ht="33.75" customHeight="1" spans="1:10">
      <c r="A85" s="81" t="s">
        <v>396</v>
      </c>
      <c r="B85" s="81" t="s">
        <v>557</v>
      </c>
      <c r="C85" s="81" t="s">
        <v>498</v>
      </c>
      <c r="D85" s="81" t="s">
        <v>501</v>
      </c>
      <c r="E85" s="81" t="s">
        <v>396</v>
      </c>
      <c r="F85" s="81" t="s">
        <v>481</v>
      </c>
      <c r="G85" s="86" t="s">
        <v>502</v>
      </c>
      <c r="H85" s="81" t="s">
        <v>492</v>
      </c>
      <c r="I85" s="81" t="s">
        <v>497</v>
      </c>
      <c r="J85" s="81" t="s">
        <v>396</v>
      </c>
    </row>
    <row r="86" ht="33.75" customHeight="1" spans="1:10">
      <c r="A86" s="81" t="s">
        <v>396</v>
      </c>
      <c r="B86" s="81" t="s">
        <v>557</v>
      </c>
      <c r="C86" s="81" t="s">
        <v>498</v>
      </c>
      <c r="D86" s="81" t="s">
        <v>501</v>
      </c>
      <c r="E86" s="81" t="s">
        <v>396</v>
      </c>
      <c r="F86" s="81" t="s">
        <v>481</v>
      </c>
      <c r="G86" s="86" t="s">
        <v>523</v>
      </c>
      <c r="H86" s="81" t="s">
        <v>492</v>
      </c>
      <c r="I86" s="81" t="s">
        <v>497</v>
      </c>
      <c r="J86" s="81" t="s">
        <v>396</v>
      </c>
    </row>
    <row r="87" ht="33.75" customHeight="1" spans="1:10">
      <c r="A87" s="81" t="s">
        <v>396</v>
      </c>
      <c r="B87" s="81" t="s">
        <v>557</v>
      </c>
      <c r="C87" s="81" t="s">
        <v>498</v>
      </c>
      <c r="D87" s="81" t="s">
        <v>501</v>
      </c>
      <c r="E87" s="81" t="s">
        <v>396</v>
      </c>
      <c r="F87" s="81" t="s">
        <v>481</v>
      </c>
      <c r="G87" s="86" t="s">
        <v>523</v>
      </c>
      <c r="H87" s="81" t="s">
        <v>492</v>
      </c>
      <c r="I87" s="81" t="s">
        <v>497</v>
      </c>
      <c r="J87" s="81" t="s">
        <v>396</v>
      </c>
    </row>
    <row r="88" ht="33.75" customHeight="1" spans="1:10">
      <c r="A88" s="81" t="s">
        <v>396</v>
      </c>
      <c r="B88" s="81" t="s">
        <v>557</v>
      </c>
      <c r="C88" s="81" t="s">
        <v>503</v>
      </c>
      <c r="D88" s="81" t="s">
        <v>504</v>
      </c>
      <c r="E88" s="81" t="s">
        <v>396</v>
      </c>
      <c r="F88" s="81" t="s">
        <v>481</v>
      </c>
      <c r="G88" s="86" t="s">
        <v>506</v>
      </c>
      <c r="H88" s="81" t="s">
        <v>492</v>
      </c>
      <c r="I88" s="81" t="s">
        <v>483</v>
      </c>
      <c r="J88" s="81" t="s">
        <v>396</v>
      </c>
    </row>
    <row r="89" ht="33.75" customHeight="1" spans="1:10">
      <c r="A89" s="81" t="s">
        <v>396</v>
      </c>
      <c r="B89" s="81" t="s">
        <v>557</v>
      </c>
      <c r="C89" s="81" t="s">
        <v>503</v>
      </c>
      <c r="D89" s="81" t="s">
        <v>504</v>
      </c>
      <c r="E89" s="81" t="s">
        <v>396</v>
      </c>
      <c r="F89" s="81" t="s">
        <v>481</v>
      </c>
      <c r="G89" s="86" t="s">
        <v>506</v>
      </c>
      <c r="H89" s="81" t="s">
        <v>492</v>
      </c>
      <c r="I89" s="81" t="s">
        <v>483</v>
      </c>
      <c r="J89" s="81" t="s">
        <v>396</v>
      </c>
    </row>
    <row r="90" ht="33.75" customHeight="1" spans="1:10">
      <c r="A90" s="81" t="s">
        <v>413</v>
      </c>
      <c r="B90" s="81" t="s">
        <v>413</v>
      </c>
      <c r="C90" s="81" t="s">
        <v>478</v>
      </c>
      <c r="D90" s="81" t="s">
        <v>479</v>
      </c>
      <c r="E90" s="81" t="s">
        <v>413</v>
      </c>
      <c r="F90" s="81" t="s">
        <v>508</v>
      </c>
      <c r="G90" s="86" t="s">
        <v>558</v>
      </c>
      <c r="H90" s="81" t="s">
        <v>533</v>
      </c>
      <c r="I90" s="81" t="s">
        <v>483</v>
      </c>
      <c r="J90" s="81" t="s">
        <v>413</v>
      </c>
    </row>
    <row r="91" ht="33.75" customHeight="1" spans="1:10">
      <c r="A91" s="81" t="s">
        <v>413</v>
      </c>
      <c r="B91" s="81" t="s">
        <v>413</v>
      </c>
      <c r="C91" s="81" t="s">
        <v>478</v>
      </c>
      <c r="D91" s="81" t="s">
        <v>479</v>
      </c>
      <c r="E91" s="81" t="s">
        <v>413</v>
      </c>
      <c r="F91" s="81" t="s">
        <v>508</v>
      </c>
      <c r="G91" s="86" t="s">
        <v>52</v>
      </c>
      <c r="H91" s="81" t="s">
        <v>533</v>
      </c>
      <c r="I91" s="81" t="s">
        <v>483</v>
      </c>
      <c r="J91" s="81" t="s">
        <v>413</v>
      </c>
    </row>
    <row r="92" ht="33.75" customHeight="1" spans="1:10">
      <c r="A92" s="81" t="s">
        <v>413</v>
      </c>
      <c r="B92" s="81" t="s">
        <v>413</v>
      </c>
      <c r="C92" s="81" t="s">
        <v>478</v>
      </c>
      <c r="D92" s="81" t="s">
        <v>489</v>
      </c>
      <c r="E92" s="81" t="s">
        <v>413</v>
      </c>
      <c r="F92" s="81" t="s">
        <v>481</v>
      </c>
      <c r="G92" s="86" t="s">
        <v>559</v>
      </c>
      <c r="H92" s="81" t="s">
        <v>492</v>
      </c>
      <c r="I92" s="81" t="s">
        <v>483</v>
      </c>
      <c r="J92" s="81" t="s">
        <v>413</v>
      </c>
    </row>
    <row r="93" ht="33.75" customHeight="1" spans="1:10">
      <c r="A93" s="81" t="s">
        <v>413</v>
      </c>
      <c r="B93" s="81" t="s">
        <v>413</v>
      </c>
      <c r="C93" s="81" t="s">
        <v>478</v>
      </c>
      <c r="D93" s="81" t="s">
        <v>493</v>
      </c>
      <c r="E93" s="81" t="s">
        <v>413</v>
      </c>
      <c r="F93" s="81" t="s">
        <v>481</v>
      </c>
      <c r="G93" s="86" t="s">
        <v>495</v>
      </c>
      <c r="H93" s="81" t="s">
        <v>492</v>
      </c>
      <c r="I93" s="81" t="s">
        <v>497</v>
      </c>
      <c r="J93" s="81" t="s">
        <v>413</v>
      </c>
    </row>
    <row r="94" ht="33.75" customHeight="1" spans="1:10">
      <c r="A94" s="81" t="s">
        <v>413</v>
      </c>
      <c r="B94" s="81" t="s">
        <v>413</v>
      </c>
      <c r="C94" s="81" t="s">
        <v>498</v>
      </c>
      <c r="D94" s="81" t="s">
        <v>499</v>
      </c>
      <c r="E94" s="81" t="s">
        <v>413</v>
      </c>
      <c r="F94" s="81" t="s">
        <v>481</v>
      </c>
      <c r="G94" s="86" t="s">
        <v>534</v>
      </c>
      <c r="H94" s="81" t="s">
        <v>492</v>
      </c>
      <c r="I94" s="81" t="s">
        <v>497</v>
      </c>
      <c r="J94" s="81" t="s">
        <v>413</v>
      </c>
    </row>
    <row r="95" ht="33.75" customHeight="1" spans="1:10">
      <c r="A95" s="81" t="s">
        <v>413</v>
      </c>
      <c r="B95" s="81" t="s">
        <v>413</v>
      </c>
      <c r="C95" s="81" t="s">
        <v>498</v>
      </c>
      <c r="D95" s="81" t="s">
        <v>499</v>
      </c>
      <c r="E95" s="81" t="s">
        <v>413</v>
      </c>
      <c r="F95" s="81" t="s">
        <v>508</v>
      </c>
      <c r="G95" s="86" t="s">
        <v>500</v>
      </c>
      <c r="H95" s="81" t="s">
        <v>492</v>
      </c>
      <c r="I95" s="81" t="s">
        <v>497</v>
      </c>
      <c r="J95" s="81" t="s">
        <v>413</v>
      </c>
    </row>
    <row r="96" ht="33.75" customHeight="1" spans="1:10">
      <c r="A96" s="81" t="s">
        <v>413</v>
      </c>
      <c r="B96" s="81" t="s">
        <v>413</v>
      </c>
      <c r="C96" s="81" t="s">
        <v>498</v>
      </c>
      <c r="D96" s="81" t="s">
        <v>501</v>
      </c>
      <c r="E96" s="81" t="s">
        <v>413</v>
      </c>
      <c r="F96" s="81" t="s">
        <v>481</v>
      </c>
      <c r="G96" s="86" t="s">
        <v>502</v>
      </c>
      <c r="H96" s="81" t="s">
        <v>492</v>
      </c>
      <c r="I96" s="81" t="s">
        <v>497</v>
      </c>
      <c r="J96" s="81" t="s">
        <v>413</v>
      </c>
    </row>
    <row r="97" ht="33.75" customHeight="1" spans="1:10">
      <c r="A97" s="81" t="s">
        <v>413</v>
      </c>
      <c r="B97" s="81" t="s">
        <v>413</v>
      </c>
      <c r="C97" s="81" t="s">
        <v>498</v>
      </c>
      <c r="D97" s="81" t="s">
        <v>501</v>
      </c>
      <c r="E97" s="81" t="s">
        <v>413</v>
      </c>
      <c r="F97" s="81" t="s">
        <v>481</v>
      </c>
      <c r="G97" s="86" t="s">
        <v>523</v>
      </c>
      <c r="H97" s="81" t="s">
        <v>492</v>
      </c>
      <c r="I97" s="81" t="s">
        <v>497</v>
      </c>
      <c r="J97" s="81" t="s">
        <v>413</v>
      </c>
    </row>
    <row r="98" ht="33.75" customHeight="1" spans="1:10">
      <c r="A98" s="81" t="s">
        <v>413</v>
      </c>
      <c r="B98" s="81" t="s">
        <v>413</v>
      </c>
      <c r="C98" s="81" t="s">
        <v>498</v>
      </c>
      <c r="D98" s="81" t="s">
        <v>501</v>
      </c>
      <c r="E98" s="81" t="s">
        <v>413</v>
      </c>
      <c r="F98" s="81" t="s">
        <v>481</v>
      </c>
      <c r="G98" s="86" t="s">
        <v>523</v>
      </c>
      <c r="H98" s="81" t="s">
        <v>492</v>
      </c>
      <c r="I98" s="81" t="s">
        <v>497</v>
      </c>
      <c r="J98" s="81" t="s">
        <v>413</v>
      </c>
    </row>
    <row r="99" ht="33.75" customHeight="1" spans="1:10">
      <c r="A99" s="81" t="s">
        <v>413</v>
      </c>
      <c r="B99" s="81" t="s">
        <v>413</v>
      </c>
      <c r="C99" s="81" t="s">
        <v>503</v>
      </c>
      <c r="D99" s="81" t="s">
        <v>504</v>
      </c>
      <c r="E99" s="81" t="s">
        <v>413</v>
      </c>
      <c r="F99" s="81" t="s">
        <v>481</v>
      </c>
      <c r="G99" s="86" t="s">
        <v>506</v>
      </c>
      <c r="H99" s="81" t="s">
        <v>492</v>
      </c>
      <c r="I99" s="81" t="s">
        <v>483</v>
      </c>
      <c r="J99" s="81" t="s">
        <v>413</v>
      </c>
    </row>
    <row r="100" ht="33.75" customHeight="1" spans="1:10">
      <c r="A100" s="81" t="s">
        <v>413</v>
      </c>
      <c r="B100" s="81" t="s">
        <v>413</v>
      </c>
      <c r="C100" s="81" t="s">
        <v>503</v>
      </c>
      <c r="D100" s="81" t="s">
        <v>504</v>
      </c>
      <c r="E100" s="81" t="s">
        <v>413</v>
      </c>
      <c r="F100" s="81" t="s">
        <v>481</v>
      </c>
      <c r="G100" s="86" t="s">
        <v>506</v>
      </c>
      <c r="H100" s="81" t="s">
        <v>492</v>
      </c>
      <c r="I100" s="81" t="s">
        <v>483</v>
      </c>
      <c r="J100" s="81" t="s">
        <v>413</v>
      </c>
    </row>
    <row r="101" ht="33.75" customHeight="1" spans="1:10">
      <c r="A101" s="81" t="s">
        <v>421</v>
      </c>
      <c r="B101" s="81" t="s">
        <v>530</v>
      </c>
      <c r="C101" s="81" t="s">
        <v>478</v>
      </c>
      <c r="D101" s="81" t="s">
        <v>479</v>
      </c>
      <c r="E101" s="81" t="s">
        <v>421</v>
      </c>
      <c r="F101" s="81" t="s">
        <v>481</v>
      </c>
      <c r="G101" s="86" t="s">
        <v>509</v>
      </c>
      <c r="H101" s="81" t="s">
        <v>533</v>
      </c>
      <c r="I101" s="81" t="s">
        <v>483</v>
      </c>
      <c r="J101" s="81" t="s">
        <v>532</v>
      </c>
    </row>
    <row r="102" ht="33.75" customHeight="1" spans="1:10">
      <c r="A102" s="81" t="s">
        <v>421</v>
      </c>
      <c r="B102" s="81" t="s">
        <v>530</v>
      </c>
      <c r="C102" s="81" t="s">
        <v>478</v>
      </c>
      <c r="D102" s="81" t="s">
        <v>479</v>
      </c>
      <c r="E102" s="81" t="s">
        <v>421</v>
      </c>
      <c r="F102" s="81" t="s">
        <v>481</v>
      </c>
      <c r="G102" s="86" t="s">
        <v>561</v>
      </c>
      <c r="H102" s="81" t="s">
        <v>551</v>
      </c>
      <c r="I102" s="81" t="s">
        <v>483</v>
      </c>
      <c r="J102" s="81" t="s">
        <v>532</v>
      </c>
    </row>
    <row r="103" ht="33.75" customHeight="1" spans="1:10">
      <c r="A103" s="81" t="s">
        <v>421</v>
      </c>
      <c r="B103" s="81" t="s">
        <v>530</v>
      </c>
      <c r="C103" s="81" t="s">
        <v>478</v>
      </c>
      <c r="D103" s="81" t="s">
        <v>479</v>
      </c>
      <c r="E103" s="81" t="s">
        <v>421</v>
      </c>
      <c r="F103" s="81" t="s">
        <v>481</v>
      </c>
      <c r="G103" s="86" t="s">
        <v>52</v>
      </c>
      <c r="H103" s="81" t="s">
        <v>533</v>
      </c>
      <c r="I103" s="81" t="s">
        <v>483</v>
      </c>
      <c r="J103" s="81" t="s">
        <v>532</v>
      </c>
    </row>
    <row r="104" ht="33.75" customHeight="1" spans="1:10">
      <c r="A104" s="81" t="s">
        <v>421</v>
      </c>
      <c r="B104" s="81" t="s">
        <v>530</v>
      </c>
      <c r="C104" s="81" t="s">
        <v>478</v>
      </c>
      <c r="D104" s="81" t="s">
        <v>479</v>
      </c>
      <c r="E104" s="81" t="s">
        <v>421</v>
      </c>
      <c r="F104" s="81" t="s">
        <v>481</v>
      </c>
      <c r="G104" s="86" t="s">
        <v>531</v>
      </c>
      <c r="H104" s="81" t="s">
        <v>492</v>
      </c>
      <c r="I104" s="81" t="s">
        <v>483</v>
      </c>
      <c r="J104" s="81" t="s">
        <v>421</v>
      </c>
    </row>
    <row r="105" ht="33.75" customHeight="1" spans="1:10">
      <c r="A105" s="81" t="s">
        <v>421</v>
      </c>
      <c r="B105" s="81" t="s">
        <v>530</v>
      </c>
      <c r="C105" s="81" t="s">
        <v>478</v>
      </c>
      <c r="D105" s="81" t="s">
        <v>489</v>
      </c>
      <c r="E105" s="81" t="s">
        <v>421</v>
      </c>
      <c r="F105" s="81" t="s">
        <v>508</v>
      </c>
      <c r="G105" s="86" t="s">
        <v>555</v>
      </c>
      <c r="H105" s="81"/>
      <c r="I105" s="81" t="s">
        <v>497</v>
      </c>
      <c r="J105" s="81" t="s">
        <v>532</v>
      </c>
    </row>
    <row r="106" ht="33.75" customHeight="1" spans="1:10">
      <c r="A106" s="81" t="s">
        <v>421</v>
      </c>
      <c r="B106" s="81" t="s">
        <v>530</v>
      </c>
      <c r="C106" s="81" t="s">
        <v>478</v>
      </c>
      <c r="D106" s="81" t="s">
        <v>493</v>
      </c>
      <c r="E106" s="81" t="s">
        <v>421</v>
      </c>
      <c r="F106" s="81" t="s">
        <v>481</v>
      </c>
      <c r="G106" s="86" t="s">
        <v>559</v>
      </c>
      <c r="H106" s="81" t="s">
        <v>492</v>
      </c>
      <c r="I106" s="81" t="s">
        <v>483</v>
      </c>
      <c r="J106" s="81" t="s">
        <v>532</v>
      </c>
    </row>
    <row r="107" ht="33.75" customHeight="1" spans="1:10">
      <c r="A107" s="81" t="s">
        <v>421</v>
      </c>
      <c r="B107" s="81" t="s">
        <v>530</v>
      </c>
      <c r="C107" s="81" t="s">
        <v>498</v>
      </c>
      <c r="D107" s="81" t="s">
        <v>499</v>
      </c>
      <c r="E107" s="81" t="s">
        <v>421</v>
      </c>
      <c r="F107" s="81" t="s">
        <v>508</v>
      </c>
      <c r="G107" s="86" t="s">
        <v>556</v>
      </c>
      <c r="H107" s="81"/>
      <c r="I107" s="81" t="s">
        <v>497</v>
      </c>
      <c r="J107" s="81" t="s">
        <v>532</v>
      </c>
    </row>
    <row r="108" ht="33.75" customHeight="1" spans="1:10">
      <c r="A108" s="81" t="s">
        <v>421</v>
      </c>
      <c r="B108" s="81" t="s">
        <v>530</v>
      </c>
      <c r="C108" s="81" t="s">
        <v>498</v>
      </c>
      <c r="D108" s="81" t="s">
        <v>501</v>
      </c>
      <c r="E108" s="81" t="s">
        <v>421</v>
      </c>
      <c r="F108" s="81" t="s">
        <v>508</v>
      </c>
      <c r="G108" s="86" t="s">
        <v>502</v>
      </c>
      <c r="H108" s="81"/>
      <c r="I108" s="81" t="s">
        <v>497</v>
      </c>
      <c r="J108" s="81" t="s">
        <v>532</v>
      </c>
    </row>
    <row r="109" ht="33.75" customHeight="1" spans="1:10">
      <c r="A109" s="81" t="s">
        <v>421</v>
      </c>
      <c r="B109" s="81" t="s">
        <v>530</v>
      </c>
      <c r="C109" s="81" t="s">
        <v>503</v>
      </c>
      <c r="D109" s="81" t="s">
        <v>504</v>
      </c>
      <c r="E109" s="81" t="s">
        <v>421</v>
      </c>
      <c r="F109" s="81" t="s">
        <v>481</v>
      </c>
      <c r="G109" s="86" t="s">
        <v>562</v>
      </c>
      <c r="H109" s="81" t="s">
        <v>492</v>
      </c>
      <c r="I109" s="81" t="s">
        <v>483</v>
      </c>
      <c r="J109" s="81" t="s">
        <v>532</v>
      </c>
    </row>
    <row r="110" ht="33.75" customHeight="1" spans="1:10">
      <c r="A110" s="81" t="s">
        <v>435</v>
      </c>
      <c r="B110" s="81" t="s">
        <v>435</v>
      </c>
      <c r="C110" s="81" t="s">
        <v>478</v>
      </c>
      <c r="D110" s="81" t="s">
        <v>479</v>
      </c>
      <c r="E110" s="81" t="s">
        <v>484</v>
      </c>
      <c r="F110" s="81" t="s">
        <v>481</v>
      </c>
      <c r="G110" s="86" t="s">
        <v>561</v>
      </c>
      <c r="H110" s="81" t="s">
        <v>563</v>
      </c>
      <c r="I110" s="81" t="s">
        <v>483</v>
      </c>
      <c r="J110" s="81" t="s">
        <v>435</v>
      </c>
    </row>
    <row r="111" ht="33.75" customHeight="1" spans="1:10">
      <c r="A111" s="81" t="s">
        <v>435</v>
      </c>
      <c r="B111" s="81" t="s">
        <v>435</v>
      </c>
      <c r="C111" s="81" t="s">
        <v>478</v>
      </c>
      <c r="D111" s="81" t="s">
        <v>479</v>
      </c>
      <c r="E111" s="81" t="s">
        <v>525</v>
      </c>
      <c r="F111" s="81" t="s">
        <v>508</v>
      </c>
      <c r="G111" s="86" t="s">
        <v>514</v>
      </c>
      <c r="H111" s="81" t="s">
        <v>492</v>
      </c>
      <c r="I111" s="81" t="s">
        <v>483</v>
      </c>
      <c r="J111" s="81" t="s">
        <v>435</v>
      </c>
    </row>
    <row r="112" ht="33.75" customHeight="1" spans="1:10">
      <c r="A112" s="81" t="s">
        <v>435</v>
      </c>
      <c r="B112" s="81" t="s">
        <v>435</v>
      </c>
      <c r="C112" s="81" t="s">
        <v>478</v>
      </c>
      <c r="D112" s="81" t="s">
        <v>479</v>
      </c>
      <c r="E112" s="81" t="s">
        <v>435</v>
      </c>
      <c r="F112" s="81" t="s">
        <v>508</v>
      </c>
      <c r="G112" s="86" t="s">
        <v>514</v>
      </c>
      <c r="H112" s="81" t="s">
        <v>492</v>
      </c>
      <c r="I112" s="81" t="s">
        <v>483</v>
      </c>
      <c r="J112" s="81" t="s">
        <v>435</v>
      </c>
    </row>
    <row r="113" ht="33.75" customHeight="1" spans="1:10">
      <c r="A113" s="81" t="s">
        <v>435</v>
      </c>
      <c r="B113" s="81" t="s">
        <v>435</v>
      </c>
      <c r="C113" s="81" t="s">
        <v>498</v>
      </c>
      <c r="D113" s="81" t="s">
        <v>499</v>
      </c>
      <c r="E113" s="81" t="s">
        <v>552</v>
      </c>
      <c r="F113" s="81" t="s">
        <v>481</v>
      </c>
      <c r="G113" s="86" t="s">
        <v>506</v>
      </c>
      <c r="H113" s="81" t="s">
        <v>492</v>
      </c>
      <c r="I113" s="81" t="s">
        <v>483</v>
      </c>
      <c r="J113" s="81" t="s">
        <v>435</v>
      </c>
    </row>
    <row r="114" ht="33.75" customHeight="1" spans="1:10">
      <c r="A114" s="81" t="s">
        <v>435</v>
      </c>
      <c r="B114" s="81" t="s">
        <v>435</v>
      </c>
      <c r="C114" s="81" t="s">
        <v>503</v>
      </c>
      <c r="D114" s="81" t="s">
        <v>504</v>
      </c>
      <c r="E114" s="81" t="s">
        <v>553</v>
      </c>
      <c r="F114" s="81" t="s">
        <v>508</v>
      </c>
      <c r="G114" s="86" t="s">
        <v>506</v>
      </c>
      <c r="H114" s="81" t="s">
        <v>492</v>
      </c>
      <c r="I114" s="81" t="s">
        <v>483</v>
      </c>
      <c r="J114" s="81" t="s">
        <v>435</v>
      </c>
    </row>
    <row r="115" ht="33.75" customHeight="1" spans="1:10">
      <c r="A115" s="81" t="s">
        <v>461</v>
      </c>
      <c r="B115" s="81" t="s">
        <v>461</v>
      </c>
      <c r="C115" s="81" t="s">
        <v>478</v>
      </c>
      <c r="D115" s="81" t="s">
        <v>479</v>
      </c>
      <c r="E115" s="81" t="s">
        <v>461</v>
      </c>
      <c r="F115" s="81" t="s">
        <v>520</v>
      </c>
      <c r="G115" s="86" t="s">
        <v>509</v>
      </c>
      <c r="H115" s="81" t="s">
        <v>564</v>
      </c>
      <c r="I115" s="81" t="s">
        <v>483</v>
      </c>
      <c r="J115" s="81" t="s">
        <v>461</v>
      </c>
    </row>
    <row r="116" ht="33.75" customHeight="1" spans="1:10">
      <c r="A116" s="81" t="s">
        <v>461</v>
      </c>
      <c r="B116" s="81" t="s">
        <v>461</v>
      </c>
      <c r="C116" s="81" t="s">
        <v>478</v>
      </c>
      <c r="D116" s="81" t="s">
        <v>479</v>
      </c>
      <c r="E116" s="81" t="s">
        <v>461</v>
      </c>
      <c r="F116" s="81" t="s">
        <v>520</v>
      </c>
      <c r="G116" s="86" t="s">
        <v>160</v>
      </c>
      <c r="H116" s="81" t="s">
        <v>565</v>
      </c>
      <c r="I116" s="81" t="s">
        <v>483</v>
      </c>
      <c r="J116" s="81" t="s">
        <v>461</v>
      </c>
    </row>
    <row r="117" ht="33.75" customHeight="1" spans="1:10">
      <c r="A117" s="81" t="s">
        <v>461</v>
      </c>
      <c r="B117" s="81" t="s">
        <v>461</v>
      </c>
      <c r="C117" s="81" t="s">
        <v>478</v>
      </c>
      <c r="D117" s="81" t="s">
        <v>479</v>
      </c>
      <c r="E117" s="81" t="s">
        <v>461</v>
      </c>
      <c r="F117" s="81" t="s">
        <v>520</v>
      </c>
      <c r="G117" s="86" t="s">
        <v>509</v>
      </c>
      <c r="H117" s="81" t="s">
        <v>566</v>
      </c>
      <c r="I117" s="81" t="s">
        <v>483</v>
      </c>
      <c r="J117" s="81" t="s">
        <v>461</v>
      </c>
    </row>
    <row r="118" ht="33.75" customHeight="1" spans="1:10">
      <c r="A118" s="81" t="s">
        <v>461</v>
      </c>
      <c r="B118" s="81" t="s">
        <v>461</v>
      </c>
      <c r="C118" s="81" t="s">
        <v>478</v>
      </c>
      <c r="D118" s="81" t="s">
        <v>479</v>
      </c>
      <c r="E118" s="81" t="s">
        <v>461</v>
      </c>
      <c r="F118" s="81" t="s">
        <v>520</v>
      </c>
      <c r="G118" s="86" t="s">
        <v>53</v>
      </c>
      <c r="H118" s="81" t="s">
        <v>567</v>
      </c>
      <c r="I118" s="81" t="s">
        <v>483</v>
      </c>
      <c r="J118" s="81" t="s">
        <v>461</v>
      </c>
    </row>
    <row r="119" ht="33.75" customHeight="1" spans="1:10">
      <c r="A119" s="81" t="s">
        <v>461</v>
      </c>
      <c r="B119" s="81" t="s">
        <v>461</v>
      </c>
      <c r="C119" s="81" t="s">
        <v>478</v>
      </c>
      <c r="D119" s="81" t="s">
        <v>489</v>
      </c>
      <c r="E119" s="81" t="s">
        <v>461</v>
      </c>
      <c r="F119" s="81" t="s">
        <v>508</v>
      </c>
      <c r="G119" s="86" t="s">
        <v>514</v>
      </c>
      <c r="H119" s="81" t="s">
        <v>492</v>
      </c>
      <c r="I119" s="81" t="s">
        <v>483</v>
      </c>
      <c r="J119" s="81" t="s">
        <v>461</v>
      </c>
    </row>
    <row r="120" ht="33.75" customHeight="1" spans="1:10">
      <c r="A120" s="81" t="s">
        <v>461</v>
      </c>
      <c r="B120" s="81" t="s">
        <v>461</v>
      </c>
      <c r="C120" s="81" t="s">
        <v>478</v>
      </c>
      <c r="D120" s="81" t="s">
        <v>493</v>
      </c>
      <c r="E120" s="81" t="s">
        <v>461</v>
      </c>
      <c r="F120" s="81" t="s">
        <v>481</v>
      </c>
      <c r="G120" s="86" t="s">
        <v>491</v>
      </c>
      <c r="H120" s="81" t="s">
        <v>492</v>
      </c>
      <c r="I120" s="81" t="s">
        <v>483</v>
      </c>
      <c r="J120" s="81" t="s">
        <v>461</v>
      </c>
    </row>
    <row r="121" ht="33.75" customHeight="1" spans="1:10">
      <c r="A121" s="81" t="s">
        <v>461</v>
      </c>
      <c r="B121" s="81" t="s">
        <v>461</v>
      </c>
      <c r="C121" s="81" t="s">
        <v>498</v>
      </c>
      <c r="D121" s="81" t="s">
        <v>499</v>
      </c>
      <c r="E121" s="81" t="s">
        <v>461</v>
      </c>
      <c r="F121" s="81" t="s">
        <v>481</v>
      </c>
      <c r="G121" s="86" t="s">
        <v>491</v>
      </c>
      <c r="H121" s="81" t="s">
        <v>492</v>
      </c>
      <c r="I121" s="81" t="s">
        <v>483</v>
      </c>
      <c r="J121" s="81" t="s">
        <v>461</v>
      </c>
    </row>
    <row r="122" ht="33.75" customHeight="1" spans="1:10">
      <c r="A122" s="81" t="s">
        <v>461</v>
      </c>
      <c r="B122" s="81" t="s">
        <v>461</v>
      </c>
      <c r="C122" s="81" t="s">
        <v>503</v>
      </c>
      <c r="D122" s="81" t="s">
        <v>504</v>
      </c>
      <c r="E122" s="81" t="s">
        <v>461</v>
      </c>
      <c r="F122" s="81" t="s">
        <v>481</v>
      </c>
      <c r="G122" s="86" t="s">
        <v>491</v>
      </c>
      <c r="H122" s="81" t="s">
        <v>492</v>
      </c>
      <c r="I122" s="81" t="s">
        <v>483</v>
      </c>
      <c r="J122" s="81" t="s">
        <v>461</v>
      </c>
    </row>
    <row r="123" ht="33.75" customHeight="1" spans="1:10">
      <c r="A123" s="81" t="s">
        <v>290</v>
      </c>
      <c r="B123" s="81" t="s">
        <v>568</v>
      </c>
      <c r="C123" s="81" t="s">
        <v>478</v>
      </c>
      <c r="D123" s="81" t="s">
        <v>479</v>
      </c>
      <c r="E123" s="81" t="s">
        <v>569</v>
      </c>
      <c r="F123" s="81" t="s">
        <v>481</v>
      </c>
      <c r="G123" s="86" t="s">
        <v>570</v>
      </c>
      <c r="H123" s="81" t="s">
        <v>551</v>
      </c>
      <c r="I123" s="81" t="s">
        <v>483</v>
      </c>
      <c r="J123" s="81" t="s">
        <v>571</v>
      </c>
    </row>
    <row r="124" ht="33.75" customHeight="1" spans="1:10">
      <c r="A124" s="81" t="s">
        <v>290</v>
      </c>
      <c r="B124" s="81" t="s">
        <v>568</v>
      </c>
      <c r="C124" s="81" t="s">
        <v>478</v>
      </c>
      <c r="D124" s="81" t="s">
        <v>489</v>
      </c>
      <c r="E124" s="81" t="s">
        <v>572</v>
      </c>
      <c r="F124" s="81" t="s">
        <v>481</v>
      </c>
      <c r="G124" s="86" t="s">
        <v>491</v>
      </c>
      <c r="H124" s="81" t="s">
        <v>492</v>
      </c>
      <c r="I124" s="81" t="s">
        <v>483</v>
      </c>
      <c r="J124" s="81" t="s">
        <v>573</v>
      </c>
    </row>
    <row r="125" ht="33.75" customHeight="1" spans="1:10">
      <c r="A125" s="81" t="s">
        <v>290</v>
      </c>
      <c r="B125" s="81" t="s">
        <v>568</v>
      </c>
      <c r="C125" s="81" t="s">
        <v>478</v>
      </c>
      <c r="D125" s="81" t="s">
        <v>489</v>
      </c>
      <c r="E125" s="81" t="s">
        <v>574</v>
      </c>
      <c r="F125" s="81" t="s">
        <v>481</v>
      </c>
      <c r="G125" s="86" t="s">
        <v>575</v>
      </c>
      <c r="H125" s="81" t="s">
        <v>492</v>
      </c>
      <c r="I125" s="81" t="s">
        <v>483</v>
      </c>
      <c r="J125" s="81" t="s">
        <v>576</v>
      </c>
    </row>
    <row r="126" ht="33.75" customHeight="1" spans="1:10">
      <c r="A126" s="81" t="s">
        <v>290</v>
      </c>
      <c r="B126" s="81" t="s">
        <v>568</v>
      </c>
      <c r="C126" s="81" t="s">
        <v>478</v>
      </c>
      <c r="D126" s="81" t="s">
        <v>493</v>
      </c>
      <c r="E126" s="81" t="s">
        <v>577</v>
      </c>
      <c r="F126" s="81" t="s">
        <v>520</v>
      </c>
      <c r="G126" s="86" t="s">
        <v>46</v>
      </c>
      <c r="H126" s="81" t="s">
        <v>521</v>
      </c>
      <c r="I126" s="81" t="s">
        <v>483</v>
      </c>
      <c r="J126" s="81" t="s">
        <v>578</v>
      </c>
    </row>
    <row r="127" ht="33.75" customHeight="1" spans="1:10">
      <c r="A127" s="81" t="s">
        <v>290</v>
      </c>
      <c r="B127" s="81" t="s">
        <v>568</v>
      </c>
      <c r="C127" s="81" t="s">
        <v>498</v>
      </c>
      <c r="D127" s="81" t="s">
        <v>499</v>
      </c>
      <c r="E127" s="81" t="s">
        <v>579</v>
      </c>
      <c r="F127" s="81" t="s">
        <v>508</v>
      </c>
      <c r="G127" s="86" t="s">
        <v>514</v>
      </c>
      <c r="H127" s="81" t="s">
        <v>492</v>
      </c>
      <c r="I127" s="81" t="s">
        <v>483</v>
      </c>
      <c r="J127" s="81" t="s">
        <v>580</v>
      </c>
    </row>
    <row r="128" ht="73" customHeight="1" spans="1:10">
      <c r="A128" s="81" t="s">
        <v>290</v>
      </c>
      <c r="B128" s="81" t="s">
        <v>568</v>
      </c>
      <c r="C128" s="81" t="s">
        <v>503</v>
      </c>
      <c r="D128" s="81" t="s">
        <v>504</v>
      </c>
      <c r="E128" s="81" t="s">
        <v>505</v>
      </c>
      <c r="F128" s="81" t="s">
        <v>481</v>
      </c>
      <c r="G128" s="86" t="s">
        <v>506</v>
      </c>
      <c r="H128" s="81" t="s">
        <v>492</v>
      </c>
      <c r="I128" s="81" t="s">
        <v>483</v>
      </c>
      <c r="J128" s="81" t="s">
        <v>581</v>
      </c>
    </row>
    <row r="129" ht="33.75" customHeight="1" spans="1:10">
      <c r="A129" s="81" t="s">
        <v>443</v>
      </c>
      <c r="B129" s="81" t="s">
        <v>582</v>
      </c>
      <c r="C129" s="81" t="s">
        <v>478</v>
      </c>
      <c r="D129" s="81" t="s">
        <v>479</v>
      </c>
      <c r="E129" s="81" t="s">
        <v>582</v>
      </c>
      <c r="F129" s="81" t="s">
        <v>481</v>
      </c>
      <c r="G129" s="86" t="s">
        <v>49</v>
      </c>
      <c r="H129" s="81" t="s">
        <v>583</v>
      </c>
      <c r="I129" s="81" t="s">
        <v>483</v>
      </c>
      <c r="J129" s="81" t="s">
        <v>582</v>
      </c>
    </row>
    <row r="130" ht="33.75" customHeight="1" spans="1:10">
      <c r="A130" s="81" t="s">
        <v>443</v>
      </c>
      <c r="B130" s="81" t="s">
        <v>582</v>
      </c>
      <c r="C130" s="81" t="s">
        <v>478</v>
      </c>
      <c r="D130" s="81" t="s">
        <v>479</v>
      </c>
      <c r="E130" s="81" t="s">
        <v>582</v>
      </c>
      <c r="F130" s="81" t="s">
        <v>481</v>
      </c>
      <c r="G130" s="86" t="s">
        <v>45</v>
      </c>
      <c r="H130" s="81" t="s">
        <v>584</v>
      </c>
      <c r="I130" s="81" t="s">
        <v>483</v>
      </c>
      <c r="J130" s="81" t="s">
        <v>582</v>
      </c>
    </row>
    <row r="131" ht="33.75" customHeight="1" spans="1:10">
      <c r="A131" s="81" t="s">
        <v>443</v>
      </c>
      <c r="B131" s="81" t="s">
        <v>582</v>
      </c>
      <c r="C131" s="81" t="s">
        <v>498</v>
      </c>
      <c r="D131" s="81" t="s">
        <v>499</v>
      </c>
      <c r="E131" s="81" t="s">
        <v>582</v>
      </c>
      <c r="F131" s="81" t="s">
        <v>508</v>
      </c>
      <c r="G131" s="86" t="s">
        <v>502</v>
      </c>
      <c r="H131" s="81" t="s">
        <v>502</v>
      </c>
      <c r="I131" s="81" t="s">
        <v>497</v>
      </c>
      <c r="J131" s="81" t="s">
        <v>582</v>
      </c>
    </row>
    <row r="132" ht="33.75" customHeight="1" spans="1:10">
      <c r="A132" s="81" t="s">
        <v>443</v>
      </c>
      <c r="B132" s="81" t="s">
        <v>582</v>
      </c>
      <c r="C132" s="81" t="s">
        <v>498</v>
      </c>
      <c r="D132" s="81" t="s">
        <v>501</v>
      </c>
      <c r="E132" s="81" t="s">
        <v>582</v>
      </c>
      <c r="F132" s="81" t="s">
        <v>508</v>
      </c>
      <c r="G132" s="86" t="s">
        <v>585</v>
      </c>
      <c r="H132" s="81" t="s">
        <v>585</v>
      </c>
      <c r="I132" s="81" t="s">
        <v>497</v>
      </c>
      <c r="J132" s="81" t="s">
        <v>582</v>
      </c>
    </row>
    <row r="133" ht="33.75" customHeight="1" spans="1:10">
      <c r="A133" s="81" t="s">
        <v>443</v>
      </c>
      <c r="B133" s="81" t="s">
        <v>582</v>
      </c>
      <c r="C133" s="81" t="s">
        <v>503</v>
      </c>
      <c r="D133" s="81" t="s">
        <v>504</v>
      </c>
      <c r="E133" s="81" t="s">
        <v>582</v>
      </c>
      <c r="F133" s="81" t="s">
        <v>481</v>
      </c>
      <c r="G133" s="86" t="s">
        <v>506</v>
      </c>
      <c r="H133" s="81" t="s">
        <v>492</v>
      </c>
      <c r="I133" s="81" t="s">
        <v>483</v>
      </c>
      <c r="J133" s="81" t="s">
        <v>582</v>
      </c>
    </row>
    <row r="134" ht="33.75" customHeight="1" spans="1:10">
      <c r="A134" s="81" t="s">
        <v>447</v>
      </c>
      <c r="B134" s="81" t="s">
        <v>586</v>
      </c>
      <c r="C134" s="81" t="s">
        <v>478</v>
      </c>
      <c r="D134" s="81" t="s">
        <v>479</v>
      </c>
      <c r="E134" s="81" t="s">
        <v>587</v>
      </c>
      <c r="F134" s="81" t="s">
        <v>508</v>
      </c>
      <c r="G134" s="86" t="s">
        <v>45</v>
      </c>
      <c r="H134" s="81" t="s">
        <v>533</v>
      </c>
      <c r="I134" s="81" t="s">
        <v>483</v>
      </c>
      <c r="J134" s="81" t="s">
        <v>586</v>
      </c>
    </row>
    <row r="135" ht="33.75" customHeight="1" spans="1:10">
      <c r="A135" s="81" t="s">
        <v>447</v>
      </c>
      <c r="B135" s="81" t="s">
        <v>586</v>
      </c>
      <c r="C135" s="81" t="s">
        <v>478</v>
      </c>
      <c r="D135" s="81" t="s">
        <v>479</v>
      </c>
      <c r="E135" s="81" t="s">
        <v>587</v>
      </c>
      <c r="F135" s="81" t="s">
        <v>508</v>
      </c>
      <c r="G135" s="86" t="s">
        <v>588</v>
      </c>
      <c r="H135" s="81" t="s">
        <v>533</v>
      </c>
      <c r="I135" s="81" t="s">
        <v>483</v>
      </c>
      <c r="J135" s="81" t="s">
        <v>586</v>
      </c>
    </row>
    <row r="136" ht="33.75" customHeight="1" spans="1:10">
      <c r="A136" s="81" t="s">
        <v>447</v>
      </c>
      <c r="B136" s="81" t="s">
        <v>586</v>
      </c>
      <c r="C136" s="81" t="s">
        <v>478</v>
      </c>
      <c r="D136" s="81" t="s">
        <v>479</v>
      </c>
      <c r="E136" s="81" t="s">
        <v>587</v>
      </c>
      <c r="F136" s="81" t="s">
        <v>508</v>
      </c>
      <c r="G136" s="86" t="s">
        <v>45</v>
      </c>
      <c r="H136" s="81" t="s">
        <v>533</v>
      </c>
      <c r="I136" s="81" t="s">
        <v>483</v>
      </c>
      <c r="J136" s="81" t="s">
        <v>586</v>
      </c>
    </row>
    <row r="137" ht="33.75" customHeight="1" spans="1:10">
      <c r="A137" s="81" t="s">
        <v>447</v>
      </c>
      <c r="B137" s="81" t="s">
        <v>586</v>
      </c>
      <c r="C137" s="81" t="s">
        <v>478</v>
      </c>
      <c r="D137" s="81" t="s">
        <v>479</v>
      </c>
      <c r="E137" s="81" t="s">
        <v>587</v>
      </c>
      <c r="F137" s="81" t="s">
        <v>508</v>
      </c>
      <c r="G137" s="86" t="s">
        <v>51</v>
      </c>
      <c r="H137" s="81" t="s">
        <v>533</v>
      </c>
      <c r="I137" s="81" t="s">
        <v>483</v>
      </c>
      <c r="J137" s="81" t="s">
        <v>586</v>
      </c>
    </row>
    <row r="138" ht="33.75" customHeight="1" spans="1:10">
      <c r="A138" s="81" t="s">
        <v>447</v>
      </c>
      <c r="B138" s="81" t="s">
        <v>586</v>
      </c>
      <c r="C138" s="81" t="s">
        <v>478</v>
      </c>
      <c r="D138" s="81" t="s">
        <v>479</v>
      </c>
      <c r="E138" s="81" t="s">
        <v>587</v>
      </c>
      <c r="F138" s="81" t="s">
        <v>508</v>
      </c>
      <c r="G138" s="86" t="s">
        <v>59</v>
      </c>
      <c r="H138" s="81" t="s">
        <v>533</v>
      </c>
      <c r="I138" s="81" t="s">
        <v>483</v>
      </c>
      <c r="J138" s="81" t="s">
        <v>586</v>
      </c>
    </row>
    <row r="139" ht="33.75" customHeight="1" spans="1:10">
      <c r="A139" s="81" t="s">
        <v>447</v>
      </c>
      <c r="B139" s="81" t="s">
        <v>586</v>
      </c>
      <c r="C139" s="81" t="s">
        <v>478</v>
      </c>
      <c r="D139" s="81" t="s">
        <v>479</v>
      </c>
      <c r="E139" s="81" t="s">
        <v>587</v>
      </c>
      <c r="F139" s="81" t="s">
        <v>508</v>
      </c>
      <c r="G139" s="86" t="s">
        <v>588</v>
      </c>
      <c r="H139" s="81" t="s">
        <v>533</v>
      </c>
      <c r="I139" s="81" t="s">
        <v>483</v>
      </c>
      <c r="J139" s="81" t="s">
        <v>586</v>
      </c>
    </row>
    <row r="140" ht="33.75" customHeight="1" spans="1:10">
      <c r="A140" s="81" t="s">
        <v>447</v>
      </c>
      <c r="B140" s="81" t="s">
        <v>586</v>
      </c>
      <c r="C140" s="81" t="s">
        <v>478</v>
      </c>
      <c r="D140" s="81" t="s">
        <v>479</v>
      </c>
      <c r="E140" s="81" t="s">
        <v>587</v>
      </c>
      <c r="F140" s="81" t="s">
        <v>508</v>
      </c>
      <c r="G140" s="86" t="s">
        <v>588</v>
      </c>
      <c r="H140" s="81" t="s">
        <v>589</v>
      </c>
      <c r="I140" s="81" t="s">
        <v>483</v>
      </c>
      <c r="J140" s="81" t="s">
        <v>586</v>
      </c>
    </row>
    <row r="141" ht="33.75" customHeight="1" spans="1:10">
      <c r="A141" s="81" t="s">
        <v>447</v>
      </c>
      <c r="B141" s="81" t="s">
        <v>586</v>
      </c>
      <c r="C141" s="81" t="s">
        <v>478</v>
      </c>
      <c r="D141" s="81" t="s">
        <v>479</v>
      </c>
      <c r="E141" s="81" t="s">
        <v>587</v>
      </c>
      <c r="F141" s="81" t="s">
        <v>508</v>
      </c>
      <c r="G141" s="86" t="s">
        <v>509</v>
      </c>
      <c r="H141" s="81" t="s">
        <v>533</v>
      </c>
      <c r="I141" s="81" t="s">
        <v>483</v>
      </c>
      <c r="J141" s="81" t="s">
        <v>586</v>
      </c>
    </row>
    <row r="142" ht="33.75" customHeight="1" spans="1:10">
      <c r="A142" s="81" t="s">
        <v>447</v>
      </c>
      <c r="B142" s="81" t="s">
        <v>586</v>
      </c>
      <c r="C142" s="81" t="s">
        <v>478</v>
      </c>
      <c r="D142" s="81" t="s">
        <v>479</v>
      </c>
      <c r="E142" s="81" t="s">
        <v>587</v>
      </c>
      <c r="F142" s="81" t="s">
        <v>508</v>
      </c>
      <c r="G142" s="86" t="s">
        <v>509</v>
      </c>
      <c r="H142" s="81" t="s">
        <v>533</v>
      </c>
      <c r="I142" s="81" t="s">
        <v>483</v>
      </c>
      <c r="J142" s="81" t="s">
        <v>586</v>
      </c>
    </row>
    <row r="143" ht="33.75" customHeight="1" spans="1:10">
      <c r="A143" s="81" t="s">
        <v>447</v>
      </c>
      <c r="B143" s="81" t="s">
        <v>586</v>
      </c>
      <c r="C143" s="81" t="s">
        <v>478</v>
      </c>
      <c r="D143" s="81" t="s">
        <v>479</v>
      </c>
      <c r="E143" s="81" t="s">
        <v>587</v>
      </c>
      <c r="F143" s="81" t="s">
        <v>508</v>
      </c>
      <c r="G143" s="86" t="s">
        <v>509</v>
      </c>
      <c r="H143" s="81" t="s">
        <v>533</v>
      </c>
      <c r="I143" s="81" t="s">
        <v>483</v>
      </c>
      <c r="J143" s="81" t="s">
        <v>586</v>
      </c>
    </row>
    <row r="144" ht="33.75" customHeight="1" spans="1:10">
      <c r="A144" s="81" t="s">
        <v>447</v>
      </c>
      <c r="B144" s="81" t="s">
        <v>586</v>
      </c>
      <c r="C144" s="81" t="s">
        <v>478</v>
      </c>
      <c r="D144" s="81" t="s">
        <v>479</v>
      </c>
      <c r="E144" s="81" t="s">
        <v>587</v>
      </c>
      <c r="F144" s="81" t="s">
        <v>508</v>
      </c>
      <c r="G144" s="86" t="s">
        <v>509</v>
      </c>
      <c r="H144" s="81" t="s">
        <v>533</v>
      </c>
      <c r="I144" s="81" t="s">
        <v>483</v>
      </c>
      <c r="J144" s="81" t="s">
        <v>586</v>
      </c>
    </row>
    <row r="145" ht="33.75" customHeight="1" spans="1:10">
      <c r="A145" s="81" t="s">
        <v>447</v>
      </c>
      <c r="B145" s="81" t="s">
        <v>586</v>
      </c>
      <c r="C145" s="81" t="s">
        <v>478</v>
      </c>
      <c r="D145" s="81" t="s">
        <v>479</v>
      </c>
      <c r="E145" s="81" t="s">
        <v>587</v>
      </c>
      <c r="F145" s="81" t="s">
        <v>481</v>
      </c>
      <c r="G145" s="86" t="s">
        <v>509</v>
      </c>
      <c r="H145" s="81" t="s">
        <v>533</v>
      </c>
      <c r="I145" s="81" t="s">
        <v>483</v>
      </c>
      <c r="J145" s="81" t="s">
        <v>586</v>
      </c>
    </row>
    <row r="146" ht="33.75" customHeight="1" spans="1:10">
      <c r="A146" s="81" t="s">
        <v>447</v>
      </c>
      <c r="B146" s="81" t="s">
        <v>586</v>
      </c>
      <c r="C146" s="81" t="s">
        <v>478</v>
      </c>
      <c r="D146" s="81" t="s">
        <v>479</v>
      </c>
      <c r="E146" s="81" t="s">
        <v>590</v>
      </c>
      <c r="F146" s="81" t="s">
        <v>481</v>
      </c>
      <c r="G146" s="86" t="s">
        <v>509</v>
      </c>
      <c r="H146" s="81" t="s">
        <v>533</v>
      </c>
      <c r="I146" s="81" t="s">
        <v>483</v>
      </c>
      <c r="J146" s="81" t="s">
        <v>586</v>
      </c>
    </row>
    <row r="147" ht="33.75" customHeight="1" spans="1:10">
      <c r="A147" s="81" t="s">
        <v>447</v>
      </c>
      <c r="B147" s="81" t="s">
        <v>586</v>
      </c>
      <c r="C147" s="81" t="s">
        <v>478</v>
      </c>
      <c r="D147" s="81" t="s">
        <v>493</v>
      </c>
      <c r="E147" s="81" t="s">
        <v>586</v>
      </c>
      <c r="F147" s="81" t="s">
        <v>508</v>
      </c>
      <c r="G147" s="86" t="s">
        <v>495</v>
      </c>
      <c r="H147" s="81" t="s">
        <v>495</v>
      </c>
      <c r="I147" s="81" t="s">
        <v>497</v>
      </c>
      <c r="J147" s="81" t="s">
        <v>586</v>
      </c>
    </row>
    <row r="148" ht="33.75" customHeight="1" spans="1:10">
      <c r="A148" s="81" t="s">
        <v>447</v>
      </c>
      <c r="B148" s="81" t="s">
        <v>586</v>
      </c>
      <c r="C148" s="81" t="s">
        <v>498</v>
      </c>
      <c r="D148" s="81" t="s">
        <v>499</v>
      </c>
      <c r="E148" s="81" t="s">
        <v>586</v>
      </c>
      <c r="F148" s="81" t="s">
        <v>508</v>
      </c>
      <c r="G148" s="86" t="s">
        <v>534</v>
      </c>
      <c r="H148" s="81" t="s">
        <v>534</v>
      </c>
      <c r="I148" s="81" t="s">
        <v>497</v>
      </c>
      <c r="J148" s="81" t="s">
        <v>586</v>
      </c>
    </row>
    <row r="149" ht="33.75" customHeight="1" spans="1:10">
      <c r="A149" s="81" t="s">
        <v>447</v>
      </c>
      <c r="B149" s="81" t="s">
        <v>586</v>
      </c>
      <c r="C149" s="81" t="s">
        <v>503</v>
      </c>
      <c r="D149" s="81" t="s">
        <v>504</v>
      </c>
      <c r="E149" s="81" t="s">
        <v>586</v>
      </c>
      <c r="F149" s="81" t="s">
        <v>481</v>
      </c>
      <c r="G149" s="86" t="s">
        <v>506</v>
      </c>
      <c r="H149" s="81" t="s">
        <v>492</v>
      </c>
      <c r="I149" s="81" t="s">
        <v>483</v>
      </c>
      <c r="J149" s="81" t="s">
        <v>586</v>
      </c>
    </row>
    <row r="150" ht="33.75" customHeight="1" spans="1:10">
      <c r="A150" s="81" t="s">
        <v>451</v>
      </c>
      <c r="B150" s="81" t="s">
        <v>451</v>
      </c>
      <c r="C150" s="81" t="s">
        <v>478</v>
      </c>
      <c r="D150" s="81" t="s">
        <v>479</v>
      </c>
      <c r="E150" s="81" t="s">
        <v>451</v>
      </c>
      <c r="F150" s="81" t="s">
        <v>481</v>
      </c>
      <c r="G150" s="86" t="s">
        <v>45</v>
      </c>
      <c r="H150" s="81" t="s">
        <v>533</v>
      </c>
      <c r="I150" s="81" t="s">
        <v>483</v>
      </c>
      <c r="J150" s="81" t="s">
        <v>451</v>
      </c>
    </row>
    <row r="151" ht="33.75" customHeight="1" spans="1:10">
      <c r="A151" s="81" t="s">
        <v>451</v>
      </c>
      <c r="B151" s="81" t="s">
        <v>451</v>
      </c>
      <c r="C151" s="81" t="s">
        <v>478</v>
      </c>
      <c r="D151" s="81" t="s">
        <v>489</v>
      </c>
      <c r="E151" s="81" t="s">
        <v>451</v>
      </c>
      <c r="F151" s="81" t="s">
        <v>481</v>
      </c>
      <c r="G151" s="86" t="s">
        <v>591</v>
      </c>
      <c r="H151" s="81" t="s">
        <v>492</v>
      </c>
      <c r="I151" s="81" t="s">
        <v>497</v>
      </c>
      <c r="J151" s="81" t="s">
        <v>451</v>
      </c>
    </row>
    <row r="152" ht="33.75" customHeight="1" spans="1:10">
      <c r="A152" s="81" t="s">
        <v>451</v>
      </c>
      <c r="B152" s="81" t="s">
        <v>451</v>
      </c>
      <c r="C152" s="81" t="s">
        <v>478</v>
      </c>
      <c r="D152" s="81" t="s">
        <v>493</v>
      </c>
      <c r="E152" s="81" t="s">
        <v>451</v>
      </c>
      <c r="F152" s="81" t="s">
        <v>520</v>
      </c>
      <c r="G152" s="86" t="s">
        <v>592</v>
      </c>
      <c r="H152" s="81"/>
      <c r="I152" s="81" t="s">
        <v>497</v>
      </c>
      <c r="J152" s="81" t="s">
        <v>451</v>
      </c>
    </row>
    <row r="153" ht="33.75" customHeight="1" spans="1:10">
      <c r="A153" s="81" t="s">
        <v>451</v>
      </c>
      <c r="B153" s="81" t="s">
        <v>451</v>
      </c>
      <c r="C153" s="81" t="s">
        <v>498</v>
      </c>
      <c r="D153" s="81" t="s">
        <v>499</v>
      </c>
      <c r="E153" s="81" t="s">
        <v>451</v>
      </c>
      <c r="F153" s="81" t="s">
        <v>481</v>
      </c>
      <c r="G153" s="86" t="s">
        <v>534</v>
      </c>
      <c r="H153" s="81" t="s">
        <v>492</v>
      </c>
      <c r="I153" s="81" t="s">
        <v>497</v>
      </c>
      <c r="J153" s="81" t="s">
        <v>451</v>
      </c>
    </row>
    <row r="154" ht="33.75" customHeight="1" spans="1:10">
      <c r="A154" s="81" t="s">
        <v>451</v>
      </c>
      <c r="B154" s="81" t="s">
        <v>451</v>
      </c>
      <c r="C154" s="81" t="s">
        <v>498</v>
      </c>
      <c r="D154" s="81" t="s">
        <v>501</v>
      </c>
      <c r="E154" s="81" t="s">
        <v>451</v>
      </c>
      <c r="F154" s="81" t="s">
        <v>481</v>
      </c>
      <c r="G154" s="86" t="s">
        <v>517</v>
      </c>
      <c r="H154" s="81" t="s">
        <v>492</v>
      </c>
      <c r="I154" s="81" t="s">
        <v>497</v>
      </c>
      <c r="J154" s="81" t="s">
        <v>451</v>
      </c>
    </row>
    <row r="155" ht="33.75" customHeight="1" spans="1:10">
      <c r="A155" s="81" t="s">
        <v>451</v>
      </c>
      <c r="B155" s="81" t="s">
        <v>451</v>
      </c>
      <c r="C155" s="81" t="s">
        <v>503</v>
      </c>
      <c r="D155" s="81" t="s">
        <v>504</v>
      </c>
      <c r="E155" s="81" t="s">
        <v>451</v>
      </c>
      <c r="F155" s="81" t="s">
        <v>481</v>
      </c>
      <c r="G155" s="86" t="s">
        <v>506</v>
      </c>
      <c r="H155" s="81" t="s">
        <v>492</v>
      </c>
      <c r="I155" s="81" t="s">
        <v>483</v>
      </c>
      <c r="J155" s="81" t="s">
        <v>451</v>
      </c>
    </row>
    <row r="156" ht="33.75" customHeight="1" spans="1:10">
      <c r="A156" s="81" t="s">
        <v>451</v>
      </c>
      <c r="B156" s="81" t="s">
        <v>451</v>
      </c>
      <c r="C156" s="81" t="s">
        <v>503</v>
      </c>
      <c r="D156" s="81" t="s">
        <v>504</v>
      </c>
      <c r="E156" s="81" t="s">
        <v>451</v>
      </c>
      <c r="F156" s="81" t="s">
        <v>481</v>
      </c>
      <c r="G156" s="86" t="s">
        <v>506</v>
      </c>
      <c r="H156" s="81" t="s">
        <v>492</v>
      </c>
      <c r="I156" s="81" t="s">
        <v>483</v>
      </c>
      <c r="J156" s="81" t="s">
        <v>451</v>
      </c>
    </row>
    <row r="157" ht="33.75" customHeight="1" spans="1:10">
      <c r="A157" s="81" t="s">
        <v>401</v>
      </c>
      <c r="B157" s="81" t="s">
        <v>401</v>
      </c>
      <c r="C157" s="81" t="s">
        <v>478</v>
      </c>
      <c r="D157" s="81" t="s">
        <v>479</v>
      </c>
      <c r="E157" s="81" t="s">
        <v>484</v>
      </c>
      <c r="F157" s="81" t="s">
        <v>481</v>
      </c>
      <c r="G157" s="86" t="s">
        <v>53</v>
      </c>
      <c r="H157" s="81" t="s">
        <v>512</v>
      </c>
      <c r="I157" s="81" t="s">
        <v>483</v>
      </c>
      <c r="J157" s="81" t="s">
        <v>401</v>
      </c>
    </row>
    <row r="158" ht="33.75" customHeight="1" spans="1:10">
      <c r="A158" s="81" t="s">
        <v>401</v>
      </c>
      <c r="B158" s="81" t="s">
        <v>401</v>
      </c>
      <c r="C158" s="81" t="s">
        <v>478</v>
      </c>
      <c r="D158" s="81" t="s">
        <v>479</v>
      </c>
      <c r="E158" s="81" t="s">
        <v>593</v>
      </c>
      <c r="F158" s="81" t="s">
        <v>481</v>
      </c>
      <c r="G158" s="86" t="s">
        <v>485</v>
      </c>
      <c r="H158" s="81" t="s">
        <v>486</v>
      </c>
      <c r="I158" s="81" t="s">
        <v>483</v>
      </c>
      <c r="J158" s="81" t="s">
        <v>401</v>
      </c>
    </row>
    <row r="159" ht="33.75" customHeight="1" spans="1:10">
      <c r="A159" s="81" t="s">
        <v>401</v>
      </c>
      <c r="B159" s="81" t="s">
        <v>401</v>
      </c>
      <c r="C159" s="81" t="s">
        <v>478</v>
      </c>
      <c r="D159" s="81" t="s">
        <v>489</v>
      </c>
      <c r="E159" s="81" t="s">
        <v>593</v>
      </c>
      <c r="F159" s="81" t="s">
        <v>481</v>
      </c>
      <c r="G159" s="86" t="s">
        <v>534</v>
      </c>
      <c r="H159" s="81" t="s">
        <v>496</v>
      </c>
      <c r="I159" s="81" t="s">
        <v>497</v>
      </c>
      <c r="J159" s="81" t="s">
        <v>401</v>
      </c>
    </row>
    <row r="160" ht="33.75" customHeight="1" spans="1:10">
      <c r="A160" s="81" t="s">
        <v>401</v>
      </c>
      <c r="B160" s="81" t="s">
        <v>401</v>
      </c>
      <c r="C160" s="81" t="s">
        <v>478</v>
      </c>
      <c r="D160" s="81" t="s">
        <v>493</v>
      </c>
      <c r="E160" s="81" t="s">
        <v>593</v>
      </c>
      <c r="F160" s="81" t="s">
        <v>481</v>
      </c>
      <c r="G160" s="86" t="s">
        <v>495</v>
      </c>
      <c r="H160" s="81" t="s">
        <v>496</v>
      </c>
      <c r="I160" s="81" t="s">
        <v>497</v>
      </c>
      <c r="J160" s="81" t="s">
        <v>401</v>
      </c>
    </row>
    <row r="161" ht="33.75" customHeight="1" spans="1:10">
      <c r="A161" s="81" t="s">
        <v>401</v>
      </c>
      <c r="B161" s="81" t="s">
        <v>401</v>
      </c>
      <c r="C161" s="81" t="s">
        <v>498</v>
      </c>
      <c r="D161" s="81" t="s">
        <v>499</v>
      </c>
      <c r="E161" s="81" t="s">
        <v>593</v>
      </c>
      <c r="F161" s="81" t="s">
        <v>481</v>
      </c>
      <c r="G161" s="86" t="s">
        <v>500</v>
      </c>
      <c r="H161" s="81" t="s">
        <v>496</v>
      </c>
      <c r="I161" s="81" t="s">
        <v>497</v>
      </c>
      <c r="J161" s="81" t="s">
        <v>401</v>
      </c>
    </row>
    <row r="162" ht="33.75" customHeight="1" spans="1:10">
      <c r="A162" s="81" t="s">
        <v>401</v>
      </c>
      <c r="B162" s="81" t="s">
        <v>401</v>
      </c>
      <c r="C162" s="81" t="s">
        <v>498</v>
      </c>
      <c r="D162" s="81" t="s">
        <v>501</v>
      </c>
      <c r="E162" s="81" t="s">
        <v>593</v>
      </c>
      <c r="F162" s="81" t="s">
        <v>481</v>
      </c>
      <c r="G162" s="86" t="s">
        <v>502</v>
      </c>
      <c r="H162" s="81" t="s">
        <v>496</v>
      </c>
      <c r="I162" s="81" t="s">
        <v>497</v>
      </c>
      <c r="J162" s="81" t="s">
        <v>401</v>
      </c>
    </row>
    <row r="163" ht="33.75" customHeight="1" spans="1:10">
      <c r="A163" s="81" t="s">
        <v>401</v>
      </c>
      <c r="B163" s="81" t="s">
        <v>401</v>
      </c>
      <c r="C163" s="81" t="s">
        <v>503</v>
      </c>
      <c r="D163" s="81" t="s">
        <v>504</v>
      </c>
      <c r="E163" s="81" t="s">
        <v>528</v>
      </c>
      <c r="F163" s="81" t="s">
        <v>481</v>
      </c>
      <c r="G163" s="86" t="s">
        <v>506</v>
      </c>
      <c r="H163" s="81" t="s">
        <v>492</v>
      </c>
      <c r="I163" s="81" t="s">
        <v>483</v>
      </c>
      <c r="J163" s="81" t="s">
        <v>401</v>
      </c>
    </row>
    <row r="164" ht="33.75" customHeight="1" spans="1:10">
      <c r="A164" s="81" t="s">
        <v>405</v>
      </c>
      <c r="B164" s="81" t="s">
        <v>594</v>
      </c>
      <c r="C164" s="81" t="s">
        <v>478</v>
      </c>
      <c r="D164" s="81" t="s">
        <v>479</v>
      </c>
      <c r="E164" s="81" t="s">
        <v>594</v>
      </c>
      <c r="F164" s="81" t="s">
        <v>481</v>
      </c>
      <c r="G164" s="86" t="s">
        <v>559</v>
      </c>
      <c r="H164" s="81" t="s">
        <v>595</v>
      </c>
      <c r="I164" s="81" t="s">
        <v>483</v>
      </c>
      <c r="J164" s="81" t="s">
        <v>594</v>
      </c>
    </row>
    <row r="165" ht="33.75" customHeight="1" spans="1:10">
      <c r="A165" s="81" t="s">
        <v>405</v>
      </c>
      <c r="B165" s="81" t="s">
        <v>594</v>
      </c>
      <c r="C165" s="81" t="s">
        <v>478</v>
      </c>
      <c r="D165" s="81" t="s">
        <v>479</v>
      </c>
      <c r="E165" s="81" t="s">
        <v>594</v>
      </c>
      <c r="F165" s="81" t="s">
        <v>481</v>
      </c>
      <c r="G165" s="86" t="s">
        <v>509</v>
      </c>
      <c r="H165" s="81" t="s">
        <v>510</v>
      </c>
      <c r="I165" s="81" t="s">
        <v>483</v>
      </c>
      <c r="J165" s="81" t="s">
        <v>594</v>
      </c>
    </row>
    <row r="166" ht="33.75" customHeight="1" spans="1:10">
      <c r="A166" s="81" t="s">
        <v>405</v>
      </c>
      <c r="B166" s="81" t="s">
        <v>594</v>
      </c>
      <c r="C166" s="81" t="s">
        <v>478</v>
      </c>
      <c r="D166" s="81" t="s">
        <v>479</v>
      </c>
      <c r="E166" s="81" t="s">
        <v>594</v>
      </c>
      <c r="F166" s="81" t="s">
        <v>481</v>
      </c>
      <c r="G166" s="86" t="s">
        <v>509</v>
      </c>
      <c r="H166" s="81" t="s">
        <v>510</v>
      </c>
      <c r="I166" s="81" t="s">
        <v>483</v>
      </c>
      <c r="J166" s="81" t="s">
        <v>594</v>
      </c>
    </row>
    <row r="167" ht="33.75" customHeight="1" spans="1:10">
      <c r="A167" s="81" t="s">
        <v>405</v>
      </c>
      <c r="B167" s="81" t="s">
        <v>594</v>
      </c>
      <c r="C167" s="81" t="s">
        <v>478</v>
      </c>
      <c r="D167" s="81" t="s">
        <v>479</v>
      </c>
      <c r="E167" s="81" t="s">
        <v>594</v>
      </c>
      <c r="F167" s="81" t="s">
        <v>481</v>
      </c>
      <c r="G167" s="86" t="s">
        <v>506</v>
      </c>
      <c r="H167" s="81" t="s">
        <v>492</v>
      </c>
      <c r="I167" s="81" t="s">
        <v>483</v>
      </c>
      <c r="J167" s="81" t="s">
        <v>594</v>
      </c>
    </row>
    <row r="168" ht="33.75" customHeight="1" spans="1:10">
      <c r="A168" s="81" t="s">
        <v>405</v>
      </c>
      <c r="B168" s="81" t="s">
        <v>594</v>
      </c>
      <c r="C168" s="81" t="s">
        <v>498</v>
      </c>
      <c r="D168" s="81" t="s">
        <v>499</v>
      </c>
      <c r="E168" s="81" t="s">
        <v>594</v>
      </c>
      <c r="F168" s="81" t="s">
        <v>508</v>
      </c>
      <c r="G168" s="86" t="s">
        <v>517</v>
      </c>
      <c r="H168" s="81" t="s">
        <v>517</v>
      </c>
      <c r="I168" s="81" t="s">
        <v>497</v>
      </c>
      <c r="J168" s="81" t="s">
        <v>594</v>
      </c>
    </row>
    <row r="169" ht="33.75" customHeight="1" spans="1:10">
      <c r="A169" s="81" t="s">
        <v>405</v>
      </c>
      <c r="B169" s="81" t="s">
        <v>594</v>
      </c>
      <c r="C169" s="81" t="s">
        <v>498</v>
      </c>
      <c r="D169" s="81" t="s">
        <v>499</v>
      </c>
      <c r="E169" s="81" t="s">
        <v>594</v>
      </c>
      <c r="F169" s="81" t="s">
        <v>481</v>
      </c>
      <c r="G169" s="86" t="s">
        <v>506</v>
      </c>
      <c r="H169" s="81" t="s">
        <v>492</v>
      </c>
      <c r="I169" s="81" t="s">
        <v>483</v>
      </c>
      <c r="J169" s="81" t="s">
        <v>594</v>
      </c>
    </row>
    <row r="170" ht="33.75" customHeight="1" spans="1:10">
      <c r="A170" s="81" t="s">
        <v>405</v>
      </c>
      <c r="B170" s="81" t="s">
        <v>594</v>
      </c>
      <c r="C170" s="81" t="s">
        <v>503</v>
      </c>
      <c r="D170" s="81" t="s">
        <v>504</v>
      </c>
      <c r="E170" s="81" t="s">
        <v>594</v>
      </c>
      <c r="F170" s="81" t="s">
        <v>481</v>
      </c>
      <c r="G170" s="86" t="s">
        <v>506</v>
      </c>
      <c r="H170" s="81" t="s">
        <v>492</v>
      </c>
      <c r="I170" s="81" t="s">
        <v>483</v>
      </c>
      <c r="J170" s="81" t="s">
        <v>594</v>
      </c>
    </row>
    <row r="171" ht="33.75" customHeight="1" spans="1:10">
      <c r="A171" s="81" t="s">
        <v>423</v>
      </c>
      <c r="B171" s="81" t="s">
        <v>596</v>
      </c>
      <c r="C171" s="81" t="s">
        <v>478</v>
      </c>
      <c r="D171" s="81" t="s">
        <v>479</v>
      </c>
      <c r="E171" s="81" t="s">
        <v>530</v>
      </c>
      <c r="F171" s="81" t="s">
        <v>481</v>
      </c>
      <c r="G171" s="86" t="s">
        <v>509</v>
      </c>
      <c r="H171" s="81" t="s">
        <v>533</v>
      </c>
      <c r="I171" s="81" t="s">
        <v>483</v>
      </c>
      <c r="J171" s="81" t="s">
        <v>532</v>
      </c>
    </row>
    <row r="172" ht="33.75" customHeight="1" spans="1:10">
      <c r="A172" s="81" t="s">
        <v>423</v>
      </c>
      <c r="B172" s="81" t="s">
        <v>596</v>
      </c>
      <c r="C172" s="81" t="s">
        <v>478</v>
      </c>
      <c r="D172" s="81" t="s">
        <v>489</v>
      </c>
      <c r="E172" s="81" t="s">
        <v>530</v>
      </c>
      <c r="F172" s="81" t="s">
        <v>481</v>
      </c>
      <c r="G172" s="86" t="s">
        <v>491</v>
      </c>
      <c r="H172" s="81" t="s">
        <v>492</v>
      </c>
      <c r="I172" s="81" t="s">
        <v>497</v>
      </c>
      <c r="J172" s="81" t="s">
        <v>532</v>
      </c>
    </row>
    <row r="173" ht="33.75" customHeight="1" spans="1:10">
      <c r="A173" s="81" t="s">
        <v>423</v>
      </c>
      <c r="B173" s="81" t="s">
        <v>596</v>
      </c>
      <c r="C173" s="81" t="s">
        <v>478</v>
      </c>
      <c r="D173" s="81" t="s">
        <v>493</v>
      </c>
      <c r="E173" s="81" t="s">
        <v>530</v>
      </c>
      <c r="F173" s="81" t="s">
        <v>508</v>
      </c>
      <c r="G173" s="86" t="s">
        <v>495</v>
      </c>
      <c r="H173" s="81"/>
      <c r="I173" s="81" t="s">
        <v>497</v>
      </c>
      <c r="J173" s="81" t="s">
        <v>532</v>
      </c>
    </row>
    <row r="174" ht="33.75" customHeight="1" spans="1:10">
      <c r="A174" s="81" t="s">
        <v>423</v>
      </c>
      <c r="B174" s="81" t="s">
        <v>596</v>
      </c>
      <c r="C174" s="81" t="s">
        <v>498</v>
      </c>
      <c r="D174" s="81" t="s">
        <v>499</v>
      </c>
      <c r="E174" s="81" t="s">
        <v>532</v>
      </c>
      <c r="F174" s="81" t="s">
        <v>508</v>
      </c>
      <c r="G174" s="86" t="s">
        <v>534</v>
      </c>
      <c r="H174" s="81"/>
      <c r="I174" s="81" t="s">
        <v>497</v>
      </c>
      <c r="J174" s="81" t="s">
        <v>530</v>
      </c>
    </row>
    <row r="175" ht="33.75" customHeight="1" spans="1:10">
      <c r="A175" s="81" t="s">
        <v>423</v>
      </c>
      <c r="B175" s="81" t="s">
        <v>596</v>
      </c>
      <c r="C175" s="81" t="s">
        <v>498</v>
      </c>
      <c r="D175" s="81" t="s">
        <v>499</v>
      </c>
      <c r="E175" s="81" t="s">
        <v>530</v>
      </c>
      <c r="F175" s="81" t="s">
        <v>508</v>
      </c>
      <c r="G175" s="86" t="s">
        <v>517</v>
      </c>
      <c r="H175" s="81"/>
      <c r="I175" s="81" t="s">
        <v>497</v>
      </c>
      <c r="J175" s="81" t="s">
        <v>532</v>
      </c>
    </row>
    <row r="176" ht="33.75" customHeight="1" spans="1:10">
      <c r="A176" s="81" t="s">
        <v>423</v>
      </c>
      <c r="B176" s="81" t="s">
        <v>596</v>
      </c>
      <c r="C176" s="81" t="s">
        <v>498</v>
      </c>
      <c r="D176" s="81" t="s">
        <v>501</v>
      </c>
      <c r="E176" s="81" t="s">
        <v>530</v>
      </c>
      <c r="F176" s="81" t="s">
        <v>508</v>
      </c>
      <c r="G176" s="86" t="s">
        <v>502</v>
      </c>
      <c r="H176" s="81"/>
      <c r="I176" s="81" t="s">
        <v>497</v>
      </c>
      <c r="J176" s="81" t="s">
        <v>532</v>
      </c>
    </row>
    <row r="177" ht="33.75" customHeight="1" spans="1:10">
      <c r="A177" s="81" t="s">
        <v>423</v>
      </c>
      <c r="B177" s="81" t="s">
        <v>596</v>
      </c>
      <c r="C177" s="81" t="s">
        <v>498</v>
      </c>
      <c r="D177" s="81" t="s">
        <v>501</v>
      </c>
      <c r="E177" s="81" t="s">
        <v>530</v>
      </c>
      <c r="F177" s="81" t="s">
        <v>508</v>
      </c>
      <c r="G177" s="86" t="s">
        <v>523</v>
      </c>
      <c r="H177" s="81"/>
      <c r="I177" s="81" t="s">
        <v>497</v>
      </c>
      <c r="J177" s="81" t="s">
        <v>532</v>
      </c>
    </row>
    <row r="178" ht="33.75" customHeight="1" spans="1:10">
      <c r="A178" s="81" t="s">
        <v>423</v>
      </c>
      <c r="B178" s="81" t="s">
        <v>596</v>
      </c>
      <c r="C178" s="81" t="s">
        <v>503</v>
      </c>
      <c r="D178" s="81" t="s">
        <v>504</v>
      </c>
      <c r="E178" s="81" t="s">
        <v>530</v>
      </c>
      <c r="F178" s="81" t="s">
        <v>481</v>
      </c>
      <c r="G178" s="86" t="s">
        <v>506</v>
      </c>
      <c r="H178" s="81" t="s">
        <v>492</v>
      </c>
      <c r="I178" s="81" t="s">
        <v>483</v>
      </c>
      <c r="J178" s="81" t="s">
        <v>532</v>
      </c>
    </row>
    <row r="179" ht="33.75" customHeight="1" spans="1:10">
      <c r="A179" s="81" t="s">
        <v>437</v>
      </c>
      <c r="B179" s="81" t="s">
        <v>437</v>
      </c>
      <c r="C179" s="81" t="s">
        <v>478</v>
      </c>
      <c r="D179" s="81" t="s">
        <v>479</v>
      </c>
      <c r="E179" s="81" t="s">
        <v>437</v>
      </c>
      <c r="F179" s="81" t="s">
        <v>481</v>
      </c>
      <c r="G179" s="86" t="s">
        <v>509</v>
      </c>
      <c r="H179" s="81" t="s">
        <v>533</v>
      </c>
      <c r="I179" s="81" t="s">
        <v>483</v>
      </c>
      <c r="J179" s="81" t="s">
        <v>532</v>
      </c>
    </row>
    <row r="180" ht="33.75" customHeight="1" spans="1:10">
      <c r="A180" s="81" t="s">
        <v>437</v>
      </c>
      <c r="B180" s="81" t="s">
        <v>437</v>
      </c>
      <c r="C180" s="81" t="s">
        <v>478</v>
      </c>
      <c r="D180" s="81" t="s">
        <v>479</v>
      </c>
      <c r="E180" s="81" t="s">
        <v>437</v>
      </c>
      <c r="F180" s="81" t="s">
        <v>481</v>
      </c>
      <c r="G180" s="86" t="s">
        <v>48</v>
      </c>
      <c r="H180" s="81" t="s">
        <v>510</v>
      </c>
      <c r="I180" s="81" t="s">
        <v>483</v>
      </c>
      <c r="J180" s="81" t="s">
        <v>532</v>
      </c>
    </row>
    <row r="181" ht="33.75" customHeight="1" spans="1:10">
      <c r="A181" s="81" t="s">
        <v>437</v>
      </c>
      <c r="B181" s="81" t="s">
        <v>437</v>
      </c>
      <c r="C181" s="81" t="s">
        <v>478</v>
      </c>
      <c r="D181" s="81" t="s">
        <v>479</v>
      </c>
      <c r="E181" s="81" t="s">
        <v>437</v>
      </c>
      <c r="F181" s="81" t="s">
        <v>481</v>
      </c>
      <c r="G181" s="86" t="s">
        <v>597</v>
      </c>
      <c r="H181" s="81" t="s">
        <v>598</v>
      </c>
      <c r="I181" s="81" t="s">
        <v>483</v>
      </c>
      <c r="J181" s="81" t="s">
        <v>532</v>
      </c>
    </row>
    <row r="182" ht="33.75" customHeight="1" spans="1:10">
      <c r="A182" s="81" t="s">
        <v>437</v>
      </c>
      <c r="B182" s="81" t="s">
        <v>437</v>
      </c>
      <c r="C182" s="81" t="s">
        <v>478</v>
      </c>
      <c r="D182" s="81" t="s">
        <v>489</v>
      </c>
      <c r="E182" s="81" t="s">
        <v>437</v>
      </c>
      <c r="F182" s="81" t="s">
        <v>481</v>
      </c>
      <c r="G182" s="86" t="s">
        <v>48</v>
      </c>
      <c r="H182" s="81" t="s">
        <v>510</v>
      </c>
      <c r="I182" s="81" t="s">
        <v>483</v>
      </c>
      <c r="J182" s="81" t="s">
        <v>532</v>
      </c>
    </row>
    <row r="183" ht="33.75" customHeight="1" spans="1:10">
      <c r="A183" s="81" t="s">
        <v>437</v>
      </c>
      <c r="B183" s="81" t="s">
        <v>437</v>
      </c>
      <c r="C183" s="81" t="s">
        <v>478</v>
      </c>
      <c r="D183" s="81" t="s">
        <v>493</v>
      </c>
      <c r="E183" s="81" t="s">
        <v>437</v>
      </c>
      <c r="F183" s="81" t="s">
        <v>508</v>
      </c>
      <c r="G183" s="86" t="s">
        <v>495</v>
      </c>
      <c r="H183" s="81"/>
      <c r="I183" s="81" t="s">
        <v>497</v>
      </c>
      <c r="J183" s="81" t="s">
        <v>532</v>
      </c>
    </row>
    <row r="184" ht="33.75" customHeight="1" spans="1:10">
      <c r="A184" s="81" t="s">
        <v>437</v>
      </c>
      <c r="B184" s="81" t="s">
        <v>437</v>
      </c>
      <c r="C184" s="81" t="s">
        <v>498</v>
      </c>
      <c r="D184" s="81" t="s">
        <v>499</v>
      </c>
      <c r="E184" s="81" t="s">
        <v>437</v>
      </c>
      <c r="F184" s="81" t="s">
        <v>508</v>
      </c>
      <c r="G184" s="86" t="s">
        <v>599</v>
      </c>
      <c r="H184" s="81"/>
      <c r="I184" s="81" t="s">
        <v>497</v>
      </c>
      <c r="J184" s="81" t="s">
        <v>532</v>
      </c>
    </row>
    <row r="185" ht="33.75" customHeight="1" spans="1:10">
      <c r="A185" s="81" t="s">
        <v>437</v>
      </c>
      <c r="B185" s="81" t="s">
        <v>437</v>
      </c>
      <c r="C185" s="81" t="s">
        <v>498</v>
      </c>
      <c r="D185" s="81" t="s">
        <v>501</v>
      </c>
      <c r="E185" s="81" t="s">
        <v>437</v>
      </c>
      <c r="F185" s="81" t="s">
        <v>508</v>
      </c>
      <c r="G185" s="86" t="s">
        <v>585</v>
      </c>
      <c r="H185" s="81"/>
      <c r="I185" s="81" t="s">
        <v>497</v>
      </c>
      <c r="J185" s="81" t="s">
        <v>532</v>
      </c>
    </row>
    <row r="186" ht="33.75" customHeight="1" spans="1:10">
      <c r="A186" s="81" t="s">
        <v>437</v>
      </c>
      <c r="B186" s="81" t="s">
        <v>437</v>
      </c>
      <c r="C186" s="81" t="s">
        <v>503</v>
      </c>
      <c r="D186" s="81" t="s">
        <v>504</v>
      </c>
      <c r="E186" s="81" t="s">
        <v>437</v>
      </c>
      <c r="F186" s="81" t="s">
        <v>481</v>
      </c>
      <c r="G186" s="86" t="s">
        <v>506</v>
      </c>
      <c r="H186" s="81" t="s">
        <v>492</v>
      </c>
      <c r="I186" s="81" t="s">
        <v>483</v>
      </c>
      <c r="J186" s="81" t="s">
        <v>532</v>
      </c>
    </row>
    <row r="187" ht="33.75" customHeight="1" spans="1:10">
      <c r="A187" s="81" t="s">
        <v>304</v>
      </c>
      <c r="B187" s="81" t="s">
        <v>600</v>
      </c>
      <c r="C187" s="81" t="s">
        <v>478</v>
      </c>
      <c r="D187" s="81" t="s">
        <v>479</v>
      </c>
      <c r="E187" s="81" t="s">
        <v>601</v>
      </c>
      <c r="F187" s="81" t="s">
        <v>481</v>
      </c>
      <c r="G187" s="86" t="s">
        <v>588</v>
      </c>
      <c r="H187" s="81" t="s">
        <v>566</v>
      </c>
      <c r="I187" s="81" t="s">
        <v>483</v>
      </c>
      <c r="J187" s="81" t="s">
        <v>602</v>
      </c>
    </row>
    <row r="188" ht="33.75" customHeight="1" spans="1:10">
      <c r="A188" s="81" t="s">
        <v>304</v>
      </c>
      <c r="B188" s="81" t="s">
        <v>600</v>
      </c>
      <c r="C188" s="81" t="s">
        <v>478</v>
      </c>
      <c r="D188" s="81" t="s">
        <v>479</v>
      </c>
      <c r="E188" s="81" t="s">
        <v>603</v>
      </c>
      <c r="F188" s="81" t="s">
        <v>481</v>
      </c>
      <c r="G188" s="86" t="s">
        <v>46</v>
      </c>
      <c r="H188" s="81" t="s">
        <v>510</v>
      </c>
      <c r="I188" s="81" t="s">
        <v>483</v>
      </c>
      <c r="J188" s="81" t="s">
        <v>604</v>
      </c>
    </row>
    <row r="189" ht="33.75" customHeight="1" spans="1:10">
      <c r="A189" s="81" t="s">
        <v>304</v>
      </c>
      <c r="B189" s="81" t="s">
        <v>600</v>
      </c>
      <c r="C189" s="81" t="s">
        <v>478</v>
      </c>
      <c r="D189" s="81" t="s">
        <v>479</v>
      </c>
      <c r="E189" s="81" t="s">
        <v>605</v>
      </c>
      <c r="F189" s="81" t="s">
        <v>481</v>
      </c>
      <c r="G189" s="86" t="s">
        <v>514</v>
      </c>
      <c r="H189" s="81" t="s">
        <v>566</v>
      </c>
      <c r="I189" s="81" t="s">
        <v>483</v>
      </c>
      <c r="J189" s="81" t="s">
        <v>606</v>
      </c>
    </row>
    <row r="190" ht="33.75" customHeight="1" spans="1:10">
      <c r="A190" s="81" t="s">
        <v>304</v>
      </c>
      <c r="B190" s="81" t="s">
        <v>600</v>
      </c>
      <c r="C190" s="81" t="s">
        <v>478</v>
      </c>
      <c r="D190" s="81" t="s">
        <v>489</v>
      </c>
      <c r="E190" s="81" t="s">
        <v>607</v>
      </c>
      <c r="F190" s="81" t="s">
        <v>481</v>
      </c>
      <c r="G190" s="86" t="s">
        <v>506</v>
      </c>
      <c r="H190" s="81" t="s">
        <v>492</v>
      </c>
      <c r="I190" s="81" t="s">
        <v>483</v>
      </c>
      <c r="J190" s="81" t="s">
        <v>608</v>
      </c>
    </row>
    <row r="191" ht="33.75" customHeight="1" spans="1:10">
      <c r="A191" s="81" t="s">
        <v>304</v>
      </c>
      <c r="B191" s="81" t="s">
        <v>600</v>
      </c>
      <c r="C191" s="81" t="s">
        <v>478</v>
      </c>
      <c r="D191" s="81" t="s">
        <v>493</v>
      </c>
      <c r="E191" s="81" t="s">
        <v>609</v>
      </c>
      <c r="F191" s="81" t="s">
        <v>481</v>
      </c>
      <c r="G191" s="86" t="s">
        <v>46</v>
      </c>
      <c r="H191" s="81" t="s">
        <v>521</v>
      </c>
      <c r="I191" s="81" t="s">
        <v>483</v>
      </c>
      <c r="J191" s="81" t="s">
        <v>610</v>
      </c>
    </row>
    <row r="192" ht="33.75" customHeight="1" spans="1:10">
      <c r="A192" s="81" t="s">
        <v>304</v>
      </c>
      <c r="B192" s="81" t="s">
        <v>600</v>
      </c>
      <c r="C192" s="81" t="s">
        <v>498</v>
      </c>
      <c r="D192" s="81" t="s">
        <v>499</v>
      </c>
      <c r="E192" s="81" t="s">
        <v>611</v>
      </c>
      <c r="F192" s="81" t="s">
        <v>508</v>
      </c>
      <c r="G192" s="86" t="s">
        <v>522</v>
      </c>
      <c r="H192" s="81" t="s">
        <v>492</v>
      </c>
      <c r="I192" s="81" t="s">
        <v>497</v>
      </c>
      <c r="J192" s="81" t="s">
        <v>612</v>
      </c>
    </row>
    <row r="193" ht="33.75" customHeight="1" spans="1:10">
      <c r="A193" s="81" t="s">
        <v>304</v>
      </c>
      <c r="B193" s="81" t="s">
        <v>600</v>
      </c>
      <c r="C193" s="81" t="s">
        <v>503</v>
      </c>
      <c r="D193" s="81" t="s">
        <v>504</v>
      </c>
      <c r="E193" s="81" t="s">
        <v>613</v>
      </c>
      <c r="F193" s="81" t="s">
        <v>481</v>
      </c>
      <c r="G193" s="86" t="s">
        <v>506</v>
      </c>
      <c r="H193" s="81" t="s">
        <v>492</v>
      </c>
      <c r="I193" s="81" t="s">
        <v>483</v>
      </c>
      <c r="J193" s="81" t="s">
        <v>614</v>
      </c>
    </row>
    <row r="194" ht="33.75" customHeight="1" spans="1:10">
      <c r="A194" s="81" t="s">
        <v>409</v>
      </c>
      <c r="B194" s="81" t="s">
        <v>615</v>
      </c>
      <c r="C194" s="81" t="s">
        <v>478</v>
      </c>
      <c r="D194" s="81" t="s">
        <v>479</v>
      </c>
      <c r="E194" s="81" t="s">
        <v>616</v>
      </c>
      <c r="F194" s="81" t="s">
        <v>481</v>
      </c>
      <c r="G194" s="86" t="s">
        <v>509</v>
      </c>
      <c r="H194" s="81" t="s">
        <v>510</v>
      </c>
      <c r="I194" s="81" t="s">
        <v>483</v>
      </c>
      <c r="J194" s="81" t="s">
        <v>615</v>
      </c>
    </row>
    <row r="195" ht="33.75" customHeight="1" spans="1:10">
      <c r="A195" s="81" t="s">
        <v>409</v>
      </c>
      <c r="B195" s="81" t="s">
        <v>615</v>
      </c>
      <c r="C195" s="81" t="s">
        <v>478</v>
      </c>
      <c r="D195" s="81" t="s">
        <v>479</v>
      </c>
      <c r="E195" s="81" t="s">
        <v>617</v>
      </c>
      <c r="F195" s="81" t="s">
        <v>481</v>
      </c>
      <c r="G195" s="86" t="s">
        <v>531</v>
      </c>
      <c r="H195" s="81" t="s">
        <v>512</v>
      </c>
      <c r="I195" s="81" t="s">
        <v>483</v>
      </c>
      <c r="J195" s="81" t="s">
        <v>615</v>
      </c>
    </row>
    <row r="196" ht="33.75" customHeight="1" spans="1:10">
      <c r="A196" s="81" t="s">
        <v>409</v>
      </c>
      <c r="B196" s="81" t="s">
        <v>615</v>
      </c>
      <c r="C196" s="81" t="s">
        <v>478</v>
      </c>
      <c r="D196" s="81" t="s">
        <v>489</v>
      </c>
      <c r="E196" s="81" t="s">
        <v>618</v>
      </c>
      <c r="F196" s="81" t="s">
        <v>481</v>
      </c>
      <c r="G196" s="86" t="s">
        <v>506</v>
      </c>
      <c r="H196" s="81" t="s">
        <v>492</v>
      </c>
      <c r="I196" s="81" t="s">
        <v>483</v>
      </c>
      <c r="J196" s="81" t="s">
        <v>615</v>
      </c>
    </row>
    <row r="197" ht="33.75" customHeight="1" spans="1:10">
      <c r="A197" s="81" t="s">
        <v>409</v>
      </c>
      <c r="B197" s="81" t="s">
        <v>615</v>
      </c>
      <c r="C197" s="81" t="s">
        <v>478</v>
      </c>
      <c r="D197" s="81" t="s">
        <v>493</v>
      </c>
      <c r="E197" s="81" t="s">
        <v>619</v>
      </c>
      <c r="F197" s="81" t="s">
        <v>481</v>
      </c>
      <c r="G197" s="86" t="s">
        <v>45</v>
      </c>
      <c r="H197" s="81" t="s">
        <v>521</v>
      </c>
      <c r="I197" s="81" t="s">
        <v>483</v>
      </c>
      <c r="J197" s="81" t="s">
        <v>615</v>
      </c>
    </row>
    <row r="198" ht="33.75" customHeight="1" spans="1:10">
      <c r="A198" s="81" t="s">
        <v>409</v>
      </c>
      <c r="B198" s="81" t="s">
        <v>615</v>
      </c>
      <c r="C198" s="81" t="s">
        <v>498</v>
      </c>
      <c r="D198" s="81" t="s">
        <v>499</v>
      </c>
      <c r="E198" s="81" t="s">
        <v>620</v>
      </c>
      <c r="F198" s="81" t="s">
        <v>508</v>
      </c>
      <c r="G198" s="86" t="s">
        <v>517</v>
      </c>
      <c r="H198" s="81" t="s">
        <v>517</v>
      </c>
      <c r="I198" s="81" t="s">
        <v>497</v>
      </c>
      <c r="J198" s="81" t="s">
        <v>615</v>
      </c>
    </row>
    <row r="199" ht="33.75" customHeight="1" spans="1:10">
      <c r="A199" s="81" t="s">
        <v>409</v>
      </c>
      <c r="B199" s="81" t="s">
        <v>615</v>
      </c>
      <c r="C199" s="81" t="s">
        <v>503</v>
      </c>
      <c r="D199" s="81" t="s">
        <v>504</v>
      </c>
      <c r="E199" s="81" t="s">
        <v>621</v>
      </c>
      <c r="F199" s="81" t="s">
        <v>481</v>
      </c>
      <c r="G199" s="86" t="s">
        <v>506</v>
      </c>
      <c r="H199" s="81" t="s">
        <v>492</v>
      </c>
      <c r="I199" s="81" t="s">
        <v>483</v>
      </c>
      <c r="J199" s="81" t="s">
        <v>615</v>
      </c>
    </row>
    <row r="200" ht="33.75" customHeight="1" spans="1:10">
      <c r="A200" s="81" t="s">
        <v>455</v>
      </c>
      <c r="B200" s="81" t="s">
        <v>455</v>
      </c>
      <c r="C200" s="81" t="s">
        <v>478</v>
      </c>
      <c r="D200" s="81" t="s">
        <v>479</v>
      </c>
      <c r="E200" s="81" t="s">
        <v>455</v>
      </c>
      <c r="F200" s="81" t="s">
        <v>508</v>
      </c>
      <c r="G200" s="86" t="s">
        <v>51</v>
      </c>
      <c r="H200" s="81" t="s">
        <v>584</v>
      </c>
      <c r="I200" s="81" t="s">
        <v>483</v>
      </c>
      <c r="J200" s="81" t="s">
        <v>455</v>
      </c>
    </row>
    <row r="201" ht="33.75" customHeight="1" spans="1:10">
      <c r="A201" s="81" t="s">
        <v>455</v>
      </c>
      <c r="B201" s="81" t="s">
        <v>455</v>
      </c>
      <c r="C201" s="81" t="s">
        <v>478</v>
      </c>
      <c r="D201" s="81" t="s">
        <v>479</v>
      </c>
      <c r="E201" s="81" t="s">
        <v>455</v>
      </c>
      <c r="F201" s="81" t="s">
        <v>508</v>
      </c>
      <c r="G201" s="86" t="s">
        <v>51</v>
      </c>
      <c r="H201" s="81" t="s">
        <v>584</v>
      </c>
      <c r="I201" s="81" t="s">
        <v>483</v>
      </c>
      <c r="J201" s="81" t="s">
        <v>455</v>
      </c>
    </row>
    <row r="202" ht="33.75" customHeight="1" spans="1:10">
      <c r="A202" s="81" t="s">
        <v>455</v>
      </c>
      <c r="B202" s="81" t="s">
        <v>455</v>
      </c>
      <c r="C202" s="81" t="s">
        <v>478</v>
      </c>
      <c r="D202" s="81" t="s">
        <v>479</v>
      </c>
      <c r="E202" s="81" t="s">
        <v>455</v>
      </c>
      <c r="F202" s="81" t="s">
        <v>508</v>
      </c>
      <c r="G202" s="86" t="s">
        <v>51</v>
      </c>
      <c r="H202" s="81" t="s">
        <v>533</v>
      </c>
      <c r="I202" s="81" t="s">
        <v>483</v>
      </c>
      <c r="J202" s="81" t="s">
        <v>455</v>
      </c>
    </row>
    <row r="203" ht="33.75" customHeight="1" spans="1:10">
      <c r="A203" s="81" t="s">
        <v>455</v>
      </c>
      <c r="B203" s="81" t="s">
        <v>455</v>
      </c>
      <c r="C203" s="81" t="s">
        <v>478</v>
      </c>
      <c r="D203" s="81" t="s">
        <v>479</v>
      </c>
      <c r="E203" s="81" t="s">
        <v>455</v>
      </c>
      <c r="F203" s="81" t="s">
        <v>481</v>
      </c>
      <c r="G203" s="86" t="s">
        <v>622</v>
      </c>
      <c r="H203" s="81" t="s">
        <v>512</v>
      </c>
      <c r="I203" s="81" t="s">
        <v>483</v>
      </c>
      <c r="J203" s="81" t="s">
        <v>455</v>
      </c>
    </row>
    <row r="204" ht="33.75" customHeight="1" spans="1:10">
      <c r="A204" s="81" t="s">
        <v>455</v>
      </c>
      <c r="B204" s="81" t="s">
        <v>455</v>
      </c>
      <c r="C204" s="81" t="s">
        <v>478</v>
      </c>
      <c r="D204" s="81" t="s">
        <v>479</v>
      </c>
      <c r="E204" s="81" t="s">
        <v>455</v>
      </c>
      <c r="F204" s="81" t="s">
        <v>481</v>
      </c>
      <c r="G204" s="86" t="s">
        <v>59</v>
      </c>
      <c r="H204" s="81" t="s">
        <v>623</v>
      </c>
      <c r="I204" s="81" t="s">
        <v>483</v>
      </c>
      <c r="J204" s="81" t="s">
        <v>455</v>
      </c>
    </row>
    <row r="205" ht="33.75" customHeight="1" spans="1:10">
      <c r="A205" s="81" t="s">
        <v>455</v>
      </c>
      <c r="B205" s="81" t="s">
        <v>455</v>
      </c>
      <c r="C205" s="81" t="s">
        <v>478</v>
      </c>
      <c r="D205" s="81" t="s">
        <v>489</v>
      </c>
      <c r="E205" s="81" t="s">
        <v>455</v>
      </c>
      <c r="F205" s="81" t="s">
        <v>508</v>
      </c>
      <c r="G205" s="86" t="s">
        <v>514</v>
      </c>
      <c r="H205" s="81" t="s">
        <v>492</v>
      </c>
      <c r="I205" s="81" t="s">
        <v>483</v>
      </c>
      <c r="J205" s="81" t="s">
        <v>455</v>
      </c>
    </row>
    <row r="206" ht="33.75" customHeight="1" spans="1:10">
      <c r="A206" s="81" t="s">
        <v>455</v>
      </c>
      <c r="B206" s="81" t="s">
        <v>455</v>
      </c>
      <c r="C206" s="81" t="s">
        <v>478</v>
      </c>
      <c r="D206" s="81" t="s">
        <v>493</v>
      </c>
      <c r="E206" s="81" t="s">
        <v>455</v>
      </c>
      <c r="F206" s="81" t="s">
        <v>508</v>
      </c>
      <c r="G206" s="86" t="s">
        <v>495</v>
      </c>
      <c r="H206" s="81" t="s">
        <v>495</v>
      </c>
      <c r="I206" s="81" t="s">
        <v>497</v>
      </c>
      <c r="J206" s="81" t="s">
        <v>455</v>
      </c>
    </row>
    <row r="207" ht="33.75" customHeight="1" spans="1:10">
      <c r="A207" s="81" t="s">
        <v>455</v>
      </c>
      <c r="B207" s="81" t="s">
        <v>455</v>
      </c>
      <c r="C207" s="81" t="s">
        <v>498</v>
      </c>
      <c r="D207" s="81" t="s">
        <v>499</v>
      </c>
      <c r="E207" s="81" t="s">
        <v>455</v>
      </c>
      <c r="F207" s="81" t="s">
        <v>508</v>
      </c>
      <c r="G207" s="86" t="s">
        <v>517</v>
      </c>
      <c r="H207" s="81" t="s">
        <v>517</v>
      </c>
      <c r="I207" s="81" t="s">
        <v>483</v>
      </c>
      <c r="J207" s="81" t="s">
        <v>455</v>
      </c>
    </row>
    <row r="208" ht="33.75" customHeight="1" spans="1:10">
      <c r="A208" s="81" t="s">
        <v>455</v>
      </c>
      <c r="B208" s="81" t="s">
        <v>455</v>
      </c>
      <c r="C208" s="81" t="s">
        <v>498</v>
      </c>
      <c r="D208" s="81" t="s">
        <v>499</v>
      </c>
      <c r="E208" s="81" t="s">
        <v>455</v>
      </c>
      <c r="F208" s="81" t="s">
        <v>508</v>
      </c>
      <c r="G208" s="86" t="s">
        <v>624</v>
      </c>
      <c r="H208" s="81" t="s">
        <v>624</v>
      </c>
      <c r="I208" s="81" t="s">
        <v>497</v>
      </c>
      <c r="J208" s="81" t="s">
        <v>455</v>
      </c>
    </row>
    <row r="209" ht="33.75" customHeight="1" spans="1:10">
      <c r="A209" s="81" t="s">
        <v>455</v>
      </c>
      <c r="B209" s="81" t="s">
        <v>455</v>
      </c>
      <c r="C209" s="81" t="s">
        <v>498</v>
      </c>
      <c r="D209" s="81" t="s">
        <v>499</v>
      </c>
      <c r="E209" s="81" t="s">
        <v>455</v>
      </c>
      <c r="F209" s="81" t="s">
        <v>508</v>
      </c>
      <c r="G209" s="86" t="s">
        <v>625</v>
      </c>
      <c r="H209" s="81" t="s">
        <v>625</v>
      </c>
      <c r="I209" s="81" t="s">
        <v>497</v>
      </c>
      <c r="J209" s="81" t="s">
        <v>455</v>
      </c>
    </row>
    <row r="210" ht="33.75" customHeight="1" spans="1:10">
      <c r="A210" s="81" t="s">
        <v>455</v>
      </c>
      <c r="B210" s="81" t="s">
        <v>455</v>
      </c>
      <c r="C210" s="81" t="s">
        <v>498</v>
      </c>
      <c r="D210" s="81" t="s">
        <v>501</v>
      </c>
      <c r="E210" s="81" t="s">
        <v>455</v>
      </c>
      <c r="F210" s="81" t="s">
        <v>508</v>
      </c>
      <c r="G210" s="86" t="s">
        <v>502</v>
      </c>
      <c r="H210" s="81" t="s">
        <v>502</v>
      </c>
      <c r="I210" s="81" t="s">
        <v>497</v>
      </c>
      <c r="J210" s="81" t="s">
        <v>455</v>
      </c>
    </row>
    <row r="211" ht="33.75" customHeight="1" spans="1:10">
      <c r="A211" s="81" t="s">
        <v>455</v>
      </c>
      <c r="B211" s="81" t="s">
        <v>455</v>
      </c>
      <c r="C211" s="81" t="s">
        <v>498</v>
      </c>
      <c r="D211" s="81" t="s">
        <v>501</v>
      </c>
      <c r="E211" s="81" t="s">
        <v>455</v>
      </c>
      <c r="F211" s="81" t="s">
        <v>508</v>
      </c>
      <c r="G211" s="86" t="s">
        <v>523</v>
      </c>
      <c r="H211" s="81" t="s">
        <v>523</v>
      </c>
      <c r="I211" s="81" t="s">
        <v>497</v>
      </c>
      <c r="J211" s="81" t="s">
        <v>455</v>
      </c>
    </row>
    <row r="212" ht="33.75" customHeight="1" spans="1:10">
      <c r="A212" s="81" t="s">
        <v>455</v>
      </c>
      <c r="B212" s="81" t="s">
        <v>455</v>
      </c>
      <c r="C212" s="81" t="s">
        <v>503</v>
      </c>
      <c r="D212" s="81" t="s">
        <v>504</v>
      </c>
      <c r="E212" s="81" t="s">
        <v>455</v>
      </c>
      <c r="F212" s="81" t="s">
        <v>481</v>
      </c>
      <c r="G212" s="86" t="s">
        <v>506</v>
      </c>
      <c r="H212" s="81" t="s">
        <v>492</v>
      </c>
      <c r="I212" s="81" t="s">
        <v>483</v>
      </c>
      <c r="J212" s="81" t="s">
        <v>455</v>
      </c>
    </row>
    <row r="213" ht="33.75" customHeight="1" spans="1:10">
      <c r="A213" s="81" t="s">
        <v>427</v>
      </c>
      <c r="B213" s="81" t="s">
        <v>626</v>
      </c>
      <c r="C213" s="81" t="s">
        <v>478</v>
      </c>
      <c r="D213" s="81" t="s">
        <v>479</v>
      </c>
      <c r="E213" s="81" t="s">
        <v>530</v>
      </c>
      <c r="F213" s="81" t="s">
        <v>508</v>
      </c>
      <c r="G213" s="86" t="s">
        <v>509</v>
      </c>
      <c r="H213" s="81" t="s">
        <v>533</v>
      </c>
      <c r="I213" s="81" t="s">
        <v>483</v>
      </c>
      <c r="J213" s="81" t="s">
        <v>532</v>
      </c>
    </row>
    <row r="214" ht="33.75" customHeight="1" spans="1:10">
      <c r="A214" s="81" t="s">
        <v>427</v>
      </c>
      <c r="B214" s="81" t="s">
        <v>626</v>
      </c>
      <c r="C214" s="81" t="s">
        <v>478</v>
      </c>
      <c r="D214" s="81" t="s">
        <v>489</v>
      </c>
      <c r="E214" s="81" t="s">
        <v>530</v>
      </c>
      <c r="F214" s="81" t="s">
        <v>481</v>
      </c>
      <c r="G214" s="86" t="s">
        <v>491</v>
      </c>
      <c r="H214" s="81" t="s">
        <v>492</v>
      </c>
      <c r="I214" s="81" t="s">
        <v>483</v>
      </c>
      <c r="J214" s="81" t="s">
        <v>532</v>
      </c>
    </row>
    <row r="215" ht="33.75" customHeight="1" spans="1:10">
      <c r="A215" s="81" t="s">
        <v>427</v>
      </c>
      <c r="B215" s="81" t="s">
        <v>626</v>
      </c>
      <c r="C215" s="81" t="s">
        <v>478</v>
      </c>
      <c r="D215" s="81" t="s">
        <v>493</v>
      </c>
      <c r="E215" s="81" t="s">
        <v>530</v>
      </c>
      <c r="F215" s="81" t="s">
        <v>508</v>
      </c>
      <c r="G215" s="86" t="s">
        <v>495</v>
      </c>
      <c r="H215" s="81"/>
      <c r="I215" s="81" t="s">
        <v>497</v>
      </c>
      <c r="J215" s="81" t="s">
        <v>532</v>
      </c>
    </row>
    <row r="216" ht="33.75" customHeight="1" spans="1:10">
      <c r="A216" s="81" t="s">
        <v>427</v>
      </c>
      <c r="B216" s="81" t="s">
        <v>626</v>
      </c>
      <c r="C216" s="81" t="s">
        <v>498</v>
      </c>
      <c r="D216" s="81" t="s">
        <v>499</v>
      </c>
      <c r="E216" s="81" t="s">
        <v>530</v>
      </c>
      <c r="F216" s="81" t="s">
        <v>508</v>
      </c>
      <c r="G216" s="86" t="s">
        <v>534</v>
      </c>
      <c r="H216" s="81"/>
      <c r="I216" s="81" t="s">
        <v>497</v>
      </c>
      <c r="J216" s="81" t="s">
        <v>532</v>
      </c>
    </row>
    <row r="217" ht="33.75" customHeight="1" spans="1:10">
      <c r="A217" s="81" t="s">
        <v>427</v>
      </c>
      <c r="B217" s="81" t="s">
        <v>626</v>
      </c>
      <c r="C217" s="81" t="s">
        <v>498</v>
      </c>
      <c r="D217" s="81" t="s">
        <v>499</v>
      </c>
      <c r="E217" s="81" t="s">
        <v>530</v>
      </c>
      <c r="F217" s="81" t="s">
        <v>508</v>
      </c>
      <c r="G217" s="86" t="s">
        <v>517</v>
      </c>
      <c r="H217" s="81"/>
      <c r="I217" s="81" t="s">
        <v>497</v>
      </c>
      <c r="J217" s="81" t="s">
        <v>532</v>
      </c>
    </row>
    <row r="218" ht="33.75" customHeight="1" spans="1:10">
      <c r="A218" s="81" t="s">
        <v>427</v>
      </c>
      <c r="B218" s="81" t="s">
        <v>626</v>
      </c>
      <c r="C218" s="81" t="s">
        <v>498</v>
      </c>
      <c r="D218" s="81" t="s">
        <v>501</v>
      </c>
      <c r="E218" s="81" t="s">
        <v>530</v>
      </c>
      <c r="F218" s="81" t="s">
        <v>508</v>
      </c>
      <c r="G218" s="86" t="s">
        <v>502</v>
      </c>
      <c r="H218" s="81"/>
      <c r="I218" s="81" t="s">
        <v>497</v>
      </c>
      <c r="J218" s="81" t="s">
        <v>532</v>
      </c>
    </row>
    <row r="219" ht="33.75" customHeight="1" spans="1:10">
      <c r="A219" s="81" t="s">
        <v>427</v>
      </c>
      <c r="B219" s="81" t="s">
        <v>626</v>
      </c>
      <c r="C219" s="81" t="s">
        <v>498</v>
      </c>
      <c r="D219" s="81" t="s">
        <v>501</v>
      </c>
      <c r="E219" s="81" t="s">
        <v>530</v>
      </c>
      <c r="F219" s="81" t="s">
        <v>508</v>
      </c>
      <c r="G219" s="86" t="s">
        <v>523</v>
      </c>
      <c r="H219" s="81"/>
      <c r="I219" s="81" t="s">
        <v>497</v>
      </c>
      <c r="J219" s="81" t="s">
        <v>532</v>
      </c>
    </row>
    <row r="220" ht="33.75" customHeight="1" spans="1:10">
      <c r="A220" s="81" t="s">
        <v>427</v>
      </c>
      <c r="B220" s="81" t="s">
        <v>626</v>
      </c>
      <c r="C220" s="81" t="s">
        <v>503</v>
      </c>
      <c r="D220" s="81" t="s">
        <v>504</v>
      </c>
      <c r="E220" s="81" t="s">
        <v>530</v>
      </c>
      <c r="F220" s="81" t="s">
        <v>481</v>
      </c>
      <c r="G220" s="86" t="s">
        <v>506</v>
      </c>
      <c r="H220" s="81" t="s">
        <v>492</v>
      </c>
      <c r="I220" s="81" t="s">
        <v>483</v>
      </c>
      <c r="J220" s="81" t="s">
        <v>532</v>
      </c>
    </row>
    <row r="221" ht="33.75" customHeight="1" spans="1:10">
      <c r="A221" s="81" t="s">
        <v>398</v>
      </c>
      <c r="B221" s="81" t="s">
        <v>398</v>
      </c>
      <c r="C221" s="81" t="s">
        <v>478</v>
      </c>
      <c r="D221" s="81" t="s">
        <v>479</v>
      </c>
      <c r="E221" s="81" t="s">
        <v>627</v>
      </c>
      <c r="F221" s="81" t="s">
        <v>628</v>
      </c>
      <c r="G221" s="86" t="s">
        <v>629</v>
      </c>
      <c r="H221" s="81" t="s">
        <v>492</v>
      </c>
      <c r="I221" s="81" t="s">
        <v>483</v>
      </c>
      <c r="J221" s="81" t="s">
        <v>630</v>
      </c>
    </row>
    <row r="222" ht="33.75" customHeight="1" spans="1:10">
      <c r="A222" s="81" t="s">
        <v>398</v>
      </c>
      <c r="B222" s="81" t="s">
        <v>398</v>
      </c>
      <c r="C222" s="81" t="s">
        <v>478</v>
      </c>
      <c r="D222" s="81" t="s">
        <v>479</v>
      </c>
      <c r="E222" s="81" t="s">
        <v>630</v>
      </c>
      <c r="F222" s="81" t="s">
        <v>481</v>
      </c>
      <c r="G222" s="86" t="s">
        <v>597</v>
      </c>
      <c r="H222" s="81" t="s">
        <v>512</v>
      </c>
      <c r="I222" s="81" t="s">
        <v>483</v>
      </c>
      <c r="J222" s="81" t="s">
        <v>630</v>
      </c>
    </row>
    <row r="223" ht="33.75" customHeight="1" spans="1:10">
      <c r="A223" s="81" t="s">
        <v>398</v>
      </c>
      <c r="B223" s="81" t="s">
        <v>398</v>
      </c>
      <c r="C223" s="81" t="s">
        <v>478</v>
      </c>
      <c r="D223" s="81" t="s">
        <v>479</v>
      </c>
      <c r="E223" s="81" t="s">
        <v>630</v>
      </c>
      <c r="F223" s="81" t="s">
        <v>520</v>
      </c>
      <c r="G223" s="86" t="s">
        <v>631</v>
      </c>
      <c r="H223" s="81" t="s">
        <v>492</v>
      </c>
      <c r="I223" s="81" t="s">
        <v>483</v>
      </c>
      <c r="J223" s="81" t="s">
        <v>630</v>
      </c>
    </row>
    <row r="224" ht="33.75" customHeight="1" spans="1:10">
      <c r="A224" s="81" t="s">
        <v>398</v>
      </c>
      <c r="B224" s="81" t="s">
        <v>398</v>
      </c>
      <c r="C224" s="81" t="s">
        <v>478</v>
      </c>
      <c r="D224" s="81" t="s">
        <v>489</v>
      </c>
      <c r="E224" s="81" t="s">
        <v>630</v>
      </c>
      <c r="F224" s="81" t="s">
        <v>481</v>
      </c>
      <c r="G224" s="86" t="s">
        <v>491</v>
      </c>
      <c r="H224" s="81" t="s">
        <v>492</v>
      </c>
      <c r="I224" s="81" t="s">
        <v>483</v>
      </c>
      <c r="J224" s="81" t="s">
        <v>630</v>
      </c>
    </row>
    <row r="225" ht="33.75" customHeight="1" spans="1:10">
      <c r="A225" s="81" t="s">
        <v>398</v>
      </c>
      <c r="B225" s="81" t="s">
        <v>398</v>
      </c>
      <c r="C225" s="81" t="s">
        <v>478</v>
      </c>
      <c r="D225" s="81" t="s">
        <v>489</v>
      </c>
      <c r="E225" s="81" t="s">
        <v>630</v>
      </c>
      <c r="F225" s="81" t="s">
        <v>481</v>
      </c>
      <c r="G225" s="86" t="s">
        <v>506</v>
      </c>
      <c r="H225" s="81" t="s">
        <v>492</v>
      </c>
      <c r="I225" s="81" t="s">
        <v>483</v>
      </c>
      <c r="J225" s="81" t="s">
        <v>630</v>
      </c>
    </row>
    <row r="226" ht="33.75" customHeight="1" spans="1:10">
      <c r="A226" s="81" t="s">
        <v>398</v>
      </c>
      <c r="B226" s="81" t="s">
        <v>398</v>
      </c>
      <c r="C226" s="81" t="s">
        <v>478</v>
      </c>
      <c r="D226" s="81" t="s">
        <v>489</v>
      </c>
      <c r="E226" s="81" t="s">
        <v>630</v>
      </c>
      <c r="F226" s="81" t="s">
        <v>481</v>
      </c>
      <c r="G226" s="86" t="s">
        <v>588</v>
      </c>
      <c r="H226" s="81" t="s">
        <v>492</v>
      </c>
      <c r="I226" s="81" t="s">
        <v>483</v>
      </c>
      <c r="J226" s="81" t="s">
        <v>630</v>
      </c>
    </row>
    <row r="227" ht="33.75" customHeight="1" spans="1:10">
      <c r="A227" s="81" t="s">
        <v>398</v>
      </c>
      <c r="B227" s="81" t="s">
        <v>398</v>
      </c>
      <c r="C227" s="81" t="s">
        <v>478</v>
      </c>
      <c r="D227" s="81" t="s">
        <v>493</v>
      </c>
      <c r="E227" s="81" t="s">
        <v>630</v>
      </c>
      <c r="F227" s="81" t="s">
        <v>508</v>
      </c>
      <c r="G227" s="86" t="s">
        <v>495</v>
      </c>
      <c r="H227" s="81" t="s">
        <v>495</v>
      </c>
      <c r="I227" s="81" t="s">
        <v>497</v>
      </c>
      <c r="J227" s="81" t="s">
        <v>630</v>
      </c>
    </row>
    <row r="228" ht="33.75" customHeight="1" spans="1:10">
      <c r="A228" s="81" t="s">
        <v>398</v>
      </c>
      <c r="B228" s="81" t="s">
        <v>398</v>
      </c>
      <c r="C228" s="81" t="s">
        <v>478</v>
      </c>
      <c r="D228" s="81" t="s">
        <v>493</v>
      </c>
      <c r="E228" s="81" t="s">
        <v>630</v>
      </c>
      <c r="F228" s="81" t="s">
        <v>508</v>
      </c>
      <c r="G228" s="86" t="s">
        <v>517</v>
      </c>
      <c r="H228" s="81" t="s">
        <v>517</v>
      </c>
      <c r="I228" s="81" t="s">
        <v>497</v>
      </c>
      <c r="J228" s="81" t="s">
        <v>630</v>
      </c>
    </row>
    <row r="229" ht="33.75" customHeight="1" spans="1:10">
      <c r="A229" s="81" t="s">
        <v>398</v>
      </c>
      <c r="B229" s="81" t="s">
        <v>398</v>
      </c>
      <c r="C229" s="81" t="s">
        <v>498</v>
      </c>
      <c r="D229" s="81" t="s">
        <v>501</v>
      </c>
      <c r="E229" s="81" t="s">
        <v>630</v>
      </c>
      <c r="F229" s="81" t="s">
        <v>508</v>
      </c>
      <c r="G229" s="86" t="s">
        <v>502</v>
      </c>
      <c r="H229" s="81" t="s">
        <v>502</v>
      </c>
      <c r="I229" s="81" t="s">
        <v>497</v>
      </c>
      <c r="J229" s="81" t="s">
        <v>630</v>
      </c>
    </row>
    <row r="230" ht="33.75" customHeight="1" spans="1:10">
      <c r="A230" s="81" t="s">
        <v>398</v>
      </c>
      <c r="B230" s="81" t="s">
        <v>398</v>
      </c>
      <c r="C230" s="81" t="s">
        <v>503</v>
      </c>
      <c r="D230" s="81" t="s">
        <v>504</v>
      </c>
      <c r="E230" s="81" t="s">
        <v>630</v>
      </c>
      <c r="F230" s="81" t="s">
        <v>481</v>
      </c>
      <c r="G230" s="86" t="s">
        <v>506</v>
      </c>
      <c r="H230" s="81" t="s">
        <v>492</v>
      </c>
      <c r="I230" s="81" t="s">
        <v>497</v>
      </c>
      <c r="J230" s="81" t="s">
        <v>630</v>
      </c>
    </row>
    <row r="231" ht="33.75" customHeight="1" spans="1:10">
      <c r="A231" s="81" t="s">
        <v>398</v>
      </c>
      <c r="B231" s="81" t="s">
        <v>398</v>
      </c>
      <c r="C231" s="81" t="s">
        <v>503</v>
      </c>
      <c r="D231" s="81" t="s">
        <v>504</v>
      </c>
      <c r="E231" s="81" t="s">
        <v>630</v>
      </c>
      <c r="F231" s="81" t="s">
        <v>481</v>
      </c>
      <c r="G231" s="86" t="s">
        <v>506</v>
      </c>
      <c r="H231" s="81" t="s">
        <v>492</v>
      </c>
      <c r="I231" s="81" t="s">
        <v>497</v>
      </c>
      <c r="J231" s="81" t="s">
        <v>630</v>
      </c>
    </row>
    <row r="232" ht="33.75" customHeight="1" spans="1:10">
      <c r="A232" s="81" t="s">
        <v>429</v>
      </c>
      <c r="B232" s="81" t="s">
        <v>429</v>
      </c>
      <c r="C232" s="81" t="s">
        <v>478</v>
      </c>
      <c r="D232" s="81" t="s">
        <v>479</v>
      </c>
      <c r="E232" s="81" t="s">
        <v>429</v>
      </c>
      <c r="F232" s="81" t="s">
        <v>481</v>
      </c>
      <c r="G232" s="86" t="s">
        <v>160</v>
      </c>
      <c r="H232" s="81" t="s">
        <v>565</v>
      </c>
      <c r="I232" s="81" t="s">
        <v>483</v>
      </c>
      <c r="J232" s="81" t="s">
        <v>429</v>
      </c>
    </row>
    <row r="233" ht="33.75" customHeight="1" spans="1:10">
      <c r="A233" s="81" t="s">
        <v>429</v>
      </c>
      <c r="B233" s="81" t="s">
        <v>429</v>
      </c>
      <c r="C233" s="81" t="s">
        <v>478</v>
      </c>
      <c r="D233" s="81" t="s">
        <v>479</v>
      </c>
      <c r="E233" s="81" t="s">
        <v>429</v>
      </c>
      <c r="F233" s="81" t="s">
        <v>481</v>
      </c>
      <c r="G233" s="86" t="s">
        <v>53</v>
      </c>
      <c r="H233" s="81" t="s">
        <v>632</v>
      </c>
      <c r="I233" s="81" t="s">
        <v>483</v>
      </c>
      <c r="J233" s="81" t="s">
        <v>429</v>
      </c>
    </row>
    <row r="234" ht="33.75" customHeight="1" spans="1:10">
      <c r="A234" s="81" t="s">
        <v>429</v>
      </c>
      <c r="B234" s="81" t="s">
        <v>429</v>
      </c>
      <c r="C234" s="81" t="s">
        <v>478</v>
      </c>
      <c r="D234" s="81" t="s">
        <v>479</v>
      </c>
      <c r="E234" s="81" t="s">
        <v>429</v>
      </c>
      <c r="F234" s="81" t="s">
        <v>481</v>
      </c>
      <c r="G234" s="86" t="s">
        <v>160</v>
      </c>
      <c r="H234" s="81" t="s">
        <v>565</v>
      </c>
      <c r="I234" s="81" t="s">
        <v>483</v>
      </c>
      <c r="J234" s="81" t="s">
        <v>429</v>
      </c>
    </row>
    <row r="235" ht="33.75" customHeight="1" spans="1:10">
      <c r="A235" s="81" t="s">
        <v>429</v>
      </c>
      <c r="B235" s="81" t="s">
        <v>429</v>
      </c>
      <c r="C235" s="81" t="s">
        <v>478</v>
      </c>
      <c r="D235" s="81" t="s">
        <v>479</v>
      </c>
      <c r="E235" s="81" t="s">
        <v>429</v>
      </c>
      <c r="F235" s="81" t="s">
        <v>481</v>
      </c>
      <c r="G235" s="86" t="s">
        <v>45</v>
      </c>
      <c r="H235" s="81" t="s">
        <v>564</v>
      </c>
      <c r="I235" s="81" t="s">
        <v>483</v>
      </c>
      <c r="J235" s="81" t="s">
        <v>429</v>
      </c>
    </row>
    <row r="236" ht="33.75" customHeight="1" spans="1:10">
      <c r="A236" s="81" t="s">
        <v>429</v>
      </c>
      <c r="B236" s="81" t="s">
        <v>429</v>
      </c>
      <c r="C236" s="81" t="s">
        <v>478</v>
      </c>
      <c r="D236" s="81" t="s">
        <v>479</v>
      </c>
      <c r="E236" s="81" t="s">
        <v>429</v>
      </c>
      <c r="F236" s="81" t="s">
        <v>481</v>
      </c>
      <c r="G236" s="86" t="s">
        <v>509</v>
      </c>
      <c r="H236" s="81" t="s">
        <v>565</v>
      </c>
      <c r="I236" s="81" t="s">
        <v>483</v>
      </c>
      <c r="J236" s="81" t="s">
        <v>429</v>
      </c>
    </row>
    <row r="237" ht="33.75" customHeight="1" spans="1:10">
      <c r="A237" s="81" t="s">
        <v>429</v>
      </c>
      <c r="B237" s="81" t="s">
        <v>429</v>
      </c>
      <c r="C237" s="81" t="s">
        <v>478</v>
      </c>
      <c r="D237" s="81" t="s">
        <v>489</v>
      </c>
      <c r="E237" s="81" t="s">
        <v>429</v>
      </c>
      <c r="F237" s="81" t="s">
        <v>508</v>
      </c>
      <c r="G237" s="86" t="s">
        <v>514</v>
      </c>
      <c r="H237" s="81" t="s">
        <v>492</v>
      </c>
      <c r="I237" s="81" t="s">
        <v>483</v>
      </c>
      <c r="J237" s="81" t="s">
        <v>429</v>
      </c>
    </row>
    <row r="238" ht="33.75" customHeight="1" spans="1:10">
      <c r="A238" s="81" t="s">
        <v>429</v>
      </c>
      <c r="B238" s="81" t="s">
        <v>429</v>
      </c>
      <c r="C238" s="81" t="s">
        <v>478</v>
      </c>
      <c r="D238" s="81" t="s">
        <v>493</v>
      </c>
      <c r="E238" s="81" t="s">
        <v>429</v>
      </c>
      <c r="F238" s="81" t="s">
        <v>508</v>
      </c>
      <c r="G238" s="86" t="s">
        <v>495</v>
      </c>
      <c r="H238" s="81" t="s">
        <v>495</v>
      </c>
      <c r="I238" s="81" t="s">
        <v>497</v>
      </c>
      <c r="J238" s="81" t="s">
        <v>429</v>
      </c>
    </row>
    <row r="239" ht="33.75" customHeight="1" spans="1:10">
      <c r="A239" s="81" t="s">
        <v>429</v>
      </c>
      <c r="B239" s="81" t="s">
        <v>429</v>
      </c>
      <c r="C239" s="81" t="s">
        <v>498</v>
      </c>
      <c r="D239" s="81" t="s">
        <v>499</v>
      </c>
      <c r="E239" s="81" t="s">
        <v>429</v>
      </c>
      <c r="F239" s="81" t="s">
        <v>481</v>
      </c>
      <c r="G239" s="86" t="s">
        <v>491</v>
      </c>
      <c r="H239" s="81" t="s">
        <v>492</v>
      </c>
      <c r="I239" s="81" t="s">
        <v>483</v>
      </c>
      <c r="J239" s="81" t="s">
        <v>429</v>
      </c>
    </row>
    <row r="240" ht="33.75" customHeight="1" spans="1:10">
      <c r="A240" s="81" t="s">
        <v>429</v>
      </c>
      <c r="B240" s="81" t="s">
        <v>429</v>
      </c>
      <c r="C240" s="81" t="s">
        <v>503</v>
      </c>
      <c r="D240" s="81" t="s">
        <v>504</v>
      </c>
      <c r="E240" s="81" t="s">
        <v>429</v>
      </c>
      <c r="F240" s="81" t="s">
        <v>481</v>
      </c>
      <c r="G240" s="86" t="s">
        <v>491</v>
      </c>
      <c r="H240" s="81" t="s">
        <v>492</v>
      </c>
      <c r="I240" s="81" t="s">
        <v>483</v>
      </c>
      <c r="J240" s="81" t="s">
        <v>429</v>
      </c>
    </row>
    <row r="241" ht="33.75" customHeight="1" spans="1:10">
      <c r="A241" s="81" t="s">
        <v>449</v>
      </c>
      <c r="B241" s="81" t="s">
        <v>449</v>
      </c>
      <c r="C241" s="81" t="s">
        <v>478</v>
      </c>
      <c r="D241" s="81" t="s">
        <v>479</v>
      </c>
      <c r="E241" s="81" t="s">
        <v>449</v>
      </c>
      <c r="F241" s="81" t="s">
        <v>481</v>
      </c>
      <c r="G241" s="86" t="s">
        <v>633</v>
      </c>
      <c r="H241" s="81" t="s">
        <v>512</v>
      </c>
      <c r="I241" s="81" t="s">
        <v>483</v>
      </c>
      <c r="J241" s="81" t="s">
        <v>449</v>
      </c>
    </row>
    <row r="242" ht="33.75" customHeight="1" spans="1:10">
      <c r="A242" s="81" t="s">
        <v>449</v>
      </c>
      <c r="B242" s="81" t="s">
        <v>449</v>
      </c>
      <c r="C242" s="81" t="s">
        <v>478</v>
      </c>
      <c r="D242" s="81" t="s">
        <v>479</v>
      </c>
      <c r="E242" s="81" t="s">
        <v>449</v>
      </c>
      <c r="F242" s="81" t="s">
        <v>508</v>
      </c>
      <c r="G242" s="86" t="s">
        <v>45</v>
      </c>
      <c r="H242" s="81" t="s">
        <v>510</v>
      </c>
      <c r="I242" s="81" t="s">
        <v>483</v>
      </c>
      <c r="J242" s="81" t="s">
        <v>449</v>
      </c>
    </row>
    <row r="243" ht="33.75" customHeight="1" spans="1:10">
      <c r="A243" s="81" t="s">
        <v>449</v>
      </c>
      <c r="B243" s="81" t="s">
        <v>449</v>
      </c>
      <c r="C243" s="81" t="s">
        <v>478</v>
      </c>
      <c r="D243" s="81" t="s">
        <v>493</v>
      </c>
      <c r="E243" s="81" t="s">
        <v>449</v>
      </c>
      <c r="F243" s="81" t="s">
        <v>508</v>
      </c>
      <c r="G243" s="86" t="s">
        <v>495</v>
      </c>
      <c r="H243" s="81" t="s">
        <v>495</v>
      </c>
      <c r="I243" s="81" t="s">
        <v>497</v>
      </c>
      <c r="J243" s="81" t="s">
        <v>449</v>
      </c>
    </row>
    <row r="244" ht="33.75" customHeight="1" spans="1:10">
      <c r="A244" s="81" t="s">
        <v>449</v>
      </c>
      <c r="B244" s="81" t="s">
        <v>449</v>
      </c>
      <c r="C244" s="81" t="s">
        <v>498</v>
      </c>
      <c r="D244" s="81" t="s">
        <v>499</v>
      </c>
      <c r="E244" s="81" t="s">
        <v>449</v>
      </c>
      <c r="F244" s="81" t="s">
        <v>508</v>
      </c>
      <c r="G244" s="86" t="s">
        <v>500</v>
      </c>
      <c r="H244" s="81" t="s">
        <v>500</v>
      </c>
      <c r="I244" s="81" t="s">
        <v>497</v>
      </c>
      <c r="J244" s="81" t="s">
        <v>449</v>
      </c>
    </row>
    <row r="245" ht="33.75" customHeight="1" spans="1:10">
      <c r="A245" s="81" t="s">
        <v>449</v>
      </c>
      <c r="B245" s="81" t="s">
        <v>449</v>
      </c>
      <c r="C245" s="81" t="s">
        <v>498</v>
      </c>
      <c r="D245" s="81" t="s">
        <v>499</v>
      </c>
      <c r="E245" s="81" t="s">
        <v>449</v>
      </c>
      <c r="F245" s="81" t="s">
        <v>508</v>
      </c>
      <c r="G245" s="86" t="s">
        <v>500</v>
      </c>
      <c r="H245" s="81" t="s">
        <v>500</v>
      </c>
      <c r="I245" s="81" t="s">
        <v>497</v>
      </c>
      <c r="J245" s="81" t="s">
        <v>449</v>
      </c>
    </row>
    <row r="246" ht="33.75" customHeight="1" spans="1:10">
      <c r="A246" s="81" t="s">
        <v>449</v>
      </c>
      <c r="B246" s="81" t="s">
        <v>449</v>
      </c>
      <c r="C246" s="81" t="s">
        <v>498</v>
      </c>
      <c r="D246" s="81" t="s">
        <v>501</v>
      </c>
      <c r="E246" s="81" t="s">
        <v>449</v>
      </c>
      <c r="F246" s="81" t="s">
        <v>508</v>
      </c>
      <c r="G246" s="86" t="s">
        <v>502</v>
      </c>
      <c r="H246" s="81" t="s">
        <v>502</v>
      </c>
      <c r="I246" s="81" t="s">
        <v>497</v>
      </c>
      <c r="J246" s="81" t="s">
        <v>449</v>
      </c>
    </row>
    <row r="247" ht="33.75" customHeight="1" spans="1:10">
      <c r="A247" s="81" t="s">
        <v>449</v>
      </c>
      <c r="B247" s="81" t="s">
        <v>449</v>
      </c>
      <c r="C247" s="81" t="s">
        <v>503</v>
      </c>
      <c r="D247" s="81" t="s">
        <v>504</v>
      </c>
      <c r="E247" s="81" t="s">
        <v>449</v>
      </c>
      <c r="F247" s="81" t="s">
        <v>481</v>
      </c>
      <c r="G247" s="86" t="s">
        <v>506</v>
      </c>
      <c r="H247" s="81" t="s">
        <v>492</v>
      </c>
      <c r="I247" s="81" t="s">
        <v>483</v>
      </c>
      <c r="J247" s="81" t="s">
        <v>449</v>
      </c>
    </row>
    <row r="248" ht="33.75" customHeight="1" spans="1:10">
      <c r="A248" s="81" t="s">
        <v>441</v>
      </c>
      <c r="B248" s="81" t="s">
        <v>441</v>
      </c>
      <c r="C248" s="81" t="s">
        <v>478</v>
      </c>
      <c r="D248" s="81" t="s">
        <v>479</v>
      </c>
      <c r="E248" s="81" t="s">
        <v>484</v>
      </c>
      <c r="F248" s="81" t="s">
        <v>481</v>
      </c>
      <c r="G248" s="86" t="s">
        <v>514</v>
      </c>
      <c r="H248" s="81" t="s">
        <v>623</v>
      </c>
      <c r="I248" s="81" t="s">
        <v>483</v>
      </c>
      <c r="J248" s="81" t="s">
        <v>441</v>
      </c>
    </row>
    <row r="249" ht="33.75" customHeight="1" spans="1:10">
      <c r="A249" s="81" t="s">
        <v>441</v>
      </c>
      <c r="B249" s="81" t="s">
        <v>441</v>
      </c>
      <c r="C249" s="81" t="s">
        <v>478</v>
      </c>
      <c r="D249" s="81" t="s">
        <v>479</v>
      </c>
      <c r="E249" s="81" t="s">
        <v>484</v>
      </c>
      <c r="F249" s="81" t="s">
        <v>481</v>
      </c>
      <c r="G249" s="86" t="s">
        <v>485</v>
      </c>
      <c r="H249" s="81" t="s">
        <v>551</v>
      </c>
      <c r="I249" s="81" t="s">
        <v>483</v>
      </c>
      <c r="J249" s="81" t="s">
        <v>441</v>
      </c>
    </row>
    <row r="250" ht="33.75" customHeight="1" spans="1:10">
      <c r="A250" s="81" t="s">
        <v>441</v>
      </c>
      <c r="B250" s="81" t="s">
        <v>441</v>
      </c>
      <c r="C250" s="81" t="s">
        <v>478</v>
      </c>
      <c r="D250" s="81" t="s">
        <v>479</v>
      </c>
      <c r="E250" s="81" t="s">
        <v>525</v>
      </c>
      <c r="F250" s="81" t="s">
        <v>481</v>
      </c>
      <c r="G250" s="86" t="s">
        <v>634</v>
      </c>
      <c r="H250" s="81" t="s">
        <v>551</v>
      </c>
      <c r="I250" s="81" t="s">
        <v>483</v>
      </c>
      <c r="J250" s="81" t="s">
        <v>441</v>
      </c>
    </row>
    <row r="251" ht="33.75" customHeight="1" spans="1:10">
      <c r="A251" s="81" t="s">
        <v>441</v>
      </c>
      <c r="B251" s="81" t="s">
        <v>441</v>
      </c>
      <c r="C251" s="81" t="s">
        <v>478</v>
      </c>
      <c r="D251" s="81" t="s">
        <v>479</v>
      </c>
      <c r="E251" s="81" t="s">
        <v>525</v>
      </c>
      <c r="F251" s="81" t="s">
        <v>481</v>
      </c>
      <c r="G251" s="86" t="s">
        <v>485</v>
      </c>
      <c r="H251" s="81" t="s">
        <v>635</v>
      </c>
      <c r="I251" s="81" t="s">
        <v>483</v>
      </c>
      <c r="J251" s="81" t="s">
        <v>441</v>
      </c>
    </row>
    <row r="252" ht="33.75" customHeight="1" spans="1:10">
      <c r="A252" s="81" t="s">
        <v>441</v>
      </c>
      <c r="B252" s="81" t="s">
        <v>441</v>
      </c>
      <c r="C252" s="81" t="s">
        <v>478</v>
      </c>
      <c r="D252" s="81" t="s">
        <v>489</v>
      </c>
      <c r="E252" s="81" t="s">
        <v>441</v>
      </c>
      <c r="F252" s="81" t="s">
        <v>481</v>
      </c>
      <c r="G252" s="86" t="s">
        <v>636</v>
      </c>
      <c r="H252" s="81" t="s">
        <v>492</v>
      </c>
      <c r="I252" s="81" t="s">
        <v>483</v>
      </c>
      <c r="J252" s="81" t="s">
        <v>441</v>
      </c>
    </row>
    <row r="253" ht="33.75" customHeight="1" spans="1:10">
      <c r="A253" s="81" t="s">
        <v>441</v>
      </c>
      <c r="B253" s="81" t="s">
        <v>441</v>
      </c>
      <c r="C253" s="81" t="s">
        <v>478</v>
      </c>
      <c r="D253" s="81" t="s">
        <v>489</v>
      </c>
      <c r="E253" s="81" t="s">
        <v>441</v>
      </c>
      <c r="F253" s="81" t="s">
        <v>481</v>
      </c>
      <c r="G253" s="86" t="s">
        <v>491</v>
      </c>
      <c r="H253" s="81" t="s">
        <v>492</v>
      </c>
      <c r="I253" s="81" t="s">
        <v>483</v>
      </c>
      <c r="J253" s="81" t="s">
        <v>441</v>
      </c>
    </row>
    <row r="254" ht="33.75" customHeight="1" spans="1:10">
      <c r="A254" s="81" t="s">
        <v>441</v>
      </c>
      <c r="B254" s="81" t="s">
        <v>441</v>
      </c>
      <c r="C254" s="81" t="s">
        <v>478</v>
      </c>
      <c r="D254" s="81" t="s">
        <v>489</v>
      </c>
      <c r="E254" s="81" t="s">
        <v>441</v>
      </c>
      <c r="F254" s="81" t="s">
        <v>481</v>
      </c>
      <c r="G254" s="86" t="s">
        <v>491</v>
      </c>
      <c r="H254" s="81" t="s">
        <v>492</v>
      </c>
      <c r="I254" s="81" t="s">
        <v>483</v>
      </c>
      <c r="J254" s="81" t="s">
        <v>441</v>
      </c>
    </row>
    <row r="255" ht="33.75" customHeight="1" spans="1:10">
      <c r="A255" s="81" t="s">
        <v>441</v>
      </c>
      <c r="B255" s="81" t="s">
        <v>441</v>
      </c>
      <c r="C255" s="81" t="s">
        <v>478</v>
      </c>
      <c r="D255" s="81" t="s">
        <v>493</v>
      </c>
      <c r="E255" s="81" t="s">
        <v>441</v>
      </c>
      <c r="F255" s="81" t="s">
        <v>481</v>
      </c>
      <c r="G255" s="86" t="s">
        <v>495</v>
      </c>
      <c r="H255" s="81" t="s">
        <v>495</v>
      </c>
      <c r="I255" s="81" t="s">
        <v>497</v>
      </c>
      <c r="J255" s="81" t="s">
        <v>441</v>
      </c>
    </row>
    <row r="256" ht="33.75" customHeight="1" spans="1:10">
      <c r="A256" s="81" t="s">
        <v>441</v>
      </c>
      <c r="B256" s="81" t="s">
        <v>441</v>
      </c>
      <c r="C256" s="81" t="s">
        <v>498</v>
      </c>
      <c r="D256" s="81" t="s">
        <v>499</v>
      </c>
      <c r="E256" s="81" t="s">
        <v>527</v>
      </c>
      <c r="F256" s="81" t="s">
        <v>481</v>
      </c>
      <c r="G256" s="86" t="s">
        <v>500</v>
      </c>
      <c r="H256" s="81" t="s">
        <v>496</v>
      </c>
      <c r="I256" s="81" t="s">
        <v>497</v>
      </c>
      <c r="J256" s="81" t="s">
        <v>441</v>
      </c>
    </row>
    <row r="257" ht="33.75" customHeight="1" spans="1:10">
      <c r="A257" s="81" t="s">
        <v>441</v>
      </c>
      <c r="B257" s="81" t="s">
        <v>441</v>
      </c>
      <c r="C257" s="81" t="s">
        <v>498</v>
      </c>
      <c r="D257" s="81" t="s">
        <v>501</v>
      </c>
      <c r="E257" s="81" t="s">
        <v>441</v>
      </c>
      <c r="F257" s="81" t="s">
        <v>481</v>
      </c>
      <c r="G257" s="86" t="s">
        <v>502</v>
      </c>
      <c r="H257" s="81" t="s">
        <v>502</v>
      </c>
      <c r="I257" s="81" t="s">
        <v>497</v>
      </c>
      <c r="J257" s="81" t="s">
        <v>441</v>
      </c>
    </row>
    <row r="258" ht="33.75" customHeight="1" spans="1:10">
      <c r="A258" s="81" t="s">
        <v>441</v>
      </c>
      <c r="B258" s="81" t="s">
        <v>441</v>
      </c>
      <c r="C258" s="81" t="s">
        <v>503</v>
      </c>
      <c r="D258" s="81" t="s">
        <v>504</v>
      </c>
      <c r="E258" s="81" t="s">
        <v>528</v>
      </c>
      <c r="F258" s="81" t="s">
        <v>481</v>
      </c>
      <c r="G258" s="86" t="s">
        <v>506</v>
      </c>
      <c r="H258" s="81" t="s">
        <v>492</v>
      </c>
      <c r="I258" s="81" t="s">
        <v>483</v>
      </c>
      <c r="J258" s="81" t="s">
        <v>441</v>
      </c>
    </row>
    <row r="259" ht="33.75" customHeight="1" spans="1:10">
      <c r="A259" s="81" t="s">
        <v>453</v>
      </c>
      <c r="B259" s="81" t="s">
        <v>453</v>
      </c>
      <c r="C259" s="81" t="s">
        <v>478</v>
      </c>
      <c r="D259" s="81" t="s">
        <v>479</v>
      </c>
      <c r="E259" s="81" t="s">
        <v>453</v>
      </c>
      <c r="F259" s="81" t="s">
        <v>508</v>
      </c>
      <c r="G259" s="86" t="s">
        <v>48</v>
      </c>
      <c r="H259" s="81" t="s">
        <v>533</v>
      </c>
      <c r="I259" s="81" t="s">
        <v>483</v>
      </c>
      <c r="J259" s="81" t="s">
        <v>453</v>
      </c>
    </row>
    <row r="260" ht="33.75" customHeight="1" spans="1:10">
      <c r="A260" s="81" t="s">
        <v>453</v>
      </c>
      <c r="B260" s="81" t="s">
        <v>453</v>
      </c>
      <c r="C260" s="81" t="s">
        <v>478</v>
      </c>
      <c r="D260" s="81" t="s">
        <v>489</v>
      </c>
      <c r="E260" s="81" t="s">
        <v>453</v>
      </c>
      <c r="F260" s="81" t="s">
        <v>508</v>
      </c>
      <c r="G260" s="86" t="s">
        <v>514</v>
      </c>
      <c r="H260" s="81" t="s">
        <v>492</v>
      </c>
      <c r="I260" s="81" t="s">
        <v>483</v>
      </c>
      <c r="J260" s="81" t="s">
        <v>453</v>
      </c>
    </row>
    <row r="261" ht="33.75" customHeight="1" spans="1:10">
      <c r="A261" s="81" t="s">
        <v>453</v>
      </c>
      <c r="B261" s="81" t="s">
        <v>453</v>
      </c>
      <c r="C261" s="81" t="s">
        <v>478</v>
      </c>
      <c r="D261" s="81" t="s">
        <v>493</v>
      </c>
      <c r="E261" s="81" t="s">
        <v>453</v>
      </c>
      <c r="F261" s="81" t="s">
        <v>508</v>
      </c>
      <c r="G261" s="86" t="s">
        <v>592</v>
      </c>
      <c r="H261" s="81" t="s">
        <v>516</v>
      </c>
      <c r="I261" s="81" t="s">
        <v>483</v>
      </c>
      <c r="J261" s="81" t="s">
        <v>453</v>
      </c>
    </row>
    <row r="262" ht="33.75" customHeight="1" spans="1:10">
      <c r="A262" s="81" t="s">
        <v>453</v>
      </c>
      <c r="B262" s="81" t="s">
        <v>453</v>
      </c>
      <c r="C262" s="81" t="s">
        <v>498</v>
      </c>
      <c r="D262" s="81" t="s">
        <v>499</v>
      </c>
      <c r="E262" s="81" t="s">
        <v>453</v>
      </c>
      <c r="F262" s="81" t="s">
        <v>481</v>
      </c>
      <c r="G262" s="86" t="s">
        <v>517</v>
      </c>
      <c r="H262" s="81" t="s">
        <v>517</v>
      </c>
      <c r="I262" s="81" t="s">
        <v>497</v>
      </c>
      <c r="J262" s="81" t="s">
        <v>453</v>
      </c>
    </row>
    <row r="263" ht="33.75" customHeight="1" spans="1:10">
      <c r="A263" s="81" t="s">
        <v>453</v>
      </c>
      <c r="B263" s="81" t="s">
        <v>453</v>
      </c>
      <c r="C263" s="81" t="s">
        <v>498</v>
      </c>
      <c r="D263" s="81" t="s">
        <v>501</v>
      </c>
      <c r="E263" s="81" t="s">
        <v>453</v>
      </c>
      <c r="F263" s="81" t="s">
        <v>481</v>
      </c>
      <c r="G263" s="86" t="s">
        <v>491</v>
      </c>
      <c r="H263" s="81" t="s">
        <v>492</v>
      </c>
      <c r="I263" s="81" t="s">
        <v>483</v>
      </c>
      <c r="J263" s="81" t="s">
        <v>453</v>
      </c>
    </row>
    <row r="264" ht="33.75" customHeight="1" spans="1:10">
      <c r="A264" s="81" t="s">
        <v>453</v>
      </c>
      <c r="B264" s="81" t="s">
        <v>453</v>
      </c>
      <c r="C264" s="81" t="s">
        <v>503</v>
      </c>
      <c r="D264" s="81" t="s">
        <v>504</v>
      </c>
      <c r="E264" s="81" t="s">
        <v>453</v>
      </c>
      <c r="F264" s="81" t="s">
        <v>481</v>
      </c>
      <c r="G264" s="86" t="s">
        <v>506</v>
      </c>
      <c r="H264" s="81" t="s">
        <v>492</v>
      </c>
      <c r="I264" s="81" t="s">
        <v>483</v>
      </c>
      <c r="J264" s="81" t="s">
        <v>453</v>
      </c>
    </row>
    <row r="265" ht="33.75" customHeight="1" spans="1:10">
      <c r="A265" s="81" t="s">
        <v>419</v>
      </c>
      <c r="B265" s="81" t="s">
        <v>637</v>
      </c>
      <c r="C265" s="81" t="s">
        <v>478</v>
      </c>
      <c r="D265" s="81" t="s">
        <v>479</v>
      </c>
      <c r="E265" s="81" t="s">
        <v>530</v>
      </c>
      <c r="F265" s="81" t="s">
        <v>481</v>
      </c>
      <c r="G265" s="86" t="s">
        <v>509</v>
      </c>
      <c r="H265" s="81" t="s">
        <v>533</v>
      </c>
      <c r="I265" s="81" t="s">
        <v>483</v>
      </c>
      <c r="J265" s="81" t="s">
        <v>532</v>
      </c>
    </row>
    <row r="266" ht="33.75" customHeight="1" spans="1:10">
      <c r="A266" s="81" t="s">
        <v>419</v>
      </c>
      <c r="B266" s="81" t="s">
        <v>637</v>
      </c>
      <c r="C266" s="81" t="s">
        <v>478</v>
      </c>
      <c r="D266" s="81" t="s">
        <v>479</v>
      </c>
      <c r="E266" s="81" t="s">
        <v>530</v>
      </c>
      <c r="F266" s="81" t="s">
        <v>481</v>
      </c>
      <c r="G266" s="86" t="s">
        <v>531</v>
      </c>
      <c r="H266" s="81" t="s">
        <v>551</v>
      </c>
      <c r="I266" s="81" t="s">
        <v>483</v>
      </c>
      <c r="J266" s="81" t="s">
        <v>532</v>
      </c>
    </row>
    <row r="267" ht="33.75" customHeight="1" spans="1:10">
      <c r="A267" s="81" t="s">
        <v>419</v>
      </c>
      <c r="B267" s="81" t="s">
        <v>637</v>
      </c>
      <c r="C267" s="81" t="s">
        <v>478</v>
      </c>
      <c r="D267" s="81" t="s">
        <v>479</v>
      </c>
      <c r="E267" s="81" t="s">
        <v>530</v>
      </c>
      <c r="F267" s="81" t="s">
        <v>481</v>
      </c>
      <c r="G267" s="86" t="s">
        <v>531</v>
      </c>
      <c r="H267" s="81" t="s">
        <v>492</v>
      </c>
      <c r="I267" s="81" t="s">
        <v>483</v>
      </c>
      <c r="J267" s="81" t="s">
        <v>532</v>
      </c>
    </row>
    <row r="268" ht="33.75" customHeight="1" spans="1:10">
      <c r="A268" s="81" t="s">
        <v>419</v>
      </c>
      <c r="B268" s="81" t="s">
        <v>637</v>
      </c>
      <c r="C268" s="81" t="s">
        <v>478</v>
      </c>
      <c r="D268" s="81" t="s">
        <v>489</v>
      </c>
      <c r="E268" s="81" t="s">
        <v>530</v>
      </c>
      <c r="F268" s="81" t="s">
        <v>508</v>
      </c>
      <c r="G268" s="86" t="s">
        <v>555</v>
      </c>
      <c r="H268" s="81"/>
      <c r="I268" s="81" t="s">
        <v>497</v>
      </c>
      <c r="J268" s="81" t="s">
        <v>532</v>
      </c>
    </row>
    <row r="269" ht="33.75" customHeight="1" spans="1:10">
      <c r="A269" s="81" t="s">
        <v>419</v>
      </c>
      <c r="B269" s="81" t="s">
        <v>637</v>
      </c>
      <c r="C269" s="81" t="s">
        <v>478</v>
      </c>
      <c r="D269" s="81" t="s">
        <v>493</v>
      </c>
      <c r="E269" s="81" t="s">
        <v>530</v>
      </c>
      <c r="F269" s="81" t="s">
        <v>481</v>
      </c>
      <c r="G269" s="86" t="s">
        <v>559</v>
      </c>
      <c r="H269" s="81" t="s">
        <v>492</v>
      </c>
      <c r="I269" s="81" t="s">
        <v>483</v>
      </c>
      <c r="J269" s="81" t="s">
        <v>532</v>
      </c>
    </row>
    <row r="270" ht="33.75" customHeight="1" spans="1:10">
      <c r="A270" s="81" t="s">
        <v>419</v>
      </c>
      <c r="B270" s="81" t="s">
        <v>637</v>
      </c>
      <c r="C270" s="81" t="s">
        <v>498</v>
      </c>
      <c r="D270" s="81" t="s">
        <v>499</v>
      </c>
      <c r="E270" s="81" t="s">
        <v>530</v>
      </c>
      <c r="F270" s="81" t="s">
        <v>508</v>
      </c>
      <c r="G270" s="86" t="s">
        <v>556</v>
      </c>
      <c r="H270" s="81"/>
      <c r="I270" s="81" t="s">
        <v>497</v>
      </c>
      <c r="J270" s="81" t="s">
        <v>532</v>
      </c>
    </row>
    <row r="271" ht="33.75" customHeight="1" spans="1:10">
      <c r="A271" s="81" t="s">
        <v>419</v>
      </c>
      <c r="B271" s="81" t="s">
        <v>637</v>
      </c>
      <c r="C271" s="81" t="s">
        <v>498</v>
      </c>
      <c r="D271" s="81" t="s">
        <v>501</v>
      </c>
      <c r="E271" s="81" t="s">
        <v>530</v>
      </c>
      <c r="F271" s="81" t="s">
        <v>508</v>
      </c>
      <c r="G271" s="86" t="s">
        <v>502</v>
      </c>
      <c r="H271" s="81"/>
      <c r="I271" s="81" t="s">
        <v>497</v>
      </c>
      <c r="J271" s="81" t="s">
        <v>532</v>
      </c>
    </row>
    <row r="272" ht="33.75" customHeight="1" spans="1:10">
      <c r="A272" s="81" t="s">
        <v>419</v>
      </c>
      <c r="B272" s="81" t="s">
        <v>637</v>
      </c>
      <c r="C272" s="81" t="s">
        <v>503</v>
      </c>
      <c r="D272" s="81" t="s">
        <v>504</v>
      </c>
      <c r="E272" s="81" t="s">
        <v>530</v>
      </c>
      <c r="F272" s="81" t="s">
        <v>481</v>
      </c>
      <c r="G272" s="86" t="s">
        <v>562</v>
      </c>
      <c r="H272" s="81" t="s">
        <v>492</v>
      </c>
      <c r="I272" s="81" t="s">
        <v>483</v>
      </c>
      <c r="J272" s="81" t="s">
        <v>532</v>
      </c>
    </row>
    <row r="273" ht="33.75" customHeight="1" spans="1:10">
      <c r="A273" s="81" t="s">
        <v>407</v>
      </c>
      <c r="B273" s="81" t="s">
        <v>407</v>
      </c>
      <c r="C273" s="81" t="s">
        <v>478</v>
      </c>
      <c r="D273" s="81" t="s">
        <v>479</v>
      </c>
      <c r="E273" s="81" t="s">
        <v>407</v>
      </c>
      <c r="F273" s="81" t="s">
        <v>481</v>
      </c>
      <c r="G273" s="86" t="s">
        <v>597</v>
      </c>
      <c r="H273" s="81" t="s">
        <v>512</v>
      </c>
      <c r="I273" s="81" t="s">
        <v>483</v>
      </c>
      <c r="J273" s="81" t="s">
        <v>407</v>
      </c>
    </row>
    <row r="274" ht="33.75" customHeight="1" spans="1:10">
      <c r="A274" s="81" t="s">
        <v>407</v>
      </c>
      <c r="B274" s="81" t="s">
        <v>407</v>
      </c>
      <c r="C274" s="81" t="s">
        <v>478</v>
      </c>
      <c r="D274" s="81" t="s">
        <v>479</v>
      </c>
      <c r="E274" s="81" t="s">
        <v>407</v>
      </c>
      <c r="F274" s="81" t="s">
        <v>520</v>
      </c>
      <c r="G274" s="86" t="s">
        <v>629</v>
      </c>
      <c r="H274" s="81" t="s">
        <v>492</v>
      </c>
      <c r="I274" s="81" t="s">
        <v>483</v>
      </c>
      <c r="J274" s="81" t="s">
        <v>407</v>
      </c>
    </row>
    <row r="275" ht="33.75" customHeight="1" spans="1:10">
      <c r="A275" s="81" t="s">
        <v>407</v>
      </c>
      <c r="B275" s="81" t="s">
        <v>407</v>
      </c>
      <c r="C275" s="81" t="s">
        <v>478</v>
      </c>
      <c r="D275" s="81" t="s">
        <v>479</v>
      </c>
      <c r="E275" s="81" t="s">
        <v>407</v>
      </c>
      <c r="F275" s="81" t="s">
        <v>481</v>
      </c>
      <c r="G275" s="86" t="s">
        <v>631</v>
      </c>
      <c r="H275" s="81" t="s">
        <v>492</v>
      </c>
      <c r="I275" s="81" t="s">
        <v>483</v>
      </c>
      <c r="J275" s="81" t="s">
        <v>407</v>
      </c>
    </row>
    <row r="276" ht="33.75" customHeight="1" spans="1:10">
      <c r="A276" s="81" t="s">
        <v>407</v>
      </c>
      <c r="B276" s="81" t="s">
        <v>407</v>
      </c>
      <c r="C276" s="81" t="s">
        <v>478</v>
      </c>
      <c r="D276" s="81" t="s">
        <v>489</v>
      </c>
      <c r="E276" s="81" t="s">
        <v>407</v>
      </c>
      <c r="F276" s="81" t="s">
        <v>481</v>
      </c>
      <c r="G276" s="86" t="s">
        <v>491</v>
      </c>
      <c r="H276" s="81" t="s">
        <v>492</v>
      </c>
      <c r="I276" s="81" t="s">
        <v>483</v>
      </c>
      <c r="J276" s="81" t="s">
        <v>407</v>
      </c>
    </row>
    <row r="277" ht="33.75" customHeight="1" spans="1:10">
      <c r="A277" s="81" t="s">
        <v>407</v>
      </c>
      <c r="B277" s="81" t="s">
        <v>407</v>
      </c>
      <c r="C277" s="81" t="s">
        <v>478</v>
      </c>
      <c r="D277" s="81" t="s">
        <v>489</v>
      </c>
      <c r="E277" s="81" t="s">
        <v>407</v>
      </c>
      <c r="F277" s="81" t="s">
        <v>481</v>
      </c>
      <c r="G277" s="86" t="s">
        <v>506</v>
      </c>
      <c r="H277" s="81" t="s">
        <v>492</v>
      </c>
      <c r="I277" s="81" t="s">
        <v>483</v>
      </c>
      <c r="J277" s="81" t="s">
        <v>407</v>
      </c>
    </row>
    <row r="278" ht="33.75" customHeight="1" spans="1:10">
      <c r="A278" s="81" t="s">
        <v>407</v>
      </c>
      <c r="B278" s="81" t="s">
        <v>407</v>
      </c>
      <c r="C278" s="81" t="s">
        <v>478</v>
      </c>
      <c r="D278" s="81" t="s">
        <v>489</v>
      </c>
      <c r="E278" s="81" t="s">
        <v>407</v>
      </c>
      <c r="F278" s="81" t="s">
        <v>481</v>
      </c>
      <c r="G278" s="86" t="s">
        <v>588</v>
      </c>
      <c r="H278" s="81" t="s">
        <v>492</v>
      </c>
      <c r="I278" s="81" t="s">
        <v>483</v>
      </c>
      <c r="J278" s="81" t="s">
        <v>407</v>
      </c>
    </row>
    <row r="279" ht="33.75" customHeight="1" spans="1:10">
      <c r="A279" s="81" t="s">
        <v>407</v>
      </c>
      <c r="B279" s="81" t="s">
        <v>407</v>
      </c>
      <c r="C279" s="81" t="s">
        <v>478</v>
      </c>
      <c r="D279" s="81" t="s">
        <v>493</v>
      </c>
      <c r="E279" s="81" t="s">
        <v>407</v>
      </c>
      <c r="F279" s="81" t="s">
        <v>508</v>
      </c>
      <c r="G279" s="86" t="s">
        <v>495</v>
      </c>
      <c r="H279" s="81" t="s">
        <v>495</v>
      </c>
      <c r="I279" s="81" t="s">
        <v>497</v>
      </c>
      <c r="J279" s="81" t="s">
        <v>407</v>
      </c>
    </row>
    <row r="280" ht="33.75" customHeight="1" spans="1:10">
      <c r="A280" s="81" t="s">
        <v>407</v>
      </c>
      <c r="B280" s="81" t="s">
        <v>407</v>
      </c>
      <c r="C280" s="81" t="s">
        <v>498</v>
      </c>
      <c r="D280" s="81" t="s">
        <v>499</v>
      </c>
      <c r="E280" s="81" t="s">
        <v>407</v>
      </c>
      <c r="F280" s="81" t="s">
        <v>508</v>
      </c>
      <c r="G280" s="86" t="s">
        <v>534</v>
      </c>
      <c r="H280" s="81" t="s">
        <v>496</v>
      </c>
      <c r="I280" s="81" t="s">
        <v>497</v>
      </c>
      <c r="J280" s="81" t="s">
        <v>407</v>
      </c>
    </row>
    <row r="281" ht="33.75" customHeight="1" spans="1:10">
      <c r="A281" s="81" t="s">
        <v>407</v>
      </c>
      <c r="B281" s="81" t="s">
        <v>407</v>
      </c>
      <c r="C281" s="81" t="s">
        <v>498</v>
      </c>
      <c r="D281" s="81" t="s">
        <v>501</v>
      </c>
      <c r="E281" s="81" t="s">
        <v>407</v>
      </c>
      <c r="F281" s="81" t="s">
        <v>508</v>
      </c>
      <c r="G281" s="86" t="s">
        <v>502</v>
      </c>
      <c r="H281" s="81" t="s">
        <v>502</v>
      </c>
      <c r="I281" s="81" t="s">
        <v>497</v>
      </c>
      <c r="J281" s="81" t="s">
        <v>407</v>
      </c>
    </row>
    <row r="282" ht="33.75" customHeight="1" spans="1:10">
      <c r="A282" s="81" t="s">
        <v>407</v>
      </c>
      <c r="B282" s="81" t="s">
        <v>407</v>
      </c>
      <c r="C282" s="81" t="s">
        <v>503</v>
      </c>
      <c r="D282" s="81" t="s">
        <v>504</v>
      </c>
      <c r="E282" s="81" t="s">
        <v>407</v>
      </c>
      <c r="F282" s="81" t="s">
        <v>481</v>
      </c>
      <c r="G282" s="86" t="s">
        <v>506</v>
      </c>
      <c r="H282" s="81" t="s">
        <v>492</v>
      </c>
      <c r="I282" s="81" t="s">
        <v>497</v>
      </c>
      <c r="J282" s="81" t="s">
        <v>407</v>
      </c>
    </row>
    <row r="283" ht="33.75" customHeight="1" spans="1:10">
      <c r="A283" s="81" t="s">
        <v>407</v>
      </c>
      <c r="B283" s="81" t="s">
        <v>407</v>
      </c>
      <c r="C283" s="81" t="s">
        <v>503</v>
      </c>
      <c r="D283" s="81" t="s">
        <v>504</v>
      </c>
      <c r="E283" s="81" t="s">
        <v>407</v>
      </c>
      <c r="F283" s="81" t="s">
        <v>481</v>
      </c>
      <c r="G283" s="86" t="s">
        <v>506</v>
      </c>
      <c r="H283" s="81" t="s">
        <v>492</v>
      </c>
      <c r="I283" s="81" t="s">
        <v>497</v>
      </c>
      <c r="J283" s="81" t="s">
        <v>407</v>
      </c>
    </row>
    <row r="284" ht="33.75" customHeight="1" spans="1:10">
      <c r="A284" s="81" t="s">
        <v>457</v>
      </c>
      <c r="B284" s="81" t="s">
        <v>457</v>
      </c>
      <c r="C284" s="81" t="s">
        <v>478</v>
      </c>
      <c r="D284" s="81" t="s">
        <v>479</v>
      </c>
      <c r="E284" s="81" t="s">
        <v>457</v>
      </c>
      <c r="F284" s="81" t="s">
        <v>481</v>
      </c>
      <c r="G284" s="86" t="s">
        <v>53</v>
      </c>
      <c r="H284" s="81" t="s">
        <v>486</v>
      </c>
      <c r="I284" s="81" t="s">
        <v>483</v>
      </c>
      <c r="J284" s="81" t="s">
        <v>457</v>
      </c>
    </row>
    <row r="285" ht="33.75" customHeight="1" spans="1:10">
      <c r="A285" s="81" t="s">
        <v>457</v>
      </c>
      <c r="B285" s="81" t="s">
        <v>457</v>
      </c>
      <c r="C285" s="81" t="s">
        <v>478</v>
      </c>
      <c r="D285" s="81" t="s">
        <v>479</v>
      </c>
      <c r="E285" s="81" t="s">
        <v>457</v>
      </c>
      <c r="F285" s="81" t="s">
        <v>481</v>
      </c>
      <c r="G285" s="86" t="s">
        <v>48</v>
      </c>
      <c r="H285" s="81" t="s">
        <v>510</v>
      </c>
      <c r="I285" s="81" t="s">
        <v>483</v>
      </c>
      <c r="J285" s="81" t="s">
        <v>457</v>
      </c>
    </row>
    <row r="286" ht="33.75" customHeight="1" spans="1:10">
      <c r="A286" s="81" t="s">
        <v>457</v>
      </c>
      <c r="B286" s="81" t="s">
        <v>457</v>
      </c>
      <c r="C286" s="81" t="s">
        <v>478</v>
      </c>
      <c r="D286" s="81" t="s">
        <v>479</v>
      </c>
      <c r="E286" s="81" t="s">
        <v>457</v>
      </c>
      <c r="F286" s="81" t="s">
        <v>481</v>
      </c>
      <c r="G286" s="86" t="s">
        <v>48</v>
      </c>
      <c r="H286" s="81" t="s">
        <v>510</v>
      </c>
      <c r="I286" s="81" t="s">
        <v>483</v>
      </c>
      <c r="J286" s="81" t="s">
        <v>457</v>
      </c>
    </row>
    <row r="287" ht="33.75" customHeight="1" spans="1:10">
      <c r="A287" s="81" t="s">
        <v>457</v>
      </c>
      <c r="B287" s="81" t="s">
        <v>457</v>
      </c>
      <c r="C287" s="81" t="s">
        <v>478</v>
      </c>
      <c r="D287" s="81" t="s">
        <v>479</v>
      </c>
      <c r="E287" s="81" t="s">
        <v>457</v>
      </c>
      <c r="F287" s="81" t="s">
        <v>520</v>
      </c>
      <c r="G287" s="86" t="s">
        <v>629</v>
      </c>
      <c r="H287" s="81" t="s">
        <v>492</v>
      </c>
      <c r="I287" s="81" t="s">
        <v>483</v>
      </c>
      <c r="J287" s="81" t="s">
        <v>457</v>
      </c>
    </row>
    <row r="288" ht="33.75" customHeight="1" spans="1:10">
      <c r="A288" s="81" t="s">
        <v>457</v>
      </c>
      <c r="B288" s="81" t="s">
        <v>457</v>
      </c>
      <c r="C288" s="81" t="s">
        <v>478</v>
      </c>
      <c r="D288" s="81" t="s">
        <v>489</v>
      </c>
      <c r="E288" s="81" t="s">
        <v>457</v>
      </c>
      <c r="F288" s="81" t="s">
        <v>520</v>
      </c>
      <c r="G288" s="86" t="s">
        <v>53</v>
      </c>
      <c r="H288" s="81" t="s">
        <v>492</v>
      </c>
      <c r="I288" s="81" t="s">
        <v>483</v>
      </c>
      <c r="J288" s="81" t="s">
        <v>457</v>
      </c>
    </row>
    <row r="289" ht="33.75" customHeight="1" spans="1:10">
      <c r="A289" s="81" t="s">
        <v>457</v>
      </c>
      <c r="B289" s="81" t="s">
        <v>457</v>
      </c>
      <c r="C289" s="81" t="s">
        <v>478</v>
      </c>
      <c r="D289" s="81" t="s">
        <v>489</v>
      </c>
      <c r="E289" s="81" t="s">
        <v>457</v>
      </c>
      <c r="F289" s="81" t="s">
        <v>481</v>
      </c>
      <c r="G289" s="86" t="s">
        <v>588</v>
      </c>
      <c r="H289" s="81" t="s">
        <v>492</v>
      </c>
      <c r="I289" s="81" t="s">
        <v>483</v>
      </c>
      <c r="J289" s="81" t="s">
        <v>457</v>
      </c>
    </row>
    <row r="290" ht="33.75" customHeight="1" spans="1:10">
      <c r="A290" s="81" t="s">
        <v>457</v>
      </c>
      <c r="B290" s="81" t="s">
        <v>457</v>
      </c>
      <c r="C290" s="81" t="s">
        <v>478</v>
      </c>
      <c r="D290" s="81" t="s">
        <v>493</v>
      </c>
      <c r="E290" s="81" t="s">
        <v>457</v>
      </c>
      <c r="F290" s="81" t="s">
        <v>508</v>
      </c>
      <c r="G290" s="86" t="s">
        <v>495</v>
      </c>
      <c r="H290" s="81" t="s">
        <v>495</v>
      </c>
      <c r="I290" s="81" t="s">
        <v>497</v>
      </c>
      <c r="J290" s="81" t="s">
        <v>457</v>
      </c>
    </row>
    <row r="291" ht="33.75" customHeight="1" spans="1:10">
      <c r="A291" s="81" t="s">
        <v>457</v>
      </c>
      <c r="B291" s="81" t="s">
        <v>457</v>
      </c>
      <c r="C291" s="81" t="s">
        <v>498</v>
      </c>
      <c r="D291" s="81" t="s">
        <v>499</v>
      </c>
      <c r="E291" s="81" t="s">
        <v>457</v>
      </c>
      <c r="F291" s="81" t="s">
        <v>508</v>
      </c>
      <c r="G291" s="86" t="s">
        <v>500</v>
      </c>
      <c r="H291" s="81" t="s">
        <v>500</v>
      </c>
      <c r="I291" s="81" t="s">
        <v>497</v>
      </c>
      <c r="J291" s="81" t="s">
        <v>457</v>
      </c>
    </row>
    <row r="292" ht="33.75" customHeight="1" spans="1:10">
      <c r="A292" s="81" t="s">
        <v>457</v>
      </c>
      <c r="B292" s="81" t="s">
        <v>457</v>
      </c>
      <c r="C292" s="81" t="s">
        <v>498</v>
      </c>
      <c r="D292" s="81" t="s">
        <v>501</v>
      </c>
      <c r="E292" s="81" t="s">
        <v>457</v>
      </c>
      <c r="F292" s="81" t="s">
        <v>508</v>
      </c>
      <c r="G292" s="86" t="s">
        <v>502</v>
      </c>
      <c r="H292" s="81" t="s">
        <v>502</v>
      </c>
      <c r="I292" s="81" t="s">
        <v>497</v>
      </c>
      <c r="J292" s="81" t="s">
        <v>457</v>
      </c>
    </row>
    <row r="293" ht="33.75" customHeight="1" spans="1:10">
      <c r="A293" s="81" t="s">
        <v>457</v>
      </c>
      <c r="B293" s="81" t="s">
        <v>457</v>
      </c>
      <c r="C293" s="81" t="s">
        <v>503</v>
      </c>
      <c r="D293" s="81" t="s">
        <v>504</v>
      </c>
      <c r="E293" s="81" t="s">
        <v>457</v>
      </c>
      <c r="F293" s="81" t="s">
        <v>481</v>
      </c>
      <c r="G293" s="86" t="s">
        <v>506</v>
      </c>
      <c r="H293" s="81" t="s">
        <v>492</v>
      </c>
      <c r="I293" s="81" t="s">
        <v>497</v>
      </c>
      <c r="J293" s="81" t="s">
        <v>457</v>
      </c>
    </row>
    <row r="294" ht="33.75" customHeight="1" spans="1:10">
      <c r="A294" s="81" t="s">
        <v>457</v>
      </c>
      <c r="B294" s="81" t="s">
        <v>457</v>
      </c>
      <c r="C294" s="81" t="s">
        <v>503</v>
      </c>
      <c r="D294" s="81" t="s">
        <v>504</v>
      </c>
      <c r="E294" s="81" t="s">
        <v>457</v>
      </c>
      <c r="F294" s="81" t="s">
        <v>481</v>
      </c>
      <c r="G294" s="86" t="s">
        <v>506</v>
      </c>
      <c r="H294" s="81" t="s">
        <v>492</v>
      </c>
      <c r="I294" s="81" t="s">
        <v>497</v>
      </c>
      <c r="J294" s="81" t="s">
        <v>457</v>
      </c>
    </row>
    <row r="295" ht="33.75" customHeight="1" spans="1:10">
      <c r="A295" s="81" t="s">
        <v>431</v>
      </c>
      <c r="B295" s="81" t="s">
        <v>431</v>
      </c>
      <c r="C295" s="81" t="s">
        <v>478</v>
      </c>
      <c r="D295" s="81" t="s">
        <v>479</v>
      </c>
      <c r="E295" s="81" t="s">
        <v>431</v>
      </c>
      <c r="F295" s="81" t="s">
        <v>481</v>
      </c>
      <c r="G295" s="86" t="s">
        <v>509</v>
      </c>
      <c r="H295" s="81" t="s">
        <v>510</v>
      </c>
      <c r="I295" s="81" t="s">
        <v>483</v>
      </c>
      <c r="J295" s="81" t="s">
        <v>532</v>
      </c>
    </row>
    <row r="296" ht="33.75" customHeight="1" spans="1:10">
      <c r="A296" s="81" t="s">
        <v>431</v>
      </c>
      <c r="B296" s="81" t="s">
        <v>431</v>
      </c>
      <c r="C296" s="81" t="s">
        <v>478</v>
      </c>
      <c r="D296" s="81" t="s">
        <v>479</v>
      </c>
      <c r="E296" s="81" t="s">
        <v>431</v>
      </c>
      <c r="F296" s="81" t="s">
        <v>481</v>
      </c>
      <c r="G296" s="86" t="s">
        <v>509</v>
      </c>
      <c r="H296" s="81" t="s">
        <v>533</v>
      </c>
      <c r="I296" s="81" t="s">
        <v>483</v>
      </c>
      <c r="J296" s="81" t="s">
        <v>532</v>
      </c>
    </row>
    <row r="297" ht="33.75" customHeight="1" spans="1:10">
      <c r="A297" s="81" t="s">
        <v>431</v>
      </c>
      <c r="B297" s="81" t="s">
        <v>431</v>
      </c>
      <c r="C297" s="81" t="s">
        <v>478</v>
      </c>
      <c r="D297" s="81" t="s">
        <v>489</v>
      </c>
      <c r="E297" s="81" t="s">
        <v>431</v>
      </c>
      <c r="F297" s="81" t="s">
        <v>508</v>
      </c>
      <c r="G297" s="86" t="s">
        <v>532</v>
      </c>
      <c r="H297" s="81"/>
      <c r="I297" s="81" t="s">
        <v>497</v>
      </c>
      <c r="J297" s="81" t="s">
        <v>532</v>
      </c>
    </row>
    <row r="298" ht="33.75" customHeight="1" spans="1:10">
      <c r="A298" s="81" t="s">
        <v>431</v>
      </c>
      <c r="B298" s="81" t="s">
        <v>431</v>
      </c>
      <c r="C298" s="81" t="s">
        <v>478</v>
      </c>
      <c r="D298" s="81" t="s">
        <v>493</v>
      </c>
      <c r="E298" s="81" t="s">
        <v>431</v>
      </c>
      <c r="F298" s="81" t="s">
        <v>508</v>
      </c>
      <c r="G298" s="86" t="s">
        <v>495</v>
      </c>
      <c r="H298" s="81"/>
      <c r="I298" s="81" t="s">
        <v>497</v>
      </c>
      <c r="J298" s="81" t="s">
        <v>532</v>
      </c>
    </row>
    <row r="299" ht="33.75" customHeight="1" spans="1:10">
      <c r="A299" s="81" t="s">
        <v>431</v>
      </c>
      <c r="B299" s="81" t="s">
        <v>431</v>
      </c>
      <c r="C299" s="81" t="s">
        <v>498</v>
      </c>
      <c r="D299" s="81" t="s">
        <v>499</v>
      </c>
      <c r="E299" s="81" t="s">
        <v>431</v>
      </c>
      <c r="F299" s="81" t="s">
        <v>508</v>
      </c>
      <c r="G299" s="86" t="s">
        <v>599</v>
      </c>
      <c r="H299" s="81"/>
      <c r="I299" s="81" t="s">
        <v>497</v>
      </c>
      <c r="J299" s="81" t="s">
        <v>532</v>
      </c>
    </row>
    <row r="300" ht="33.75" customHeight="1" spans="1:10">
      <c r="A300" s="81" t="s">
        <v>431</v>
      </c>
      <c r="B300" s="81" t="s">
        <v>431</v>
      </c>
      <c r="C300" s="81" t="s">
        <v>498</v>
      </c>
      <c r="D300" s="81" t="s">
        <v>501</v>
      </c>
      <c r="E300" s="81" t="s">
        <v>431</v>
      </c>
      <c r="F300" s="81" t="s">
        <v>508</v>
      </c>
      <c r="G300" s="86" t="s">
        <v>585</v>
      </c>
      <c r="H300" s="81"/>
      <c r="I300" s="81" t="s">
        <v>497</v>
      </c>
      <c r="J300" s="81" t="s">
        <v>532</v>
      </c>
    </row>
    <row r="301" ht="33.75" customHeight="1" spans="1:10">
      <c r="A301" s="81" t="s">
        <v>431</v>
      </c>
      <c r="B301" s="81" t="s">
        <v>431</v>
      </c>
      <c r="C301" s="81" t="s">
        <v>503</v>
      </c>
      <c r="D301" s="81" t="s">
        <v>504</v>
      </c>
      <c r="E301" s="81" t="s">
        <v>431</v>
      </c>
      <c r="F301" s="81" t="s">
        <v>481</v>
      </c>
      <c r="G301" s="86" t="s">
        <v>506</v>
      </c>
      <c r="H301" s="81" t="s">
        <v>492</v>
      </c>
      <c r="I301" s="81" t="s">
        <v>483</v>
      </c>
      <c r="J301" s="81" t="s">
        <v>532</v>
      </c>
    </row>
    <row r="302" ht="33.75" customHeight="1" spans="1:10">
      <c r="A302" s="81" t="s">
        <v>411</v>
      </c>
      <c r="B302" s="81" t="s">
        <v>411</v>
      </c>
      <c r="C302" s="81" t="s">
        <v>478</v>
      </c>
      <c r="D302" s="81" t="s">
        <v>479</v>
      </c>
      <c r="E302" s="81" t="s">
        <v>484</v>
      </c>
      <c r="F302" s="81" t="s">
        <v>481</v>
      </c>
      <c r="G302" s="86" t="s">
        <v>485</v>
      </c>
      <c r="H302" s="81" t="s">
        <v>486</v>
      </c>
      <c r="I302" s="81" t="s">
        <v>483</v>
      </c>
      <c r="J302" s="81" t="s">
        <v>411</v>
      </c>
    </row>
    <row r="303" ht="33.75" customHeight="1" spans="1:10">
      <c r="A303" s="81" t="s">
        <v>411</v>
      </c>
      <c r="B303" s="81" t="s">
        <v>411</v>
      </c>
      <c r="C303" s="81" t="s">
        <v>478</v>
      </c>
      <c r="D303" s="81" t="s">
        <v>479</v>
      </c>
      <c r="E303" s="81" t="s">
        <v>484</v>
      </c>
      <c r="F303" s="81" t="s">
        <v>481</v>
      </c>
      <c r="G303" s="86" t="s">
        <v>638</v>
      </c>
      <c r="H303" s="81" t="s">
        <v>510</v>
      </c>
      <c r="I303" s="81" t="s">
        <v>483</v>
      </c>
      <c r="J303" s="81" t="s">
        <v>411</v>
      </c>
    </row>
    <row r="304" ht="33.75" customHeight="1" spans="1:10">
      <c r="A304" s="81" t="s">
        <v>411</v>
      </c>
      <c r="B304" s="81" t="s">
        <v>411</v>
      </c>
      <c r="C304" s="81" t="s">
        <v>478</v>
      </c>
      <c r="D304" s="81" t="s">
        <v>479</v>
      </c>
      <c r="E304" s="81" t="s">
        <v>525</v>
      </c>
      <c r="F304" s="81" t="s">
        <v>481</v>
      </c>
      <c r="G304" s="86" t="s">
        <v>639</v>
      </c>
      <c r="H304" s="81" t="s">
        <v>551</v>
      </c>
      <c r="I304" s="81" t="s">
        <v>483</v>
      </c>
      <c r="J304" s="81" t="s">
        <v>411</v>
      </c>
    </row>
    <row r="305" ht="33.75" customHeight="1" spans="1:10">
      <c r="A305" s="81" t="s">
        <v>411</v>
      </c>
      <c r="B305" s="81" t="s">
        <v>411</v>
      </c>
      <c r="C305" s="81" t="s">
        <v>478</v>
      </c>
      <c r="D305" s="81" t="s">
        <v>479</v>
      </c>
      <c r="E305" s="81" t="s">
        <v>411</v>
      </c>
      <c r="F305" s="81" t="s">
        <v>481</v>
      </c>
      <c r="G305" s="86" t="s">
        <v>640</v>
      </c>
      <c r="H305" s="81" t="s">
        <v>641</v>
      </c>
      <c r="I305" s="81" t="s">
        <v>483</v>
      </c>
      <c r="J305" s="81" t="s">
        <v>411</v>
      </c>
    </row>
    <row r="306" ht="33.75" customHeight="1" spans="1:10">
      <c r="A306" s="81" t="s">
        <v>411</v>
      </c>
      <c r="B306" s="81" t="s">
        <v>411</v>
      </c>
      <c r="C306" s="81" t="s">
        <v>478</v>
      </c>
      <c r="D306" s="81" t="s">
        <v>489</v>
      </c>
      <c r="E306" s="81" t="s">
        <v>411</v>
      </c>
      <c r="F306" s="81" t="s">
        <v>481</v>
      </c>
      <c r="G306" s="86" t="s">
        <v>506</v>
      </c>
      <c r="H306" s="81" t="s">
        <v>492</v>
      </c>
      <c r="I306" s="81" t="s">
        <v>483</v>
      </c>
      <c r="J306" s="81" t="s">
        <v>411</v>
      </c>
    </row>
    <row r="307" ht="33.75" customHeight="1" spans="1:10">
      <c r="A307" s="81" t="s">
        <v>411</v>
      </c>
      <c r="B307" s="81" t="s">
        <v>411</v>
      </c>
      <c r="C307" s="81" t="s">
        <v>478</v>
      </c>
      <c r="D307" s="81" t="s">
        <v>489</v>
      </c>
      <c r="E307" s="81" t="s">
        <v>411</v>
      </c>
      <c r="F307" s="81" t="s">
        <v>481</v>
      </c>
      <c r="G307" s="86" t="s">
        <v>491</v>
      </c>
      <c r="H307" s="81" t="s">
        <v>492</v>
      </c>
      <c r="I307" s="81" t="s">
        <v>483</v>
      </c>
      <c r="J307" s="81" t="s">
        <v>411</v>
      </c>
    </row>
    <row r="308" ht="33.75" customHeight="1" spans="1:10">
      <c r="A308" s="81" t="s">
        <v>411</v>
      </c>
      <c r="B308" s="81" t="s">
        <v>411</v>
      </c>
      <c r="C308" s="81" t="s">
        <v>478</v>
      </c>
      <c r="D308" s="81" t="s">
        <v>493</v>
      </c>
      <c r="E308" s="81" t="s">
        <v>411</v>
      </c>
      <c r="F308" s="81" t="s">
        <v>508</v>
      </c>
      <c r="G308" s="86" t="s">
        <v>495</v>
      </c>
      <c r="H308" s="81" t="s">
        <v>642</v>
      </c>
      <c r="I308" s="81" t="s">
        <v>497</v>
      </c>
      <c r="J308" s="81" t="s">
        <v>411</v>
      </c>
    </row>
    <row r="309" ht="33.75" customHeight="1" spans="1:10">
      <c r="A309" s="81" t="s">
        <v>411</v>
      </c>
      <c r="B309" s="81" t="s">
        <v>411</v>
      </c>
      <c r="C309" s="81" t="s">
        <v>478</v>
      </c>
      <c r="D309" s="81" t="s">
        <v>493</v>
      </c>
      <c r="E309" s="81" t="s">
        <v>411</v>
      </c>
      <c r="F309" s="81" t="s">
        <v>508</v>
      </c>
      <c r="G309" s="86" t="s">
        <v>495</v>
      </c>
      <c r="H309" s="81" t="s">
        <v>495</v>
      </c>
      <c r="I309" s="81" t="s">
        <v>497</v>
      </c>
      <c r="J309" s="81" t="s">
        <v>411</v>
      </c>
    </row>
    <row r="310" ht="33.75" customHeight="1" spans="1:10">
      <c r="A310" s="81" t="s">
        <v>411</v>
      </c>
      <c r="B310" s="81" t="s">
        <v>411</v>
      </c>
      <c r="C310" s="81" t="s">
        <v>498</v>
      </c>
      <c r="D310" s="81" t="s">
        <v>499</v>
      </c>
      <c r="E310" s="81" t="s">
        <v>411</v>
      </c>
      <c r="F310" s="81" t="s">
        <v>481</v>
      </c>
      <c r="G310" s="86" t="s">
        <v>500</v>
      </c>
      <c r="H310" s="81" t="s">
        <v>496</v>
      </c>
      <c r="I310" s="81" t="s">
        <v>497</v>
      </c>
      <c r="J310" s="81" t="s">
        <v>411</v>
      </c>
    </row>
    <row r="311" ht="33.75" customHeight="1" spans="1:10">
      <c r="A311" s="81" t="s">
        <v>411</v>
      </c>
      <c r="B311" s="81" t="s">
        <v>411</v>
      </c>
      <c r="C311" s="81" t="s">
        <v>498</v>
      </c>
      <c r="D311" s="81" t="s">
        <v>499</v>
      </c>
      <c r="E311" s="81" t="s">
        <v>411</v>
      </c>
      <c r="F311" s="81" t="s">
        <v>508</v>
      </c>
      <c r="G311" s="86" t="s">
        <v>534</v>
      </c>
      <c r="H311" s="81" t="s">
        <v>534</v>
      </c>
      <c r="I311" s="81" t="s">
        <v>497</v>
      </c>
      <c r="J311" s="81" t="s">
        <v>411</v>
      </c>
    </row>
    <row r="312" ht="33.75" customHeight="1" spans="1:10">
      <c r="A312" s="81" t="s">
        <v>411</v>
      </c>
      <c r="B312" s="81" t="s">
        <v>411</v>
      </c>
      <c r="C312" s="81" t="s">
        <v>498</v>
      </c>
      <c r="D312" s="81" t="s">
        <v>499</v>
      </c>
      <c r="E312" s="81" t="s">
        <v>411</v>
      </c>
      <c r="F312" s="81" t="s">
        <v>508</v>
      </c>
      <c r="G312" s="86" t="s">
        <v>643</v>
      </c>
      <c r="H312" s="81" t="s">
        <v>643</v>
      </c>
      <c r="I312" s="81" t="s">
        <v>497</v>
      </c>
      <c r="J312" s="81" t="s">
        <v>411</v>
      </c>
    </row>
    <row r="313" ht="33.75" customHeight="1" spans="1:10">
      <c r="A313" s="81" t="s">
        <v>411</v>
      </c>
      <c r="B313" s="81" t="s">
        <v>411</v>
      </c>
      <c r="C313" s="81" t="s">
        <v>498</v>
      </c>
      <c r="D313" s="81" t="s">
        <v>499</v>
      </c>
      <c r="E313" s="81" t="s">
        <v>411</v>
      </c>
      <c r="F313" s="81" t="s">
        <v>508</v>
      </c>
      <c r="G313" s="86" t="s">
        <v>517</v>
      </c>
      <c r="H313" s="81" t="s">
        <v>517</v>
      </c>
      <c r="I313" s="81" t="s">
        <v>497</v>
      </c>
      <c r="J313" s="81" t="s">
        <v>411</v>
      </c>
    </row>
    <row r="314" ht="33.75" customHeight="1" spans="1:10">
      <c r="A314" s="81" t="s">
        <v>411</v>
      </c>
      <c r="B314" s="81" t="s">
        <v>411</v>
      </c>
      <c r="C314" s="81" t="s">
        <v>498</v>
      </c>
      <c r="D314" s="81" t="s">
        <v>501</v>
      </c>
      <c r="E314" s="81" t="s">
        <v>411</v>
      </c>
      <c r="F314" s="81" t="s">
        <v>508</v>
      </c>
      <c r="G314" s="86" t="s">
        <v>502</v>
      </c>
      <c r="H314" s="81" t="s">
        <v>502</v>
      </c>
      <c r="I314" s="81" t="s">
        <v>497</v>
      </c>
      <c r="J314" s="81" t="s">
        <v>411</v>
      </c>
    </row>
    <row r="315" ht="33.75" customHeight="1" spans="1:10">
      <c r="A315" s="81" t="s">
        <v>411</v>
      </c>
      <c r="B315" s="81" t="s">
        <v>411</v>
      </c>
      <c r="C315" s="81" t="s">
        <v>498</v>
      </c>
      <c r="D315" s="81" t="s">
        <v>501</v>
      </c>
      <c r="E315" s="81" t="s">
        <v>411</v>
      </c>
      <c r="F315" s="81" t="s">
        <v>508</v>
      </c>
      <c r="G315" s="86" t="s">
        <v>523</v>
      </c>
      <c r="H315" s="81" t="s">
        <v>523</v>
      </c>
      <c r="I315" s="81" t="s">
        <v>497</v>
      </c>
      <c r="J315" s="81" t="s">
        <v>411</v>
      </c>
    </row>
    <row r="316" ht="33.75" customHeight="1" spans="1:10">
      <c r="A316" s="81" t="s">
        <v>411</v>
      </c>
      <c r="B316" s="81" t="s">
        <v>411</v>
      </c>
      <c r="C316" s="81" t="s">
        <v>498</v>
      </c>
      <c r="D316" s="81" t="s">
        <v>501</v>
      </c>
      <c r="E316" s="81" t="s">
        <v>411</v>
      </c>
      <c r="F316" s="81" t="s">
        <v>508</v>
      </c>
      <c r="G316" s="86" t="s">
        <v>523</v>
      </c>
      <c r="H316" s="81" t="s">
        <v>523</v>
      </c>
      <c r="I316" s="81" t="s">
        <v>497</v>
      </c>
      <c r="J316" s="81" t="s">
        <v>411</v>
      </c>
    </row>
    <row r="317" ht="33.75" customHeight="1" spans="1:10">
      <c r="A317" s="81" t="s">
        <v>411</v>
      </c>
      <c r="B317" s="81" t="s">
        <v>411</v>
      </c>
      <c r="C317" s="81" t="s">
        <v>503</v>
      </c>
      <c r="D317" s="81" t="s">
        <v>504</v>
      </c>
      <c r="E317" s="81" t="s">
        <v>528</v>
      </c>
      <c r="F317" s="81" t="s">
        <v>481</v>
      </c>
      <c r="G317" s="86" t="s">
        <v>506</v>
      </c>
      <c r="H317" s="81" t="s">
        <v>492</v>
      </c>
      <c r="I317" s="81" t="s">
        <v>483</v>
      </c>
      <c r="J317" s="81" t="s">
        <v>411</v>
      </c>
    </row>
    <row r="318" ht="33.75" customHeight="1" spans="1:10">
      <c r="A318" s="81" t="s">
        <v>295</v>
      </c>
      <c r="B318" s="81" t="s">
        <v>644</v>
      </c>
      <c r="C318" s="81" t="s">
        <v>478</v>
      </c>
      <c r="D318" s="81" t="s">
        <v>479</v>
      </c>
      <c r="E318" s="81" t="s">
        <v>645</v>
      </c>
      <c r="F318" s="81" t="s">
        <v>481</v>
      </c>
      <c r="G318" s="86" t="s">
        <v>52</v>
      </c>
      <c r="H318" s="81" t="s">
        <v>533</v>
      </c>
      <c r="I318" s="81" t="s">
        <v>483</v>
      </c>
      <c r="J318" s="81" t="s">
        <v>646</v>
      </c>
    </row>
    <row r="319" ht="33.75" customHeight="1" spans="1:10">
      <c r="A319" s="81" t="s">
        <v>295</v>
      </c>
      <c r="B319" s="81" t="s">
        <v>644</v>
      </c>
      <c r="C319" s="81" t="s">
        <v>478</v>
      </c>
      <c r="D319" s="81" t="s">
        <v>479</v>
      </c>
      <c r="E319" s="81" t="s">
        <v>647</v>
      </c>
      <c r="F319" s="81" t="s">
        <v>481</v>
      </c>
      <c r="G319" s="86" t="s">
        <v>648</v>
      </c>
      <c r="H319" s="81" t="s">
        <v>512</v>
      </c>
      <c r="I319" s="81" t="s">
        <v>483</v>
      </c>
      <c r="J319" s="81" t="s">
        <v>649</v>
      </c>
    </row>
    <row r="320" ht="33.75" customHeight="1" spans="1:10">
      <c r="A320" s="81" t="s">
        <v>295</v>
      </c>
      <c r="B320" s="81" t="s">
        <v>644</v>
      </c>
      <c r="C320" s="81" t="s">
        <v>478</v>
      </c>
      <c r="D320" s="81" t="s">
        <v>489</v>
      </c>
      <c r="E320" s="81" t="s">
        <v>574</v>
      </c>
      <c r="F320" s="81" t="s">
        <v>508</v>
      </c>
      <c r="G320" s="86" t="s">
        <v>514</v>
      </c>
      <c r="H320" s="81" t="s">
        <v>492</v>
      </c>
      <c r="I320" s="81" t="s">
        <v>483</v>
      </c>
      <c r="J320" s="81" t="s">
        <v>650</v>
      </c>
    </row>
    <row r="321" ht="33.75" customHeight="1" spans="1:10">
      <c r="A321" s="81" t="s">
        <v>295</v>
      </c>
      <c r="B321" s="81" t="s">
        <v>644</v>
      </c>
      <c r="C321" s="81" t="s">
        <v>478</v>
      </c>
      <c r="D321" s="81" t="s">
        <v>493</v>
      </c>
      <c r="E321" s="81" t="s">
        <v>651</v>
      </c>
      <c r="F321" s="81" t="s">
        <v>508</v>
      </c>
      <c r="G321" s="86" t="s">
        <v>514</v>
      </c>
      <c r="H321" s="81" t="s">
        <v>492</v>
      </c>
      <c r="I321" s="81" t="s">
        <v>483</v>
      </c>
      <c r="J321" s="81" t="s">
        <v>652</v>
      </c>
    </row>
    <row r="322" ht="33.75" customHeight="1" spans="1:10">
      <c r="A322" s="81" t="s">
        <v>295</v>
      </c>
      <c r="B322" s="81" t="s">
        <v>644</v>
      </c>
      <c r="C322" s="81" t="s">
        <v>498</v>
      </c>
      <c r="D322" s="81" t="s">
        <v>499</v>
      </c>
      <c r="E322" s="81" t="s">
        <v>653</v>
      </c>
      <c r="F322" s="81" t="s">
        <v>508</v>
      </c>
      <c r="G322" s="86" t="s">
        <v>654</v>
      </c>
      <c r="H322" s="81" t="s">
        <v>654</v>
      </c>
      <c r="I322" s="81" t="s">
        <v>497</v>
      </c>
      <c r="J322" s="81" t="s">
        <v>655</v>
      </c>
    </row>
    <row r="323" ht="33.75" customHeight="1" spans="1:10">
      <c r="A323" s="81" t="s">
        <v>295</v>
      </c>
      <c r="B323" s="81" t="s">
        <v>644</v>
      </c>
      <c r="C323" s="81" t="s">
        <v>498</v>
      </c>
      <c r="D323" s="81" t="s">
        <v>499</v>
      </c>
      <c r="E323" s="81" t="s">
        <v>656</v>
      </c>
      <c r="F323" s="81" t="s">
        <v>520</v>
      </c>
      <c r="G323" s="86" t="s">
        <v>631</v>
      </c>
      <c r="H323" s="81" t="s">
        <v>492</v>
      </c>
      <c r="I323" s="81" t="s">
        <v>483</v>
      </c>
      <c r="J323" s="81" t="s">
        <v>657</v>
      </c>
    </row>
    <row r="324" ht="33.75" customHeight="1" spans="1:10">
      <c r="A324" s="81" t="s">
        <v>295</v>
      </c>
      <c r="B324" s="81" t="s">
        <v>644</v>
      </c>
      <c r="C324" s="81" t="s">
        <v>503</v>
      </c>
      <c r="D324" s="81" t="s">
        <v>504</v>
      </c>
      <c r="E324" s="81" t="s">
        <v>658</v>
      </c>
      <c r="F324" s="81" t="s">
        <v>481</v>
      </c>
      <c r="G324" s="86" t="s">
        <v>506</v>
      </c>
      <c r="H324" s="81" t="s">
        <v>492</v>
      </c>
      <c r="I324" s="81" t="s">
        <v>483</v>
      </c>
      <c r="J324" s="81" t="s">
        <v>659</v>
      </c>
    </row>
    <row r="325" ht="33.75" customHeight="1" spans="1:10">
      <c r="A325" s="81" t="s">
        <v>394</v>
      </c>
      <c r="B325" s="81" t="s">
        <v>660</v>
      </c>
      <c r="C325" s="81" t="s">
        <v>478</v>
      </c>
      <c r="D325" s="81" t="s">
        <v>479</v>
      </c>
      <c r="E325" s="81" t="s">
        <v>660</v>
      </c>
      <c r="F325" s="81" t="s">
        <v>481</v>
      </c>
      <c r="G325" s="86" t="s">
        <v>45</v>
      </c>
      <c r="H325" s="81" t="s">
        <v>510</v>
      </c>
      <c r="I325" s="81" t="s">
        <v>483</v>
      </c>
      <c r="J325" s="81" t="s">
        <v>660</v>
      </c>
    </row>
    <row r="326" ht="33.75" customHeight="1" spans="1:10">
      <c r="A326" s="81" t="s">
        <v>394</v>
      </c>
      <c r="B326" s="81" t="s">
        <v>660</v>
      </c>
      <c r="C326" s="81" t="s">
        <v>478</v>
      </c>
      <c r="D326" s="81" t="s">
        <v>479</v>
      </c>
      <c r="E326" s="81" t="s">
        <v>660</v>
      </c>
      <c r="F326" s="81" t="s">
        <v>481</v>
      </c>
      <c r="G326" s="86" t="s">
        <v>540</v>
      </c>
      <c r="H326" s="81" t="s">
        <v>512</v>
      </c>
      <c r="I326" s="81" t="s">
        <v>483</v>
      </c>
      <c r="J326" s="81" t="s">
        <v>660</v>
      </c>
    </row>
    <row r="327" ht="33.75" customHeight="1" spans="1:10">
      <c r="A327" s="81" t="s">
        <v>394</v>
      </c>
      <c r="B327" s="81" t="s">
        <v>660</v>
      </c>
      <c r="C327" s="81" t="s">
        <v>478</v>
      </c>
      <c r="D327" s="81" t="s">
        <v>489</v>
      </c>
      <c r="E327" s="81" t="s">
        <v>660</v>
      </c>
      <c r="F327" s="81" t="s">
        <v>481</v>
      </c>
      <c r="G327" s="86" t="s">
        <v>506</v>
      </c>
      <c r="H327" s="81" t="s">
        <v>492</v>
      </c>
      <c r="I327" s="81" t="s">
        <v>483</v>
      </c>
      <c r="J327" s="81" t="s">
        <v>660</v>
      </c>
    </row>
    <row r="328" ht="33.75" customHeight="1" spans="1:10">
      <c r="A328" s="81" t="s">
        <v>394</v>
      </c>
      <c r="B328" s="81" t="s">
        <v>660</v>
      </c>
      <c r="C328" s="81" t="s">
        <v>478</v>
      </c>
      <c r="D328" s="81" t="s">
        <v>493</v>
      </c>
      <c r="E328" s="81" t="s">
        <v>660</v>
      </c>
      <c r="F328" s="81" t="s">
        <v>481</v>
      </c>
      <c r="G328" s="86" t="s">
        <v>45</v>
      </c>
      <c r="H328" s="81" t="s">
        <v>521</v>
      </c>
      <c r="I328" s="81" t="s">
        <v>483</v>
      </c>
      <c r="J328" s="81" t="s">
        <v>660</v>
      </c>
    </row>
    <row r="329" ht="33.75" customHeight="1" spans="1:10">
      <c r="A329" s="81" t="s">
        <v>394</v>
      </c>
      <c r="B329" s="81" t="s">
        <v>660</v>
      </c>
      <c r="C329" s="81" t="s">
        <v>498</v>
      </c>
      <c r="D329" s="81" t="s">
        <v>499</v>
      </c>
      <c r="E329" s="81" t="s">
        <v>660</v>
      </c>
      <c r="F329" s="81" t="s">
        <v>508</v>
      </c>
      <c r="G329" s="86" t="s">
        <v>500</v>
      </c>
      <c r="H329" s="81" t="s">
        <v>500</v>
      </c>
      <c r="I329" s="81" t="s">
        <v>497</v>
      </c>
      <c r="J329" s="81" t="s">
        <v>660</v>
      </c>
    </row>
    <row r="330" ht="33.75" customHeight="1" spans="1:10">
      <c r="A330" s="81" t="s">
        <v>394</v>
      </c>
      <c r="B330" s="81" t="s">
        <v>660</v>
      </c>
      <c r="C330" s="81" t="s">
        <v>503</v>
      </c>
      <c r="D330" s="81" t="s">
        <v>504</v>
      </c>
      <c r="E330" s="81" t="s">
        <v>660</v>
      </c>
      <c r="F330" s="81" t="s">
        <v>481</v>
      </c>
      <c r="G330" s="86" t="s">
        <v>506</v>
      </c>
      <c r="H330" s="81" t="s">
        <v>492</v>
      </c>
      <c r="I330" s="81" t="s">
        <v>483</v>
      </c>
      <c r="J330" s="81" t="s">
        <v>660</v>
      </c>
    </row>
    <row r="331" ht="33.75" customHeight="1" spans="1:10">
      <c r="A331" s="81" t="s">
        <v>298</v>
      </c>
      <c r="B331" s="81" t="s">
        <v>661</v>
      </c>
      <c r="C331" s="81" t="s">
        <v>478</v>
      </c>
      <c r="D331" s="81" t="s">
        <v>479</v>
      </c>
      <c r="E331" s="81" t="s">
        <v>484</v>
      </c>
      <c r="F331" s="81" t="s">
        <v>481</v>
      </c>
      <c r="G331" s="86" t="s">
        <v>588</v>
      </c>
      <c r="H331" s="81" t="s">
        <v>551</v>
      </c>
      <c r="I331" s="81" t="s">
        <v>483</v>
      </c>
      <c r="J331" s="81" t="s">
        <v>662</v>
      </c>
    </row>
    <row r="332" ht="33.75" customHeight="1" spans="1:10">
      <c r="A332" s="81" t="s">
        <v>298</v>
      </c>
      <c r="B332" s="81" t="s">
        <v>661</v>
      </c>
      <c r="C332" s="81" t="s">
        <v>478</v>
      </c>
      <c r="D332" s="81" t="s">
        <v>489</v>
      </c>
      <c r="E332" s="81" t="s">
        <v>663</v>
      </c>
      <c r="F332" s="81" t="s">
        <v>481</v>
      </c>
      <c r="G332" s="86" t="s">
        <v>491</v>
      </c>
      <c r="H332" s="81" t="s">
        <v>492</v>
      </c>
      <c r="I332" s="81" t="s">
        <v>483</v>
      </c>
      <c r="J332" s="81" t="s">
        <v>664</v>
      </c>
    </row>
    <row r="333" ht="33.75" customHeight="1" spans="1:10">
      <c r="A333" s="81" t="s">
        <v>298</v>
      </c>
      <c r="B333" s="81" t="s">
        <v>661</v>
      </c>
      <c r="C333" s="81" t="s">
        <v>478</v>
      </c>
      <c r="D333" s="81" t="s">
        <v>493</v>
      </c>
      <c r="E333" s="81" t="s">
        <v>665</v>
      </c>
      <c r="F333" s="81" t="s">
        <v>481</v>
      </c>
      <c r="G333" s="86" t="s">
        <v>506</v>
      </c>
      <c r="H333" s="81" t="s">
        <v>492</v>
      </c>
      <c r="I333" s="81" t="s">
        <v>483</v>
      </c>
      <c r="J333" s="81" t="s">
        <v>666</v>
      </c>
    </row>
    <row r="334" ht="33.75" customHeight="1" spans="1:10">
      <c r="A334" s="81" t="s">
        <v>298</v>
      </c>
      <c r="B334" s="81" t="s">
        <v>661</v>
      </c>
      <c r="C334" s="81" t="s">
        <v>498</v>
      </c>
      <c r="D334" s="81" t="s">
        <v>499</v>
      </c>
      <c r="E334" s="81" t="s">
        <v>667</v>
      </c>
      <c r="F334" s="81" t="s">
        <v>481</v>
      </c>
      <c r="G334" s="86" t="s">
        <v>506</v>
      </c>
      <c r="H334" s="81" t="s">
        <v>492</v>
      </c>
      <c r="I334" s="81" t="s">
        <v>483</v>
      </c>
      <c r="J334" s="81" t="s">
        <v>668</v>
      </c>
    </row>
    <row r="335" ht="33.75" customHeight="1" spans="1:10">
      <c r="A335" s="81" t="s">
        <v>298</v>
      </c>
      <c r="B335" s="81" t="s">
        <v>661</v>
      </c>
      <c r="C335" s="81" t="s">
        <v>498</v>
      </c>
      <c r="D335" s="81" t="s">
        <v>499</v>
      </c>
      <c r="E335" s="81" t="s">
        <v>669</v>
      </c>
      <c r="F335" s="81" t="s">
        <v>508</v>
      </c>
      <c r="G335" s="86" t="s">
        <v>514</v>
      </c>
      <c r="H335" s="81" t="s">
        <v>492</v>
      </c>
      <c r="I335" s="81" t="s">
        <v>483</v>
      </c>
      <c r="J335" s="81" t="s">
        <v>670</v>
      </c>
    </row>
    <row r="336" ht="205" customHeight="1" spans="1:10">
      <c r="A336" s="81" t="s">
        <v>298</v>
      </c>
      <c r="B336" s="81" t="s">
        <v>661</v>
      </c>
      <c r="C336" s="81" t="s">
        <v>503</v>
      </c>
      <c r="D336" s="81" t="s">
        <v>504</v>
      </c>
      <c r="E336" s="81" t="s">
        <v>671</v>
      </c>
      <c r="F336" s="81" t="s">
        <v>481</v>
      </c>
      <c r="G336" s="86" t="s">
        <v>491</v>
      </c>
      <c r="H336" s="81" t="s">
        <v>492</v>
      </c>
      <c r="I336" s="81" t="s">
        <v>483</v>
      </c>
      <c r="J336" s="81" t="s">
        <v>672</v>
      </c>
    </row>
    <row r="337" ht="33.75" customHeight="1" spans="1:10">
      <c r="A337" s="81" t="s">
        <v>385</v>
      </c>
      <c r="B337" s="81" t="s">
        <v>673</v>
      </c>
      <c r="C337" s="81" t="s">
        <v>478</v>
      </c>
      <c r="D337" s="81" t="s">
        <v>479</v>
      </c>
      <c r="E337" s="81" t="s">
        <v>674</v>
      </c>
      <c r="F337" s="81" t="s">
        <v>508</v>
      </c>
      <c r="G337" s="86" t="s">
        <v>675</v>
      </c>
      <c r="H337" s="81" t="s">
        <v>512</v>
      </c>
      <c r="I337" s="81" t="s">
        <v>483</v>
      </c>
      <c r="J337" s="81" t="s">
        <v>676</v>
      </c>
    </row>
    <row r="338" ht="33.75" customHeight="1" spans="1:10">
      <c r="A338" s="81" t="s">
        <v>385</v>
      </c>
      <c r="B338" s="81" t="s">
        <v>673</v>
      </c>
      <c r="C338" s="81" t="s">
        <v>478</v>
      </c>
      <c r="D338" s="81" t="s">
        <v>479</v>
      </c>
      <c r="E338" s="81" t="s">
        <v>677</v>
      </c>
      <c r="F338" s="81" t="s">
        <v>508</v>
      </c>
      <c r="G338" s="86" t="s">
        <v>44</v>
      </c>
      <c r="H338" s="81" t="s">
        <v>512</v>
      </c>
      <c r="I338" s="81" t="s">
        <v>483</v>
      </c>
      <c r="J338" s="81" t="s">
        <v>676</v>
      </c>
    </row>
    <row r="339" ht="33.75" customHeight="1" spans="1:10">
      <c r="A339" s="81" t="s">
        <v>385</v>
      </c>
      <c r="B339" s="81" t="s">
        <v>673</v>
      </c>
      <c r="C339" s="81" t="s">
        <v>498</v>
      </c>
      <c r="D339" s="81" t="s">
        <v>499</v>
      </c>
      <c r="E339" s="81" t="s">
        <v>678</v>
      </c>
      <c r="F339" s="81" t="s">
        <v>508</v>
      </c>
      <c r="G339" s="86" t="s">
        <v>679</v>
      </c>
      <c r="H339" s="81" t="s">
        <v>679</v>
      </c>
      <c r="I339" s="81" t="s">
        <v>497</v>
      </c>
      <c r="J339" s="81" t="s">
        <v>680</v>
      </c>
    </row>
    <row r="340" ht="33.75" customHeight="1" spans="1:10">
      <c r="A340" s="81" t="s">
        <v>385</v>
      </c>
      <c r="B340" s="81" t="s">
        <v>673</v>
      </c>
      <c r="C340" s="81" t="s">
        <v>503</v>
      </c>
      <c r="D340" s="81" t="s">
        <v>504</v>
      </c>
      <c r="E340" s="81" t="s">
        <v>681</v>
      </c>
      <c r="F340" s="81" t="s">
        <v>481</v>
      </c>
      <c r="G340" s="86" t="s">
        <v>506</v>
      </c>
      <c r="H340" s="81" t="s">
        <v>492</v>
      </c>
      <c r="I340" s="81" t="s">
        <v>483</v>
      </c>
      <c r="J340" s="81" t="s">
        <v>682</v>
      </c>
    </row>
    <row r="341" ht="33.75" customHeight="1" spans="1:10">
      <c r="A341" s="81" t="s">
        <v>385</v>
      </c>
      <c r="B341" s="81" t="s">
        <v>673</v>
      </c>
      <c r="C341" s="81" t="s">
        <v>503</v>
      </c>
      <c r="D341" s="81" t="s">
        <v>504</v>
      </c>
      <c r="E341" s="81" t="s">
        <v>613</v>
      </c>
      <c r="F341" s="81" t="s">
        <v>481</v>
      </c>
      <c r="G341" s="86" t="s">
        <v>506</v>
      </c>
      <c r="H341" s="81" t="s">
        <v>492</v>
      </c>
      <c r="I341" s="81" t="s">
        <v>483</v>
      </c>
      <c r="J341" s="81" t="s">
        <v>683</v>
      </c>
    </row>
  </sheetData>
  <mergeCells count="82">
    <mergeCell ref="A2:J2"/>
    <mergeCell ref="A3:H3"/>
    <mergeCell ref="A8:A15"/>
    <mergeCell ref="A16:A22"/>
    <mergeCell ref="A23:A33"/>
    <mergeCell ref="A34:A40"/>
    <mergeCell ref="A41:A51"/>
    <mergeCell ref="A52:A59"/>
    <mergeCell ref="A60:A65"/>
    <mergeCell ref="A66:A70"/>
    <mergeCell ref="A71:A78"/>
    <mergeCell ref="A79:A89"/>
    <mergeCell ref="A90:A100"/>
    <mergeCell ref="A101:A109"/>
    <mergeCell ref="A110:A114"/>
    <mergeCell ref="A115:A122"/>
    <mergeCell ref="A123:A128"/>
    <mergeCell ref="A129:A133"/>
    <mergeCell ref="A134:A149"/>
    <mergeCell ref="A150:A156"/>
    <mergeCell ref="A157:A163"/>
    <mergeCell ref="A164:A170"/>
    <mergeCell ref="A171:A178"/>
    <mergeCell ref="A179:A186"/>
    <mergeCell ref="A187:A193"/>
    <mergeCell ref="A194:A199"/>
    <mergeCell ref="A200:A212"/>
    <mergeCell ref="A213:A220"/>
    <mergeCell ref="A221:A231"/>
    <mergeCell ref="A232:A240"/>
    <mergeCell ref="A241:A247"/>
    <mergeCell ref="A248:A258"/>
    <mergeCell ref="A259:A264"/>
    <mergeCell ref="A265:A272"/>
    <mergeCell ref="A273:A283"/>
    <mergeCell ref="A284:A294"/>
    <mergeCell ref="A295:A301"/>
    <mergeCell ref="A302:A317"/>
    <mergeCell ref="A318:A324"/>
    <mergeCell ref="A325:A330"/>
    <mergeCell ref="A331:A336"/>
    <mergeCell ref="A337:A341"/>
    <mergeCell ref="B8:B15"/>
    <mergeCell ref="B16:B22"/>
    <mergeCell ref="B23:B33"/>
    <mergeCell ref="B34:B40"/>
    <mergeCell ref="B41:B51"/>
    <mergeCell ref="B52:B59"/>
    <mergeCell ref="B60:B65"/>
    <mergeCell ref="B66:B70"/>
    <mergeCell ref="B71:B78"/>
    <mergeCell ref="B79:B89"/>
    <mergeCell ref="B90:B100"/>
    <mergeCell ref="B101:B109"/>
    <mergeCell ref="B110:B114"/>
    <mergeCell ref="B115:B122"/>
    <mergeCell ref="B123:B128"/>
    <mergeCell ref="B129:B133"/>
    <mergeCell ref="B134:B149"/>
    <mergeCell ref="B150:B156"/>
    <mergeCell ref="B157:B163"/>
    <mergeCell ref="B164:B170"/>
    <mergeCell ref="B171:B178"/>
    <mergeCell ref="B179:B186"/>
    <mergeCell ref="B187:B193"/>
    <mergeCell ref="B194:B199"/>
    <mergeCell ref="B200:B212"/>
    <mergeCell ref="B213:B220"/>
    <mergeCell ref="B221:B231"/>
    <mergeCell ref="B232:B240"/>
    <mergeCell ref="B241:B247"/>
    <mergeCell ref="B248:B258"/>
    <mergeCell ref="B259:B264"/>
    <mergeCell ref="B265:B272"/>
    <mergeCell ref="B273:B283"/>
    <mergeCell ref="B284:B294"/>
    <mergeCell ref="B295:B301"/>
    <mergeCell ref="B302:B317"/>
    <mergeCell ref="B318:B324"/>
    <mergeCell ref="B325:B330"/>
    <mergeCell ref="B331:B336"/>
    <mergeCell ref="B337:B341"/>
  </mergeCells>
  <printOptions horizontalCentered="1"/>
  <pageMargins left="0.751388888888889" right="0.751388888888889" top="1" bottom="1" header="0.5"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何东明</cp:lastModifiedBy>
  <dcterms:created xsi:type="dcterms:W3CDTF">2025-02-19T03:09:46Z</dcterms:created>
  <dcterms:modified xsi:type="dcterms:W3CDTF">2025-02-19T03:33:59Z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0436992913464C59BD6D42A29A6A8CE8_12</vt:lpwstr>
  </property>
  <property fmtid="{D5CDD505-2E9C-101B-9397-08002B2CF9AE}" pid="3" name="KSOProductBuildVer">
    <vt:lpwstr>2052-12.1.0.17145</vt:lpwstr>
  </property>
</Properties>
</file>