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655" windowHeight="11850" tabRatio="760"/>
  </bookViews>
  <sheets>
    <sheet name="绩效评价指标体系" sheetId="1" r:id="rId1"/>
    <sheet name="玉溪市人民医院" sheetId="4" r:id="rId2"/>
    <sheet name="玉溪市中医医院" sheetId="5" r:id="rId3"/>
    <sheet name="玉溪市第二医院" sheetId="6" r:id="rId4"/>
    <sheet name="玉溪市儿童医院" sheetId="7" r:id="rId5"/>
    <sheet name="绩效指标完成情况" sheetId="2" r:id="rId6"/>
    <sheet name="指标得分情况" sheetId="3" r:id="rId7"/>
  </sheets>
  <definedNames>
    <definedName name="_xlnm.Print_Titles" localSheetId="0">绩效评价指标体系!$4:$4</definedName>
  </definedNames>
  <calcPr calcId="144525"/>
</workbook>
</file>

<file path=xl/sharedStrings.xml><?xml version="1.0" encoding="utf-8"?>
<sst xmlns="http://schemas.openxmlformats.org/spreadsheetml/2006/main" count="1135" uniqueCount="298">
  <si>
    <t>附件3-1</t>
  </si>
  <si>
    <t>绩效评价指标体系</t>
  </si>
  <si>
    <t>项目名称：2020-2022年市级专项定额补助资金（包括药品零差率20%部分及信息化建设补助）绩效评价绩效目标表</t>
  </si>
  <si>
    <t>一级
指标</t>
  </si>
  <si>
    <t>二级
指标</t>
  </si>
  <si>
    <t>三级
指标</t>
  </si>
  <si>
    <t>指标
分值</t>
  </si>
  <si>
    <t>指标解释</t>
  </si>
  <si>
    <t>指标说明</t>
  </si>
  <si>
    <t>评分标准</t>
  </si>
  <si>
    <t>数据来源</t>
  </si>
  <si>
    <t>评分层级
市级/医院</t>
  </si>
  <si>
    <t>得分</t>
  </si>
  <si>
    <t>扣分</t>
  </si>
  <si>
    <t>得扣分原因</t>
  </si>
  <si>
    <t>决策
(12分)</t>
  </si>
  <si>
    <t>项目立项（4分）</t>
  </si>
  <si>
    <t>立项依据充分性</t>
  </si>
  <si>
    <t>项目立项是否符合法律法规、相关政策、发展规划以及部门职责，用以反映和考核项目立项依据情况。</t>
  </si>
  <si>
    <t>评价要点：
①项目立项是否符合国家法律法规、国民经济发展规划和相关政策；
②项目立项是否符合行业发展规划和政策要求；
③项目立项是否与部门职责范围相符，属于部门履职所需；
④项目是否与部门内部相关项目重复。</t>
  </si>
  <si>
    <t>①项目立项符合国家法律法规、国民经济发展规划和相关政策，得0.5分；
②项目立项符合行业发展规划和政策要求，得0.5分；
③项目立项与部门职责范围相符，属于部门履职所需，得0.5分；
④项目与部门内部相关项目不重复，得0.5分。
最终得分取被抽查医院各年度评分的平均值。</t>
  </si>
  <si>
    <t>国家、省委省政府、部门行业相关法律、政策、制度、资料文件等。</t>
  </si>
  <si>
    <t>医院</t>
  </si>
  <si>
    <t>玉溪市人民医院、玉溪市中医医院、玉溪市第二医院、玉溪市儿童医院定额补助和药品零差率20%部分项目立项符合《国务院办公厅关于城市公立医院综合改革试点的指导意见》（国办法〔2015〕38号）、《中共玉溪市委玉溪市人民政府关于印发《公立医院改革国家联系试点城市玉溪市综合改革实施方案》的通知》（玉发〔2015〕33号 ）、《玉溪市人民政府关于印发玉溪市“十三五”卫生与健康规划的通知》（玉政发〔2017〕14号 ）等文件规定，贴合公立医院部门职能职责，项目具有公共性，属于国家公共财政支持范围。</t>
  </si>
  <si>
    <t>立项依据必要性</t>
  </si>
  <si>
    <t>用以反映项目的公共性、资金投入方式和与现实需求的匹配性，评价项目立项的必要性。</t>
  </si>
  <si>
    <t>评价要点：
①项目是否具有公共性，是否属于公共财政支持范围；
②项目资金投入方式是否合理可行；
③项目是否与现实需求相匹配。</t>
  </si>
  <si>
    <t>①项目具有公共性，属于公共财政支持范围，得0.5分；
②项目资金投入方式合理可行，得0.5分；
③项目与现实需求相匹配，得1分。
最终得分取被抽查医院各年度评分的平均值。</t>
  </si>
  <si>
    <t>部门规划以及相关条例、管理办法，预算申报资料等。</t>
  </si>
  <si>
    <t>绩效目标
（4分）</t>
  </si>
  <si>
    <t xml:space="preserve">
绩效目标合理性</t>
  </si>
  <si>
    <t>项目所设定的绩效目标是否依据充分，是否符合客观实际，用以反映和考核项目绩效目标与项目实施的相符情况。</t>
  </si>
  <si>
    <t>①项目是否有绩效目标；
②项目绩效目标与实际工作内容是否具有相关性；
③项目预期产出效益和效果是否符合正常的业绩水平；
④是否与预算确定的项目投资额或资金量相匹配。</t>
  </si>
  <si>
    <t xml:space="preserve">①项目有绩效目标，得0.2分，否则不得分；
②项目绩效目标与实际工作内容具有相关性，得0.6分，否则不得分；
③项目预期产出效益和效果符合正常的业绩水平，得0.6分，否则不得分；
④目标与预算确定的项目投资额或资金量相匹配，得0.6分，否则不得分。
最终得分取被抽查医院各年度评分的平均值。
</t>
  </si>
  <si>
    <t xml:space="preserve">项目绩效目标表；部门“三定方案”；其他部门的项目绩效目标；项目资金批复文件。
</t>
  </si>
  <si>
    <t>详见各医院得分表。</t>
  </si>
  <si>
    <t xml:space="preserve">
绩效指标明确性</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</si>
  <si>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</si>
  <si>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③是否与项目年度任务数或计划数相对应；
④是否与预算确定的项目投资额或资金量相匹配。</t>
  </si>
  <si>
    <t>①将绩效目标细化分解为具体的绩效指标，得0.5分；
②通过清晰、可衡量的绩效指标值予以体现，得0.5分；
③与项目年度计划数或任务相对应，得0.5分；
④与预算确定的项目投资额或资金量相匹配，得0.5分。
最终得分取被抽查医院各年度评分的平均值。</t>
  </si>
  <si>
    <t>项目绩效目标、绩效指标表。</t>
  </si>
  <si>
    <t>资金投入（4分）</t>
  </si>
  <si>
    <t>预算编制科学性</t>
  </si>
  <si>
    <t>项目预算编制是否经过科学论证、有明确标准，资金额度与年度目标是否相适应，预算资金来源有保障，用以反映和考核项目预算编制的科学性、合理性、资金保障情况。</t>
  </si>
  <si>
    <t>评价要点：
①预算编制是否经过科学论证；
②预算内容与项目内容是否匹配；
③预算额度测算依据是否充分，是否按照标准编制；
④预算确定的项目投资额或资金量是否与工作任务相匹配。</t>
  </si>
  <si>
    <t>①预算编制经过科学论证，得1分
②预算内容与项目内容匹配，得1分；
③预算额度测算依据充分，按照标准编制，得1分；
④预算确定的项目投资额或资金量与工作任务相匹配，得1分。
最终得分取被抽查医院各年度评分的平均值。</t>
  </si>
  <si>
    <t>项目预算编制经过项目实施主体的科学论证、资金测算有明确计算公式，资金额度与年度目标相适应，预算资金来源由财政专项资金保障。</t>
  </si>
  <si>
    <t>过程
(28分)</t>
  </si>
  <si>
    <t>资金管理(9分）</t>
  </si>
  <si>
    <t>资金到位率</t>
  </si>
  <si>
    <t>实际到位资金与预算资金的比率，用以反映和考核资金落实情况对项目实施的总体保障程度。</t>
  </si>
  <si>
    <t>评价要点：
资金到位率=（实际到位资金/预算资金）×100%。
实际到位资金：2020年-2022年落实到位的各级财政资金汇总数。
预算资金：2020年-2022年各级财政预算安排的资金汇总数。</t>
  </si>
  <si>
    <t>得分=（实际到位资金/预算资金）×100%×2分。</t>
  </si>
  <si>
    <t>资金下达文件、财政拨款凭据、银行对账单等。</t>
  </si>
  <si>
    <t>2020—2022年玉溪市财政局下达玉溪市公立医院定额补助和药品零差率20%部分合计5,889.86万元，实际到位5,889.86万元，实际支出5,889.86万元，资金到位率和预算执行率均达到100%，调查过程中未发现资金使用不合规的情况。</t>
  </si>
  <si>
    <t>预算执行率</t>
  </si>
  <si>
    <t>项目预算资金是否按照计划执行，用以反映或考核项目预算执行情况。</t>
  </si>
  <si>
    <t>评价要点：
预算执行率=（实际支出资金/实际到位资金）×100%。
实际支出资金：2020年-2022年各级财政资金实际使用汇总数。</t>
  </si>
  <si>
    <t>资金下达文件、支付凭证等。</t>
  </si>
  <si>
    <t>资金使用
合规性</t>
  </si>
  <si>
    <t>项目资金使用是否符合相关的财务管理制度规定，用以反映和考核项目资金的规范运行情况。</t>
  </si>
  <si>
    <t xml:space="preserve">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是否存在虚假编制预算骗取、套取财政资金；迟拨、滞留、占用财政资金问题；滥用职权违规拆借财政资金问题、“多头申报”套取挪用财政资金；“多头投资”项目“搭车混用”财政资金；政府采购“同流合污”贪污侵占财政资金的问题；
</t>
  </si>
  <si>
    <t xml:space="preserve">①资金实行分账核算，专款专用，得2分
②资金的拨付有完整的审批程序和手续，得3分；
③若发现存在截留、挤占、挪用、虚列支出等情况，存在虚假编制预算骗取、套取财政资金；迟拨、滞留、占用财政资金问题；滥用职权违规拆借财政资金问题、“多头申报”套取挪用财政资金；“多头投资”项目“搭车混用”财政资金；政府采购“同流合污”贪污侵占财政资金的问题视严重程度扣3-5分。
</t>
  </si>
  <si>
    <t>资金明细账、资金支出凭证，原始凭证等财务资料、《关于印发控制公立医院医疗费用不合理增长的若干意见的通知》（国卫体改发〔2015〕89号）。</t>
  </si>
  <si>
    <t>制度管理
（14分）</t>
  </si>
  <si>
    <t>管理机制健全性</t>
  </si>
  <si>
    <t>反映主管单位和医院管理制度是否健全，用以反映和考核财务和业务管理制度对项目顺利实施的保障情况。</t>
  </si>
  <si>
    <t xml:space="preserve">评价要点：
①是否建立项目实施管理组织机构；
②是否有或制定健全的财务管理制度、资金管理办法，资金使用范围明确。
</t>
  </si>
  <si>
    <t xml:space="preserve">①建立项目实施管理组织机构，得2分；
②制定健全的财务管理制度、资金管理办法，资金使用范围明确，得3分。
</t>
  </si>
  <si>
    <t>项目工作小组或领导小组成立相关文件、实施方案、财务管理制度、专项资金管理办法；监督检查制度或实施方案。</t>
  </si>
  <si>
    <t>玉溪市公立医院建立了项目实施管理组织机构，但未建立专项资金管理办法，资金使用不明确。</t>
  </si>
  <si>
    <t>制度执行有效性</t>
  </si>
  <si>
    <t>反映项目实施是否符合相关管理规定，用以反映和考核相关管理制度的有效执行情况。</t>
  </si>
  <si>
    <t xml:space="preserve">评价要点：
项目实施是否合法有效执行相关管理制度，
①是否建立考核机制；用以保证取消药品加成的贯彻执行；
②考核要求是否符合相关规定 ；
③是否按考核机制对公立医院进行考核。
</t>
  </si>
  <si>
    <t>①项目主管单位及实施单位按规定对2020-2022年市级专项定额补助资金（包括药品零差率20%部分及信息化建设补助）制定考核机制，得2分，否则不得分；
②按规定进行考核结果公示和运用，得2分，否则不得分。</t>
  </si>
  <si>
    <t>项目管理台账、监督检查记录、考核资料等。</t>
  </si>
  <si>
    <t>玉溪市卫生健康委及玉溪市公立医院未建立考核机制。</t>
  </si>
  <si>
    <t>绩效管理规范性</t>
  </si>
  <si>
    <t>反映预算绩效目标管理，绩效监控，绩效自评，评价结果运用的情况。</t>
  </si>
  <si>
    <t>评价要点：
①医院是否成立绩效自评领导小组，制定绩效自评制度或方案；
②是否按规定开展绩效监控、绩效自评，形成绩效自评报告；
③自评结果是否得到运用，发现问题是否进行整改。</t>
  </si>
  <si>
    <t>①成立自评工作领导小组得1分；
②按规定开展绩效监控、绩效自评得1分，形成绩效自评报告得1分；
③自评结果得到运用，发现问题进行整改得2分。</t>
  </si>
  <si>
    <t>绩效自评领导小组文件，项目绩效管理办法；自评报告、自评报告公示。</t>
  </si>
  <si>
    <t>玉溪市公立医院成立了绩效自评领导小组。</t>
  </si>
  <si>
    <t>组织实施（5分）</t>
  </si>
  <si>
    <t>取消药品加成后医护人员开药规范性</t>
  </si>
  <si>
    <t>用以反映取消药品加成后人员管理规范性。</t>
  </si>
  <si>
    <t xml:space="preserve">评价要点：
①取消药品加成后医院是否建立医护人员用药规范性管理制度；
②医护人员是否按照相关规定对患者进行开药，开药是否规范，是否存在“病少药多”情况。
</t>
  </si>
  <si>
    <t>得分=（调查问卷总分/有效问卷总分×100%）×5分。</t>
  </si>
  <si>
    <t>相关管理制度；调查问卷</t>
  </si>
  <si>
    <t>玉溪市公立医院建立了医护人员用药规范性管理制度，医护人员问卷调查总计728份，有效问卷数672份。得分：672/728*100%*5=4.62。</t>
  </si>
  <si>
    <t>产出
(38分)</t>
  </si>
  <si>
    <t>产出数量（14分）</t>
  </si>
  <si>
    <t>补助人次</t>
  </si>
  <si>
    <t>用以反映和考核项目产出数量目标的实现程度。</t>
  </si>
  <si>
    <t>评价要点：
补助对象的人数。</t>
  </si>
  <si>
    <t>是否对在职在编人员补助，少一人扣0.1分，扣完为止。</t>
  </si>
  <si>
    <t>员工花名册、补助发放明细</t>
  </si>
  <si>
    <t>玉溪市公立医院均对在职在编员工发放补助。</t>
  </si>
  <si>
    <t>门诊病人次均医药费用增幅</t>
  </si>
  <si>
    <t>反映门诊次均费用增幅是否低于上年水平。</t>
  </si>
  <si>
    <t>考核要点：
（本年度门诊患者次均医药费用 －上一年度门诊患者次均医药费用）/上一年度门诊患者次均医药
费用×100%。门诊患者次均医药费用 =门诊收入/门诊人次数。</t>
  </si>
  <si>
    <t>①门诊次均费用增幅低于上年水平 ，得5分；
②发现一家高于上年门诊次均费用增幅 ，扣1分，扣完为止。</t>
  </si>
  <si>
    <t>财务数据、原始凭证、卫生财务年报、《关于印发控制公立医院医疗费用不合理增长的若干意见的通知》（国卫体改发〔2015〕89号）</t>
  </si>
  <si>
    <t>根据《关于印发控制公立医院医疗费用不合理增长的若干意见的通知》（国卫体改发〔2015〕89号）相关内容，门诊病人次均医药费用增幅、住院病人人均医药费用增幅、药占比（不含中药饮片）等指标要做到逐年降低。
①玉溪市人民医院2021年门诊次均费用增幅为3.54%，2022年门诊次均费用增幅为6.35%，扣1分；
②玉溪市第二医院2021年门诊次均费用增幅为-5.14%，2022年门诊次均费用增幅为6.66%，扣1分。</t>
  </si>
  <si>
    <t xml:space="preserve">住院病人人均医药费用增幅
</t>
  </si>
  <si>
    <t>反映住院次均费用增幅是否低于上年水平。</t>
  </si>
  <si>
    <t>评价要点：
（本年度住院病人人均医药费用-上年度住院病人人均医药费用）/上年度住院病人人均医药费用×100%。住院病人人均医药费用=住院收入/出院人数</t>
  </si>
  <si>
    <t xml:space="preserve">①住院次均费用增幅低于上年水平 ，得5分；
②发现一家高于上年住院次均费用增幅 ，扣1分，扣完为止。
</t>
  </si>
  <si>
    <t>根据《关于印发控制公立医院医疗费用不合理增长的若干意见的通知》（国卫体改发〔2015〕89号）相关内容，门诊病人次均医药费用增幅、住院病人人均医药费用增幅、药占比（不含中药饮片）等指标要做到逐年降低。
①玉溪市中医医院2020-2022住院次均费用逐年递增，扣3分；
②玉溪市人民医院、玉溪市第二医院、玉溪市儿童医院2022年住院次均费用与2021年相比都有增加，扣3分。</t>
  </si>
  <si>
    <t>产出质量（20分）</t>
  </si>
  <si>
    <t>按规定取消药品加成覆盖率</t>
  </si>
  <si>
    <t>考核各医院是否按规定取消药品加成覆盖率为100%。</t>
  </si>
  <si>
    <t>评价要点：
按规定取消药品加成覆盖率=取消药品加成药品种类/要求要取消药品加成种类总和×100%。</t>
  </si>
  <si>
    <t>完成得满分，反之不得分。</t>
  </si>
  <si>
    <t>设定依据：《公立医院改革国家联系试点城市玉溪市综合改革实施方案》；数据来源：玉溪市人民医院药品外购入库加成率统计表</t>
  </si>
  <si>
    <t>玉溪市公立医院均按规定实现取消药品加成覆盖率达100%。</t>
  </si>
  <si>
    <t>药占比（不含中药饮片）</t>
  </si>
  <si>
    <t>反映药占比（不含中药饮片）是否逐年降低。</t>
  </si>
  <si>
    <t>评价要点：
药占比（不含中药饮片）=药品收入（不含中药饮片）/医疗收入×100%。</t>
  </si>
  <si>
    <t>①药占比（不含中药饮片）低于上年水平 ，得5分；
②发现一家高于上年药占比（不含中药饮片），扣2.5分，扣完为止。</t>
  </si>
  <si>
    <t>财务数据、原始凭证、卫生财务年报、《关于控制公立医院医疗费用不合理增长的若干意见的通知》（国卫体改发〔2015〕89号）</t>
  </si>
  <si>
    <t>根据《关于印发控制公立医院医疗费用不合理增长的若干意见的通知》（国卫体改发〔2015〕89号）相关内容，门诊病人次均医药费用增幅、住院病人人均医药费用增幅、药占比（不含中药饮片）等指标要做到逐年降低。
①玉溪市儿童医院2020-2022年药占比（不含中药饮片）逐年增加，扣5分；
②玉溪市人民医院、玉溪市中医医院2022年药占比（不含中药饮片）高于2021年扣2.5分。</t>
  </si>
  <si>
    <t>补助对象准确率</t>
  </si>
  <si>
    <t>反映各家医院的实际补助人数占符合认定标准人数的比例。</t>
  </si>
  <si>
    <t>评价要点：
补助对象准确率=实际补助人数/在职在编员工数×100%。</t>
  </si>
  <si>
    <t xml:space="preserve">得分=实际补助人数/在职在编员工数×100%*4分。
</t>
  </si>
  <si>
    <t>玉溪市公立医院对在职在编员工发放补助达100%。</t>
  </si>
  <si>
    <t>医院药品品类齐全性</t>
  </si>
  <si>
    <t>用以考核医院药品种类是否齐全，储量是否充足。</t>
  </si>
  <si>
    <t>评价要点：
医院是否在玉溪市公立医院采购平台足额购置相关药品，是否出现患者院外购药情况。</t>
  </si>
  <si>
    <t>得分=（患者问卷调查第3题“A"选项/问卷总数×100%）×6分。</t>
  </si>
  <si>
    <t>问卷调查</t>
  </si>
  <si>
    <t>患者问卷调查总计333份。其中A选项共计259份。得分：259/333*100*6=4.67。</t>
  </si>
  <si>
    <t>产出时效(4分）</t>
  </si>
  <si>
    <t>发放及时率</t>
  </si>
  <si>
    <t>反映发放单位在时限内发放资金占收到拨付资金的比率。</t>
  </si>
  <si>
    <t>评价要点：
是否当年内发放完补助资金。</t>
  </si>
  <si>
    <t>发放及时率=100%，得满分；每降低1%扣0.1分，扣完为止。</t>
  </si>
  <si>
    <t>根据《玉溪市财政局关于下达2022年第一批财政存量资金安排项目经费的通知》（玉财社〔2022〕39号）的相关内容发现，受财政支付的原因，玉溪市中医医院2021年取消药品加成22.54万元未在当年支出。发放及时率：1-（22.54/5889.86*100%）=99.62%</t>
  </si>
  <si>
    <t>效益（22分）</t>
  </si>
  <si>
    <t>经济效益（4分）</t>
  </si>
  <si>
    <t>减轻患者医药费用负担</t>
  </si>
  <si>
    <t>反映取消药品加成后是否可以有效减轻患者医药费用负担。</t>
  </si>
  <si>
    <t>评价要点：
取消药品加成是否可以有效减轻患者医药费用负担。</t>
  </si>
  <si>
    <t>得分=（患者问卷调查第2题“A"选项/问卷总数×100%）×4分</t>
  </si>
  <si>
    <t>患者问卷调查总计333份。其中A选项共计320份。得分：320/333*100*4=3.84。</t>
  </si>
  <si>
    <t>社会效益（8分）</t>
  </si>
  <si>
    <t>破除以药补医机制</t>
  </si>
  <si>
    <t>反映各家医院是否全面执行破除以药补医机制。</t>
  </si>
  <si>
    <t>评价要点：
全市所有公立医院取消药品加成（中药饮片除外），实行药品零差率销售。医院由此减少的合理收入，通过调整医疗技术服务价格补偿70%，财政补助20%，医院强化内部管理、节约成本自行消化10%；同时对公立医院的药品贮藏、保管、损耗等费用列入医院运行成本予以补偿。</t>
  </si>
  <si>
    <t xml:space="preserve">四家公立医院全面执行破除以药补医机制得满分；少一家扣1分，扣完为止。
</t>
  </si>
  <si>
    <t>财务数据、原始凭证、卫生财务年报、《公立医院改革国家联系试点城市综合改革实施方案》（玉发〔2015〕33号）</t>
  </si>
  <si>
    <t>玉溪市公立医院均按规定实现了取消药品加成100%覆盖，破除以药补医机制。</t>
  </si>
  <si>
    <t>公立医院健康规范发展</t>
  </si>
  <si>
    <t>反映定额补助和取消药品加成补助是否可以促进公立医院健康规范发展，弥补公立医院运营成本。</t>
  </si>
  <si>
    <t>考核要点：
通过对医护人员的问卷调查了解通过向医院发放定额补助和取消药品加成补助是否可以弥补医院经营成本，促进医院健康规范发展。</t>
  </si>
  <si>
    <t>得分=（医护人员问卷调查第二题“A"选项/问卷总数×100%）×4分</t>
  </si>
  <si>
    <t>医护人员问卷调查总计728份。其中A选项共计711份。得分：711/728*100*4=3.91。</t>
  </si>
  <si>
    <t>满意度（10分）</t>
  </si>
  <si>
    <t>医护人员满意度</t>
  </si>
  <si>
    <t>反映医护人员的满意程度。</t>
  </si>
  <si>
    <t>评价要点：
医护人员对定额补助和药品零差率20%部分补助是否满意；满意度＝满意问卷份数/有效问卷数×100%；
满意问卷份数：单份问卷得分≥18分的问卷份数。</t>
  </si>
  <si>
    <t>最终得分=满意度×5分。</t>
  </si>
  <si>
    <t>满意度调查问卷</t>
  </si>
  <si>
    <t>医护人员满意度88.32%。得分：88.32%*5=4.42</t>
  </si>
  <si>
    <t>患者满意度</t>
  </si>
  <si>
    <t>反映患者的满意程度。</t>
  </si>
  <si>
    <t>评价要点：
患者对药品零差率20%部分补助是否满意；满意度＝满意问卷份数/有效问卷数×100%；
满意问卷份数：单份问卷得分≥24分的问卷份数。</t>
  </si>
  <si>
    <t>患者满意度80.48%，得分：80.48%*5=4.02</t>
  </si>
  <si>
    <t>合计</t>
  </si>
  <si>
    <t>说明：
1.指标体系有特殊说明时可在此处备注说明；
2.格式说明：指标体系模板列宽不得调整，行高按指标设定情况调整至最佳打印位置，单元格内容位置（居中或者靠左）中介机构设置指标时按模板举例样式执行，其他要求见格式总说明。（若无说明请将现有备注内容删除）</t>
  </si>
  <si>
    <t>附件3-2</t>
  </si>
  <si>
    <t>玉溪市人民医院定额补助和药品零差率20%部分项目立项符合《国务院办公厅关于城市公立医院综合改革试点的指导意见》（国办法〔2015〕38号）、《中共玉溪市委玉溪市人民政府关于印发《公立医院改革国家联系试点城市玉溪市综合改革实施方案》的通知》（玉发〔2015〕33号 ）、《玉溪市人民政府关于印发玉溪市“十三五”卫生与健康规划的通知》（玉政发〔2017〕14号 ）等文件规定，贴合公立医院部门职能职责，项目具有公共性，属于国家公共财政支持范围。</t>
  </si>
  <si>
    <t>玉溪市人民医院定额补助和取消药品加成项目绩效目标合理。</t>
  </si>
  <si>
    <t xml:space="preserve">
玉溪市人民医院2020年、2021年定额补助项目资金实际用于偿还债务利息，因此“建筑面积=92968.38平方米、 可持续使用年限&gt;=50年”存在小资金大目标的情况，扣1分。</t>
  </si>
  <si>
    <t>2020—2022年玉溪市财政局下达玉溪市人民医院定额补助和药品零差率20%部分合计2,744.94万元，实际到位2,744.94万元，实际支出2,744.94万元，资金到位率和预算执行率均达到100%，调查过程中未发现资金使用不合规的情况。</t>
  </si>
  <si>
    <t>玉溪市人民医院建立了项目实施管理组织机构，建立了专项资金管理办法，但资金使用不明确扣1分。</t>
  </si>
  <si>
    <t>玉溪市人民医院未建立考核机制扣2分。</t>
  </si>
  <si>
    <t>玉溪市人民医院成立绩效自评领导小组。</t>
  </si>
  <si>
    <t>玉溪市人民医院建立了医护人员用药规范性管理制度，医护人员问卷调查总计143份，有效问卷数118份。得分：118/143*100%*5=4.62。</t>
  </si>
  <si>
    <t>玉溪市人民医院对在职在编员工发放补助。</t>
  </si>
  <si>
    <t xml:space="preserve">根据《关于印发控制公立医院医疗费用不合理增长的若干意见的通知》（国卫体改发〔2015〕89号）相关内容，门诊病人次均医药费用增幅、住院病人人均医药费用增幅、药占比（不含中药饮片）等指标要做到逐年降低。
玉溪市人民医院2021年门诊次均费用增幅为3.54%，2022年门诊次均费用增幅为6.35%，扣1分；
</t>
  </si>
  <si>
    <t>根据《关于印发控制公立医院医疗费用不合理增长的若干意见的通知》（国卫体改发〔2015〕89号）相关内容，门诊病人次均医药费用增幅、住院病人人均医药费用增幅、药占比（不含中药饮片）等指标要做到逐年降低。
玉溪市人民医院2022年住院次均费用与2021年相比有增加，扣1分。</t>
  </si>
  <si>
    <t>玉溪市人民医院均按规定实现取消药品加成覆盖率达100%。</t>
  </si>
  <si>
    <t>根据《关于印发控制公立医院医疗费用不合理增长的若干意见的通知》（国卫体改发〔2015〕89号）相关内容，门诊病人次均医药费用增幅、住院病人人均医药费用增幅、药占比（不含中药饮片）等指标要做到逐年降低。
玉溪市人民医院2022年药占比（不含中药饮片）高于2021年扣2.5分。</t>
  </si>
  <si>
    <t>患者问卷调查总计65份。其中A选项共计22份。得分：22/65*100%*6=2.03。</t>
  </si>
  <si>
    <t>玉溪市人民医院在当年完成补助发放。</t>
  </si>
  <si>
    <t>患者问卷调查总计65份。其中A选项共计61份。得分：61/65*100%*4=3.75。</t>
  </si>
  <si>
    <t>玉溪市人民医院均按规定实现了取消药品加成100%覆盖，破除以药补医机制。</t>
  </si>
  <si>
    <t>医护人员问卷调查总计143份。其中A选项共计143份。得分：143/143*100%*4=4</t>
  </si>
  <si>
    <t>医护人员满意度76.22%。得分：76.22%*5=3.81</t>
  </si>
  <si>
    <t>患者满意度46.15%，得分：46.15%*5=2.31</t>
  </si>
  <si>
    <t>附件3-3</t>
  </si>
  <si>
    <t>玉溪市中医医院定额补助和取消药品加成项目绩效目标合理。</t>
  </si>
  <si>
    <t>玉溪市中医医院2020年取消药品加成补助绩效目标中“帮助职工认识自身价值和岗位价值，提高职工工作所需要的技能和能力，激励职工高效率地工作”，但所设指标未体现该目标的产出和效益扣0.5分。</t>
  </si>
  <si>
    <t>2020—2022年玉溪市财政局下达玉溪市中医医院定额补助和药品零差率20%部分合计1,364.46万元，实际到位1,364.46万元，实际支出1,364.46万元，资金到位率和预算执行率均达到100%，调查过程中未发现资金使用不合规的情况。</t>
  </si>
  <si>
    <t>玉溪市中医医院建立了项目实施管理组织机构，但未建立专项资金管理办法，资金使用不明确。</t>
  </si>
  <si>
    <t>玉溪市中医医院未建立考核机制。</t>
  </si>
  <si>
    <t>玉溪市中医医院成立了绩效自评领导小组。</t>
  </si>
  <si>
    <t>玉溪市中医医院建立了医护人员用药规范性管理制度，医护人员问卷调查总计180份，有效问卷179份。得分：179/180*100%*5=4.97。</t>
  </si>
  <si>
    <t>玉溪市中医医院均对在职在编员工发放补助。</t>
  </si>
  <si>
    <t xml:space="preserve">根据《关于印发控制公立医院医疗费用不合理增长的若干意见的通知》（国卫体改发〔2015〕89号）相关内容，门诊病人次均医药费用增幅、住院病人人均医药费用增幅、药占比（不含中药饮片）等指标要做到逐年降低。玉溪市中医医院达到考核要求。
</t>
  </si>
  <si>
    <t xml:space="preserve">根据《关于印发控制公立医院医疗费用不合理增长的若干意见的通知》（国卫体改发〔2015〕89号）相关内容，门诊病人次均医药费用增幅、住院病人人均医药费用增幅、药占比（不含中药饮片）等指标要做到逐年降低。
①玉溪市中医医院2020-2022住院次均费用逐年递增，扣3分；
</t>
  </si>
  <si>
    <t>玉溪市中医医院均按规定实现取消药品加成覆盖率达100%。</t>
  </si>
  <si>
    <t>根据《关于印发控制公立医院医疗费用不合理增长的若干意见的通知》（国卫体改发〔2015〕89号）相关内容，门诊病人次均医药费用增幅、住院病人人均医药费用增幅、药占比（不含中药饮片）等指标要做到逐年降低。
玉溪市中医医院2022年药占比（不含中药饮片）高于2021年扣2.5分。</t>
  </si>
  <si>
    <t>玉溪市中医医院对在职在编员工发放补助达100%。</t>
  </si>
  <si>
    <t>患者问卷调查总计132份。其中A选项共计129份。得分：129/132*100%*6=5.86。</t>
  </si>
  <si>
    <t>根据《玉溪市财政局关于下达2022年第一批财政存量资金安排项目经费的通知》（玉财社〔2022〕39号）的相关内容发现，受财政支付的原因，玉溪市中医医院2021年取消药品加成22.54万元未在当年支出。得分：(454.82-22.54）/454.82*100%*4=3.80。</t>
  </si>
  <si>
    <t>患者问卷调查总计132份。其中A选项共计131份。得分：131/132*100%*4=3.97。</t>
  </si>
  <si>
    <t>玉溪市中医医院均按规定实现了取消药品加成100%覆盖，破除以药补医机制。</t>
  </si>
  <si>
    <t>180份。其中A选项共计180份。得分：180/180*100*4=4。</t>
  </si>
  <si>
    <t>医护人员满意度98.89%。</t>
  </si>
  <si>
    <t>患者满意度97.73%.</t>
  </si>
  <si>
    <t>附件3-4</t>
  </si>
  <si>
    <t>玉溪市第二医院医院定额补助和药品零差率20%部分项目立项符合《国务院办公厅关于城市公立医院综合改革试点的指导意见》（国办法〔2015〕38号）、《中共玉溪市委玉溪市人民政府关于印发《公立医院改革国家联系试点城市玉溪市综合改革实施方案》的通知》（玉发〔2015〕33号 ）、《玉溪市人民政府关于印发玉溪市“十三五”卫生与健康规划的通知》（玉政发〔2017〕14号 ）等文件规定，贴合公立医院部门职能职责，项目具有公共性，属于国家公共财政支持范围。</t>
  </si>
  <si>
    <t>①玉溪市第二医院2021年定额补助资金项目未区分年度目标与总体目标扣0.6分。</t>
  </si>
  <si>
    <t xml:space="preserve">①玉溪市第二医院2020年取消药品加成项目中“医务人员技术劳务价值、医院内部管理制度、医患矛盾”等指标未明确计算方式，指标不可衡量扣0.5分。
</t>
  </si>
  <si>
    <t>2020—2022年玉溪市财政局下达玉溪市第二医院定额补助和药品零差率20%部分合计1,131万元，实际到位1,131万元，实际支出1,131万元，资金到位率和预算执行率均达到100%，调查过程中未发现资金使用不合规的情况。</t>
  </si>
  <si>
    <t>玉溪市第二医院建立了项目实施管理组织机构，但未建立专项资金管理办法，资金使用不明确。</t>
  </si>
  <si>
    <t>玉溪市第二医院未建立考核机制。</t>
  </si>
  <si>
    <t>玉溪市第二医院成立绩效自评领导小组。</t>
  </si>
  <si>
    <t>玉溪市中医医院建立了医护人员用药规范性管理制度，医护人员问卷调查总计291份，有效问卷281。得分：281/291*100%*5=4.83。</t>
  </si>
  <si>
    <t>玉溪市第二医院均对在职在编员工发放补助。</t>
  </si>
  <si>
    <t>根据《关于印发控制公立医院医疗费用不合理增长的若干意见的通知》（国卫体改发〔2015〕89号）相关内容，门诊病人次均医药费用增幅、住院病人人均医药费用增幅、药占比（不含中药饮片）等指标要做到逐年降低。
①玉溪市第二医院2021年门诊次均费用增幅为-5.14%，2022年门诊次均费用增幅为6.66%，扣1分。</t>
  </si>
  <si>
    <t>根据《关于印发控制公立医院医疗费用不合理增长的若干意见的通知》（国卫体改发〔2015〕89号）相关内容，门诊病人次均医药费用增幅、住院病人人均医药费用增幅、药占比（不含中药饮片）等指标要做到逐年降低。
①玉溪市第二医院2022年住院次均费用与2021年相比都有增加，扣1分。</t>
  </si>
  <si>
    <t>玉溪市第二医院均按规定实现取消药品加成覆盖率达100%。</t>
  </si>
  <si>
    <t>根据《关于印发控制公立医院医疗费用不合理增长的若干意见的通知》（国卫体改发〔2015〕89号）相关内容，门诊病人次均医药费用增幅、住院病人人均医药费用增幅、药占比（不含中药饮片）等指标要做到逐年降低。
玉溪市第二医院按规定完成指标。</t>
  </si>
  <si>
    <t>玉溪市第二医院对在职在编员工发放补助达100%。</t>
  </si>
  <si>
    <t>患者问卷调查总计77份。其中A选项共计73份。得分：73/77*100%*6=5.69。</t>
  </si>
  <si>
    <t>玉溪市第二医院在当年完成补助发放。</t>
  </si>
  <si>
    <t>患者问卷调查总计77份。其中A选项共计76份。得分：76/77*100%*4=3.94。</t>
  </si>
  <si>
    <t>玉溪市第二医院均按规定实现了取消药品加成100%覆盖，破除以药补医机制。</t>
  </si>
  <si>
    <t>医护人员问卷调查总计291份。其中A选项共计283份。得分：283/291*100%*4=3.89。</t>
  </si>
  <si>
    <t>医护人员满意度91.07%。</t>
  </si>
  <si>
    <t>患者满意度89.61%，得分：89.61%*5=4.48</t>
  </si>
  <si>
    <t>附件3-5</t>
  </si>
  <si>
    <t>玉溪市儿童医院定额补助和药品零差率20%部分项目立项符合《国务院办公厅关于城市公立医院综合改革试点的指导意见》（国办法〔2015〕38号）、《中共玉溪市委玉溪市人民政府关于印发《公立医院改革国家联系试点城市玉溪市综合改革实施方案》的通知》（玉发〔2015〕33号 ）、《玉溪市人民政府关于印发玉溪市“十三五”卫生与健康规划的通知》（玉政发〔2017〕14号 ）等文件规定，贴合公立医院部门职能职责，项目具有公共性，属于国家公共财政支持范围。</t>
  </si>
  <si>
    <t>玉溪市儿童医院定额补助和取消药品加成项目绩效目标合理。</t>
  </si>
  <si>
    <t>玉溪市儿童医院定额补助和取消药品加成项目绩效指标合理。</t>
  </si>
  <si>
    <t>2020—2022年玉溪市财政局下达玉溪市儿童医院定额补助和药品零差率20%部分合计649.46万元，实际到位649.46万元，实际支出649.46万元，资金到位率和预算执行率均达到100%，调查过程中未发现资金使用不合规的情况。</t>
  </si>
  <si>
    <t>玉溪市儿童医院建立了项目实施管理组织机构，但未建立专项资金管理办法，资金使用不明确。</t>
  </si>
  <si>
    <t>玉溪市儿童医院未建立考核机制。</t>
  </si>
  <si>
    <t>玉溪市儿童医院成立绩效自评领导小组。</t>
  </si>
  <si>
    <t>玉溪市儿童医院建立了医护人员用药规范性管理制度，医护人员问卷调查总计119份，有效问卷94。得分：94/114*100%*5=4.12。</t>
  </si>
  <si>
    <t>根据《关于印发控制公立医院医疗费用不合理增长的若干意见的通知》（国卫体改发〔2015〕89号）相关内容，门诊病人次均医药费用增幅、住院病人人均医药费用增幅、药占比（不含中药饮片）等指标要做到逐年降低。
玉溪市儿童医院完成了指标考核。</t>
  </si>
  <si>
    <t>根据《关于印发控制公立医院医疗费用不合理增长的若干意见的通知》（国卫体改发〔2015〕89号）相关内容，门诊病人次均医药费用增幅、住院病人人均医药费用增幅、药占比（不含中药饮片）等指标要做到逐年降低。
①玉溪市儿童医院2022年住院次均费用与2021年相比都有增加，扣1分。</t>
  </si>
  <si>
    <t>玉溪市儿童医院均按规定实现取消药品加成覆盖率达100%。</t>
  </si>
  <si>
    <t xml:space="preserve">根据《关于印发控制公立医院医疗费用不合理增长的若干意见的通知》（国卫体改发〔2015〕89号）相关内容，门诊病人次均医药费用增幅、住院病人人均医药费用增幅、药占比（不含中药饮片）等指标要做到逐年降低。
①玉溪市儿童医院2020-2022年药占比（不含中药饮片）逐年增加，扣75分；
</t>
  </si>
  <si>
    <t>玉溪市儿童医院对在职在编员工发放补助达100%。</t>
  </si>
  <si>
    <t>患者问卷调查总计59份。其中A选项共计35份。得分：35/59*100%*6=3.56。</t>
  </si>
  <si>
    <t>玉溪市儿童医院在当年完成补助发放。</t>
  </si>
  <si>
    <t>患者问卷调查总计59份。其中A选项共计52份。得分：52/59*100%*4=3.53。</t>
  </si>
  <si>
    <t>玉溪市儿童医院均按规定实现了取消药品加成100%覆盖，破除以药补医机制。</t>
  </si>
  <si>
    <t>医护人员问卷调查总计114份。其中A选项共计105份。得分：105/114*100%*4=3.68。</t>
  </si>
  <si>
    <t>医护人员满意度79.82%。得分：79.82%*5=3.99</t>
  </si>
  <si>
    <t>患者满意度67.8%，得分：67.8%*5=3.39</t>
  </si>
  <si>
    <t>附件3-6</t>
  </si>
  <si>
    <t>项目名称：2020-2022年市级专项定额补助资金（包括药品零差率20%部分及信息化建设补助）绩效评价</t>
  </si>
  <si>
    <t>三级指标</t>
  </si>
  <si>
    <t>指标值</t>
  </si>
  <si>
    <t>完成情况</t>
  </si>
  <si>
    <t>完成说明</t>
  </si>
  <si>
    <t xml:space="preserve">产出
</t>
  </si>
  <si>
    <t>产出数量</t>
  </si>
  <si>
    <t>=全员补助</t>
  </si>
  <si>
    <t>完成</t>
  </si>
  <si>
    <t>=逐年降低</t>
  </si>
  <si>
    <t>未完成</t>
  </si>
  <si>
    <t>产出质量</t>
  </si>
  <si>
    <t xml:space="preserve">   =100%</t>
  </si>
  <si>
    <t xml:space="preserve">   =齐全</t>
  </si>
  <si>
    <t>产出时效</t>
  </si>
  <si>
    <t>效益</t>
  </si>
  <si>
    <t>经济效益</t>
  </si>
  <si>
    <t xml:space="preserve">   =减轻</t>
  </si>
  <si>
    <t>社会效益</t>
  </si>
  <si>
    <t xml:space="preserve">   =全面破除</t>
  </si>
  <si>
    <t xml:space="preserve">   =促进</t>
  </si>
  <si>
    <t>满意度</t>
  </si>
  <si>
    <t>≥90%</t>
  </si>
  <si>
    <t>附件3-7</t>
  </si>
  <si>
    <t>一级指标</t>
  </si>
  <si>
    <t>二级指标</t>
  </si>
  <si>
    <t>指标分值</t>
  </si>
  <si>
    <t>实际得分</t>
  </si>
  <si>
    <t>得分占比</t>
  </si>
  <si>
    <t>决策　
（12分）</t>
  </si>
  <si>
    <t>立项必要性</t>
  </si>
  <si>
    <t>绩效目标（4分）　</t>
  </si>
  <si>
    <t>绩效目标合理性</t>
  </si>
  <si>
    <t>绩效指标明确性</t>
  </si>
  <si>
    <t>过程
（28分）</t>
  </si>
  <si>
    <t>资金管理（9分）</t>
  </si>
  <si>
    <t>制度管理（14分）</t>
  </si>
  <si>
    <t>产出
（38分）</t>
  </si>
  <si>
    <t>住院病人人均医药费用增幅</t>
  </si>
  <si>
    <t>效益
（22分）</t>
  </si>
  <si>
    <t>满意度指标（10分）</t>
  </si>
</sst>
</file>

<file path=xl/styles.xml><?xml version="1.0" encoding="utf-8"?>
<styleSheet xmlns="http://schemas.openxmlformats.org/spreadsheetml/2006/main">
  <numFmts count="7">
    <numFmt numFmtId="176" formatCode="0.00_ "/>
    <numFmt numFmtId="43" formatCode="_ * #,##0.00_ ;_ * \-#,##0.00_ ;_ * &quot;-&quot;??_ ;_ @_ "/>
    <numFmt numFmtId="177" formatCode="0.00_);[Red]\(0.00\)"/>
    <numFmt numFmtId="44" formatCode="_ &quot;￥&quot;* #,##0.00_ ;_ &quot;￥&quot;* \-#,##0.00_ ;_ &quot;￥&quot;* &quot;-&quot;??_ ;_ @_ "/>
    <numFmt numFmtId="178" formatCode="0_);\(0\)"/>
    <numFmt numFmtId="42" formatCode="_ &quot;￥&quot;* #,##0_ ;_ &quot;￥&quot;* \-#,##0_ ;_ &quot;￥&quot;* &quot;-&quot;_ ;_ @_ "/>
    <numFmt numFmtId="41" formatCode="_ * #,##0_ ;_ * \-#,##0_ ;_ * &quot;-&quot;_ ;_ @_ "/>
  </numFmts>
  <fonts count="36">
    <font>
      <sz val="11"/>
      <color theme="1"/>
      <name val="宋体"/>
      <charset val="134"/>
      <scheme val="minor"/>
    </font>
    <font>
      <sz val="10"/>
      <name val="仿宋"/>
      <charset val="134"/>
    </font>
    <font>
      <b/>
      <sz val="10"/>
      <name val="仿宋"/>
      <charset val="134"/>
    </font>
    <font>
      <sz val="14"/>
      <name val="黑体"/>
      <charset val="134"/>
    </font>
    <font>
      <b/>
      <sz val="22"/>
      <name val="方正小标宋简体"/>
      <charset val="134"/>
    </font>
    <font>
      <b/>
      <sz val="10"/>
      <color theme="1"/>
      <name val="宋体"/>
      <charset val="134"/>
      <scheme val="minor"/>
    </font>
    <font>
      <sz val="10"/>
      <color theme="1"/>
      <name val="仿宋"/>
      <charset val="134"/>
    </font>
    <font>
      <sz val="11"/>
      <name val="宋体"/>
      <charset val="134"/>
      <scheme val="minor"/>
    </font>
    <font>
      <sz val="10"/>
      <color rgb="FF000000"/>
      <name val="仿宋"/>
      <charset val="134"/>
    </font>
    <font>
      <sz val="10"/>
      <color theme="1"/>
      <name val="仿宋_GB2312"/>
      <charset val="134"/>
    </font>
    <font>
      <b/>
      <sz val="10"/>
      <color theme="1"/>
      <name val="仿宋_GB2312"/>
      <charset val="134"/>
    </font>
    <font>
      <sz val="10"/>
      <name val="仿宋_GB2312"/>
      <charset val="134"/>
    </font>
    <font>
      <sz val="22"/>
      <name val="方正小标宋简体"/>
      <charset val="134"/>
    </font>
    <font>
      <b/>
      <sz val="10"/>
      <name val="仿宋_GB2312"/>
      <charset val="134"/>
    </font>
    <font>
      <b/>
      <sz val="10"/>
      <name val="FangSong"/>
      <charset val="134"/>
    </font>
    <font>
      <sz val="10"/>
      <name val="FangSong"/>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2"/>
      <name val="宋体"/>
      <charset val="134"/>
    </font>
    <font>
      <i/>
      <sz val="11"/>
      <color rgb="FF7F7F7F"/>
      <name val="宋体"/>
      <charset val="0"/>
      <scheme val="minor"/>
    </font>
    <font>
      <b/>
      <sz val="18"/>
      <color theme="3"/>
      <name val="宋体"/>
      <charset val="134"/>
      <scheme val="minor"/>
    </font>
    <font>
      <b/>
      <sz val="11"/>
      <color rgb="FFFFFFFF"/>
      <name val="宋体"/>
      <charset val="0"/>
      <scheme val="minor"/>
    </font>
    <font>
      <sz val="11"/>
      <color rgb="FFFF0000"/>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b/>
      <sz val="11"/>
      <color theme="1"/>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6"/>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16" fillId="12" borderId="0" applyNumberFormat="0" applyBorder="0" applyAlignment="0" applyProtection="0">
      <alignment vertical="center"/>
    </xf>
    <xf numFmtId="0" fontId="16" fillId="20" borderId="0" applyNumberFormat="0" applyBorder="0" applyAlignment="0" applyProtection="0">
      <alignment vertical="center"/>
    </xf>
    <xf numFmtId="0" fontId="17" fillId="22" borderId="0" applyNumberFormat="0" applyBorder="0" applyAlignment="0" applyProtection="0">
      <alignment vertical="center"/>
    </xf>
    <xf numFmtId="0" fontId="16" fillId="23" borderId="0" applyNumberFormat="0" applyBorder="0" applyAlignment="0" applyProtection="0">
      <alignment vertical="center"/>
    </xf>
    <xf numFmtId="0" fontId="16" fillId="15" borderId="0" applyNumberFormat="0" applyBorder="0" applyAlignment="0" applyProtection="0">
      <alignment vertical="center"/>
    </xf>
    <xf numFmtId="0" fontId="17" fillId="11" borderId="0" applyNumberFormat="0" applyBorder="0" applyAlignment="0" applyProtection="0">
      <alignment vertical="center"/>
    </xf>
    <xf numFmtId="0" fontId="16" fillId="10" borderId="0" applyNumberFormat="0" applyBorder="0" applyAlignment="0" applyProtection="0">
      <alignment vertical="center"/>
    </xf>
    <xf numFmtId="0" fontId="20" fillId="0" borderId="7" applyNumberFormat="0" applyFill="0" applyAlignment="0" applyProtection="0">
      <alignment vertical="center"/>
    </xf>
    <xf numFmtId="0" fontId="23" fillId="0" borderId="0" applyNumberFormat="0" applyFill="0" applyBorder="0" applyAlignment="0" applyProtection="0">
      <alignment vertical="center"/>
    </xf>
    <xf numFmtId="0" fontId="32" fillId="0" borderId="1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1" fillId="0" borderId="12" applyNumberFormat="0" applyFill="0" applyAlignment="0" applyProtection="0">
      <alignment vertical="center"/>
    </xf>
    <xf numFmtId="42" fontId="0" fillId="0" borderId="0" applyFont="0" applyFill="0" applyBorder="0" applyAlignment="0" applyProtection="0">
      <alignment vertical="center"/>
    </xf>
    <xf numFmtId="0" fontId="17" fillId="9" borderId="0" applyNumberFormat="0" applyBorder="0" applyAlignment="0" applyProtection="0">
      <alignment vertical="center"/>
    </xf>
    <xf numFmtId="0" fontId="26" fillId="0" borderId="0" applyNumberFormat="0" applyFill="0" applyBorder="0" applyAlignment="0" applyProtection="0">
      <alignment vertical="center"/>
    </xf>
    <xf numFmtId="0" fontId="16" fillId="21" borderId="0" applyNumberFormat="0" applyBorder="0" applyAlignment="0" applyProtection="0">
      <alignment vertical="center"/>
    </xf>
    <xf numFmtId="0" fontId="17" fillId="25" borderId="0" applyNumberFormat="0" applyBorder="0" applyAlignment="0" applyProtection="0">
      <alignment vertical="center"/>
    </xf>
    <xf numFmtId="0" fontId="29" fillId="0" borderId="12" applyNumberFormat="0" applyFill="0" applyAlignment="0" applyProtection="0">
      <alignment vertical="center"/>
    </xf>
    <xf numFmtId="0" fontId="30" fillId="0" borderId="0" applyNumberFormat="0" applyFill="0" applyBorder="0" applyAlignment="0" applyProtection="0">
      <alignment vertical="center"/>
    </xf>
    <xf numFmtId="0" fontId="16" fillId="26" borderId="0" applyNumberFormat="0" applyBorder="0" applyAlignment="0" applyProtection="0">
      <alignment vertical="center"/>
    </xf>
    <xf numFmtId="44" fontId="0" fillId="0" borderId="0" applyFont="0" applyFill="0" applyBorder="0" applyAlignment="0" applyProtection="0">
      <alignment vertical="center"/>
    </xf>
    <xf numFmtId="0" fontId="16" fillId="27" borderId="0" applyNumberFormat="0" applyBorder="0" applyAlignment="0" applyProtection="0">
      <alignment vertical="center"/>
    </xf>
    <xf numFmtId="0" fontId="27" fillId="24" borderId="10" applyNumberFormat="0" applyAlignment="0" applyProtection="0">
      <alignment vertical="center"/>
    </xf>
    <xf numFmtId="0" fontId="33" fillId="0" borderId="0" applyNumberFormat="0" applyFill="0" applyBorder="0" applyAlignment="0" applyProtection="0">
      <alignment vertical="center"/>
    </xf>
    <xf numFmtId="41" fontId="0" fillId="0" borderId="0" applyFont="0" applyFill="0" applyBorder="0" applyAlignment="0" applyProtection="0">
      <alignment vertical="center"/>
    </xf>
    <xf numFmtId="0" fontId="17" fillId="30"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7" fillId="31" borderId="0" applyNumberFormat="0" applyBorder="0" applyAlignment="0" applyProtection="0">
      <alignment vertical="center"/>
    </xf>
    <xf numFmtId="0" fontId="34" fillId="32" borderId="10" applyNumberFormat="0" applyAlignment="0" applyProtection="0">
      <alignment vertical="center"/>
    </xf>
    <xf numFmtId="0" fontId="35" fillId="24" borderId="14" applyNumberFormat="0" applyAlignment="0" applyProtection="0">
      <alignment vertical="center"/>
    </xf>
    <xf numFmtId="0" fontId="25" fillId="18" borderId="9" applyNumberFormat="0" applyAlignment="0" applyProtection="0">
      <alignment vertical="center"/>
    </xf>
    <xf numFmtId="0" fontId="28" fillId="0" borderId="11" applyNumberFormat="0" applyFill="0" applyAlignment="0" applyProtection="0">
      <alignment vertical="center"/>
    </xf>
    <xf numFmtId="0" fontId="17" fillId="17" borderId="0" applyNumberFormat="0" applyBorder="0" applyAlignment="0" applyProtection="0">
      <alignment vertical="center"/>
    </xf>
    <xf numFmtId="0" fontId="22" fillId="0" borderId="0">
      <alignment vertical="center"/>
    </xf>
    <xf numFmtId="0" fontId="17" fillId="8" borderId="0" applyNumberFormat="0" applyBorder="0" applyAlignment="0" applyProtection="0">
      <alignment vertical="center"/>
    </xf>
    <xf numFmtId="0" fontId="0" fillId="14" borderId="8" applyNumberFormat="0" applyFont="0" applyAlignment="0" applyProtection="0">
      <alignment vertical="center"/>
    </xf>
    <xf numFmtId="0" fontId="24" fillId="0" borderId="0" applyNumberFormat="0" applyFill="0" applyBorder="0" applyAlignment="0" applyProtection="0">
      <alignment vertical="center"/>
    </xf>
    <xf numFmtId="0" fontId="21" fillId="7" borderId="0" applyNumberFormat="0" applyBorder="0" applyAlignment="0" applyProtection="0">
      <alignment vertical="center"/>
    </xf>
    <xf numFmtId="0" fontId="20" fillId="0" borderId="0" applyNumberFormat="0" applyFill="0" applyBorder="0" applyAlignment="0" applyProtection="0">
      <alignment vertical="center"/>
    </xf>
    <xf numFmtId="0" fontId="17" fillId="19" borderId="0" applyNumberFormat="0" applyBorder="0" applyAlignment="0" applyProtection="0">
      <alignment vertical="center"/>
    </xf>
    <xf numFmtId="0" fontId="19" fillId="6" borderId="0" applyNumberFormat="0" applyBorder="0" applyAlignment="0" applyProtection="0">
      <alignment vertical="center"/>
    </xf>
    <xf numFmtId="0" fontId="16" fillId="29"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6" fillId="3" borderId="0" applyNumberFormat="0" applyBorder="0" applyAlignment="0" applyProtection="0">
      <alignment vertical="center"/>
    </xf>
    <xf numFmtId="0" fontId="22" fillId="0" borderId="0">
      <alignment vertical="center"/>
    </xf>
    <xf numFmtId="0" fontId="17" fillId="28" borderId="0" applyNumberFormat="0" applyBorder="0" applyAlignment="0" applyProtection="0">
      <alignment vertical="center"/>
    </xf>
    <xf numFmtId="0" fontId="16" fillId="2" borderId="0" applyNumberFormat="0" applyBorder="0" applyAlignment="0" applyProtection="0">
      <alignment vertical="center"/>
    </xf>
    <xf numFmtId="0" fontId="17" fillId="13" borderId="0" applyNumberFormat="0" applyBorder="0" applyAlignment="0" applyProtection="0">
      <alignment vertical="center"/>
    </xf>
  </cellStyleXfs>
  <cellXfs count="94">
    <xf numFmtId="0" fontId="0" fillId="0" borderId="0" xfId="0">
      <alignment vertical="center"/>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10" fontId="0" fillId="0" borderId="0" xfId="0" applyNumberFormat="1">
      <alignment vertical="center"/>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48" applyFont="1" applyFill="1" applyBorder="1" applyAlignment="1">
      <alignment horizontal="center" vertical="center" wrapText="1"/>
    </xf>
    <xf numFmtId="0" fontId="1" fillId="0" borderId="1" xfId="48" applyFont="1" applyFill="1" applyBorder="1" applyAlignment="1">
      <alignment horizontal="left" vertical="center" wrapText="1"/>
    </xf>
    <xf numFmtId="178" fontId="1" fillId="0" borderId="1" xfId="48" applyNumberFormat="1" applyFont="1" applyFill="1" applyBorder="1" applyAlignment="1">
      <alignment horizontal="center" vertical="center" wrapText="1"/>
    </xf>
    <xf numFmtId="0" fontId="1" fillId="0" borderId="1" xfId="0" applyFont="1" applyBorder="1" applyAlignment="1">
      <alignment vertical="center" wrapText="1"/>
    </xf>
    <xf numFmtId="178" fontId="1" fillId="0" borderId="1" xfId="36" applyNumberFormat="1" applyFont="1" applyFill="1" applyBorder="1" applyAlignment="1">
      <alignment horizontal="center" vertical="center" wrapText="1"/>
    </xf>
    <xf numFmtId="0" fontId="1" fillId="0" borderId="1" xfId="36" applyFont="1" applyFill="1" applyBorder="1" applyAlignment="1">
      <alignment horizontal="left" vertical="center" wrapText="1"/>
    </xf>
    <xf numFmtId="178"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left" vertical="center" wrapText="1"/>
      <protection locked="0"/>
    </xf>
    <xf numFmtId="177" fontId="1" fillId="0" borderId="0" xfId="0" applyNumberFormat="1" applyFont="1" applyFill="1" applyBorder="1" applyAlignment="1" applyProtection="1">
      <alignment horizontal="left" vertical="center"/>
      <protection locked="0"/>
    </xf>
    <xf numFmtId="10" fontId="2" fillId="0" borderId="1" xfId="0" applyNumberFormat="1" applyFont="1" applyFill="1" applyBorder="1" applyAlignment="1">
      <alignment horizontal="center" vertical="center" wrapText="1"/>
    </xf>
    <xf numFmtId="10" fontId="5" fillId="0" borderId="1" xfId="0" applyNumberFormat="1" applyFont="1" applyBorder="1">
      <alignment vertical="center"/>
    </xf>
    <xf numFmtId="176" fontId="1" fillId="0" borderId="1" xfId="0" applyNumberFormat="1" applyFont="1" applyFill="1" applyBorder="1" applyAlignment="1" applyProtection="1">
      <alignment horizontal="center" vertical="center" wrapText="1"/>
      <protection locked="0"/>
    </xf>
    <xf numFmtId="10" fontId="6" fillId="0" borderId="1" xfId="0" applyNumberFormat="1" applyFont="1" applyBorder="1">
      <alignment vertical="center"/>
    </xf>
    <xf numFmtId="10" fontId="6" fillId="0" borderId="1" xfId="0" applyNumberFormat="1" applyFont="1" applyBorder="1" applyAlignment="1">
      <alignment horizontal="center" vertical="center"/>
    </xf>
    <xf numFmtId="10" fontId="2" fillId="0" borderId="2" xfId="0" applyNumberFormat="1"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vertical="center"/>
    </xf>
    <xf numFmtId="0" fontId="4" fillId="0" borderId="0"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49" fontId="1" fillId="0" borderId="1" xfId="48"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lignment vertical="center" wrapText="1"/>
    </xf>
    <xf numFmtId="49" fontId="1"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1" fillId="0" borderId="1" xfId="36"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0"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wrapText="1"/>
      <protection locked="0"/>
    </xf>
    <xf numFmtId="0" fontId="1" fillId="0" borderId="1" xfId="0" applyFont="1" applyFill="1" applyBorder="1" applyAlignment="1">
      <alignment wrapText="1"/>
    </xf>
    <xf numFmtId="0" fontId="8" fillId="0" borderId="1" xfId="0" applyFont="1" applyBorder="1" applyAlignment="1">
      <alignment horizontal="center" vertical="center" wrapText="1"/>
    </xf>
    <xf numFmtId="0" fontId="9" fillId="0" borderId="0" xfId="0" applyFont="1" applyFill="1" applyBorder="1" applyProtection="1">
      <alignment vertical="center"/>
      <protection locked="0"/>
    </xf>
    <xf numFmtId="0" fontId="9"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9" fillId="0" borderId="0" xfId="0" applyFont="1" applyFill="1" applyAlignment="1" applyProtection="1">
      <alignment vertical="center" wrapText="1"/>
      <protection locked="0"/>
    </xf>
    <xf numFmtId="0" fontId="7" fillId="0" borderId="0" xfId="0" applyFont="1">
      <alignment vertical="center"/>
    </xf>
    <xf numFmtId="0" fontId="7" fillId="0" borderId="0" xfId="0" applyFont="1" applyFill="1">
      <alignment vertical="center"/>
    </xf>
    <xf numFmtId="0" fontId="10" fillId="0" borderId="0" xfId="0" applyFont="1" applyFill="1" applyAlignment="1" applyProtection="1">
      <alignment vertical="center" wrapText="1"/>
      <protection locked="0"/>
    </xf>
    <xf numFmtId="0" fontId="9" fillId="0" borderId="0" xfId="0" applyFont="1" applyFill="1" applyAlignment="1" applyProtection="1">
      <alignment horizontal="left" vertical="center" wrapText="1"/>
      <protection locked="0"/>
    </xf>
    <xf numFmtId="0" fontId="9" fillId="0" borderId="0" xfId="0" applyFont="1" applyFill="1" applyAlignment="1" applyProtection="1">
      <alignment horizontal="center" vertical="center" wrapText="1"/>
      <protection locked="0"/>
    </xf>
    <xf numFmtId="0" fontId="11" fillId="0" borderId="0" xfId="0" applyFont="1" applyFill="1" applyBorder="1" applyProtection="1">
      <alignment vertical="center"/>
      <protection locked="0"/>
    </xf>
    <xf numFmtId="0" fontId="1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178" fontId="1" fillId="0" borderId="1" xfId="0" applyNumberFormat="1" applyFont="1" applyFill="1" applyBorder="1" applyAlignment="1" applyProtection="1">
      <alignment horizontal="center" vertical="center" wrapText="1"/>
      <protection locked="0"/>
    </xf>
    <xf numFmtId="0" fontId="1" fillId="0" borderId="4" xfId="48" applyFont="1" applyFill="1" applyBorder="1" applyAlignment="1">
      <alignment horizontal="center" vertical="center" wrapText="1"/>
    </xf>
    <xf numFmtId="0" fontId="1" fillId="0" borderId="5" xfId="48" applyFont="1" applyFill="1" applyBorder="1" applyAlignment="1">
      <alignment horizontal="center" vertical="center" wrapText="1"/>
    </xf>
    <xf numFmtId="0" fontId="1" fillId="0" borderId="6" xfId="48" applyFont="1" applyFill="1" applyBorder="1" applyAlignment="1">
      <alignment horizontal="center" vertical="center" wrapText="1"/>
    </xf>
    <xf numFmtId="0" fontId="1" fillId="0" borderId="1" xfId="0" applyFont="1" applyBorder="1" applyAlignment="1">
      <alignment horizontal="center" vertical="center"/>
    </xf>
    <xf numFmtId="0" fontId="1" fillId="0" borderId="5" xfId="36" applyFont="1" applyFill="1" applyBorder="1" applyAlignment="1">
      <alignment horizontal="center" vertical="center" wrapText="1"/>
    </xf>
    <xf numFmtId="0" fontId="1" fillId="0" borderId="6" xfId="36"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178"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 fillId="0" borderId="1" xfId="48"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Fill="1" applyBorder="1" applyAlignment="1" applyProtection="1">
      <alignment vertical="center" wrapText="1"/>
      <protection locked="0"/>
    </xf>
    <xf numFmtId="0" fontId="1"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 xfId="0" applyFont="1" applyBorder="1" applyAlignment="1">
      <alignment horizontal="left" vertical="top" wrapText="1"/>
    </xf>
    <xf numFmtId="176" fontId="1" fillId="0" borderId="1" xfId="0" applyNumberFormat="1" applyFont="1" applyFill="1" applyBorder="1" applyAlignment="1">
      <alignment horizontal="justify" vertical="center" wrapText="1"/>
    </xf>
    <xf numFmtId="176" fontId="2" fillId="0" borderId="1" xfId="0" applyNumberFormat="1" applyFont="1" applyFill="1" applyBorder="1" applyAlignment="1" applyProtection="1">
      <alignment horizontal="center" vertical="center"/>
      <protection locked="0"/>
    </xf>
    <xf numFmtId="0" fontId="1" fillId="0" borderId="1" xfId="48" applyFont="1" applyFill="1" applyBorder="1">
      <alignment vertical="center"/>
    </xf>
    <xf numFmtId="0" fontId="15" fillId="0" borderId="1" xfId="48" applyFont="1" applyFill="1" applyBorder="1">
      <alignment vertical="center"/>
    </xf>
    <xf numFmtId="0" fontId="9" fillId="0" borderId="0" xfId="0" applyFont="1" applyFill="1" applyProtection="1">
      <alignment vertical="center"/>
      <protection locked="0"/>
    </xf>
    <xf numFmtId="0" fontId="11" fillId="0" borderId="0" xfId="0" applyFont="1" applyFill="1" applyProtection="1">
      <alignment vertical="center"/>
      <protection locked="0"/>
    </xf>
    <xf numFmtId="0" fontId="13" fillId="0" borderId="0" xfId="0" applyFont="1" applyFill="1" applyAlignment="1" applyProtection="1">
      <alignment vertical="center" wrapText="1"/>
      <protection locked="0"/>
    </xf>
    <xf numFmtId="0" fontId="11" fillId="0" borderId="0" xfId="0" applyFont="1" applyFill="1" applyAlignment="1" applyProtection="1">
      <alignment vertical="center" wrapText="1"/>
      <protection locked="0"/>
    </xf>
    <xf numFmtId="0" fontId="11" fillId="0" borderId="0" xfId="0" applyFont="1" applyFill="1" applyAlignment="1" applyProtection="1">
      <alignment horizontal="left" vertical="center" wrapText="1"/>
      <protection locked="0"/>
    </xf>
    <xf numFmtId="0" fontId="11" fillId="0" borderId="0" xfId="0" applyFont="1" applyFill="1" applyAlignment="1" applyProtection="1">
      <alignment horizontal="center" vertical="center" wrapText="1"/>
      <protection locked="0"/>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常规 6" xfId="2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tabSelected="1" zoomScale="55" zoomScaleNormal="55" workbookViewId="0">
      <pane ySplit="4" topLeftCell="A21" activePane="bottomLeft" state="frozen"/>
      <selection/>
      <selection pane="bottomLeft" activeCell="T28" sqref="T28"/>
    </sheetView>
  </sheetViews>
  <sheetFormatPr defaultColWidth="9" defaultRowHeight="12"/>
  <cols>
    <col min="1" max="2" width="8.63333333333333" style="91" customWidth="1"/>
    <col min="3" max="3" width="8.63333333333333" style="92" customWidth="1"/>
    <col min="4" max="4" width="6.63333333333333" style="93" customWidth="1"/>
    <col min="5" max="5" width="25.6333333333333" style="91" customWidth="1"/>
    <col min="6" max="7" width="30.6333333333333" style="91" customWidth="1"/>
    <col min="8" max="8" width="15.6333333333333" style="92" customWidth="1"/>
    <col min="9" max="11" width="15.6333333333333" style="91" customWidth="1"/>
    <col min="12" max="12" width="22.4083333333333" style="91" customWidth="1"/>
    <col min="13" max="16384" width="9" style="91"/>
  </cols>
  <sheetData>
    <row r="1" s="89" customFormat="1" ht="18.75" spans="1:12">
      <c r="A1" s="5" t="s">
        <v>0</v>
      </c>
      <c r="B1" s="5"/>
      <c r="C1" s="5"/>
      <c r="D1" s="55"/>
      <c r="E1" s="55"/>
      <c r="F1" s="55"/>
      <c r="G1" s="55"/>
      <c r="H1" s="69"/>
      <c r="I1" s="76"/>
      <c r="J1" s="76"/>
      <c r="K1" s="76"/>
      <c r="L1" s="55"/>
    </row>
    <row r="2" ht="35.1" customHeight="1" spans="1:12">
      <c r="A2" s="56" t="s">
        <v>1</v>
      </c>
      <c r="B2" s="56"/>
      <c r="C2" s="56"/>
      <c r="D2" s="56"/>
      <c r="E2" s="56"/>
      <c r="F2" s="56"/>
      <c r="G2" s="56"/>
      <c r="H2" s="56"/>
      <c r="I2" s="56"/>
      <c r="J2" s="56"/>
      <c r="K2" s="56"/>
      <c r="L2" s="56"/>
    </row>
    <row r="3" s="90" customFormat="1" ht="24.95" customHeight="1" spans="1:12">
      <c r="A3" s="57" t="s">
        <v>2</v>
      </c>
      <c r="B3" s="57"/>
      <c r="C3" s="57"/>
      <c r="D3" s="57"/>
      <c r="E3" s="57"/>
      <c r="F3" s="57"/>
      <c r="G3" s="57"/>
      <c r="H3" s="57"/>
      <c r="I3" s="57"/>
      <c r="J3" s="57"/>
      <c r="K3" s="57"/>
      <c r="L3" s="77"/>
    </row>
    <row r="4" ht="24.95" customHeight="1" spans="1:12">
      <c r="A4" s="33" t="s">
        <v>3</v>
      </c>
      <c r="B4" s="33" t="s">
        <v>4</v>
      </c>
      <c r="C4" s="33" t="s">
        <v>5</v>
      </c>
      <c r="D4" s="33" t="s">
        <v>6</v>
      </c>
      <c r="E4" s="33" t="s">
        <v>7</v>
      </c>
      <c r="F4" s="33" t="s">
        <v>8</v>
      </c>
      <c r="G4" s="33" t="s">
        <v>9</v>
      </c>
      <c r="H4" s="33" t="s">
        <v>10</v>
      </c>
      <c r="I4" s="33" t="s">
        <v>11</v>
      </c>
      <c r="J4" s="33" t="s">
        <v>12</v>
      </c>
      <c r="K4" s="33" t="s">
        <v>13</v>
      </c>
      <c r="L4" s="78" t="s">
        <v>14</v>
      </c>
    </row>
    <row r="5" ht="120" spans="1:12">
      <c r="A5" s="11" t="s">
        <v>15</v>
      </c>
      <c r="B5" s="12" t="s">
        <v>16</v>
      </c>
      <c r="C5" s="12" t="s">
        <v>17</v>
      </c>
      <c r="D5" s="14">
        <v>2</v>
      </c>
      <c r="E5" s="70" t="s">
        <v>18</v>
      </c>
      <c r="F5" s="70" t="s">
        <v>19</v>
      </c>
      <c r="G5" s="70" t="s">
        <v>20</v>
      </c>
      <c r="H5" s="10" t="s">
        <v>21</v>
      </c>
      <c r="I5" s="11" t="s">
        <v>22</v>
      </c>
      <c r="J5" s="23">
        <v>2</v>
      </c>
      <c r="K5" s="23">
        <f>D5-J5</f>
        <v>0</v>
      </c>
      <c r="L5" s="79" t="s">
        <v>23</v>
      </c>
    </row>
    <row r="6" ht="109.5" customHeight="1" spans="1:12">
      <c r="A6" s="11"/>
      <c r="B6" s="12"/>
      <c r="C6" s="12" t="s">
        <v>24</v>
      </c>
      <c r="D6" s="14">
        <v>2</v>
      </c>
      <c r="E6" s="70" t="s">
        <v>25</v>
      </c>
      <c r="F6" s="70" t="s">
        <v>26</v>
      </c>
      <c r="G6" s="70" t="s">
        <v>27</v>
      </c>
      <c r="H6" s="10" t="s">
        <v>28</v>
      </c>
      <c r="I6" s="11" t="s">
        <v>22</v>
      </c>
      <c r="J6" s="23">
        <v>2</v>
      </c>
      <c r="K6" s="23">
        <f t="shared" ref="K6:K30" si="0">D6-J6</f>
        <v>0</v>
      </c>
      <c r="L6" s="80"/>
    </row>
    <row r="7" s="50" customFormat="1" ht="132" spans="1:12">
      <c r="A7" s="11"/>
      <c r="B7" s="11" t="s">
        <v>29</v>
      </c>
      <c r="C7" s="11" t="s">
        <v>30</v>
      </c>
      <c r="D7" s="58">
        <v>2</v>
      </c>
      <c r="E7" s="19" t="s">
        <v>31</v>
      </c>
      <c r="F7" s="19" t="s">
        <v>32</v>
      </c>
      <c r="G7" s="19" t="s">
        <v>33</v>
      </c>
      <c r="H7" s="19" t="s">
        <v>34</v>
      </c>
      <c r="I7" s="11" t="s">
        <v>22</v>
      </c>
      <c r="J7" s="23">
        <f>(玉溪市人民医院!J7+玉溪市中医医院!J7+玉溪市第二医院!J7+玉溪市儿童医院!J7)/4</f>
        <v>1.85</v>
      </c>
      <c r="K7" s="23">
        <f t="shared" si="0"/>
        <v>0.15</v>
      </c>
      <c r="L7" s="81" t="s">
        <v>35</v>
      </c>
    </row>
    <row r="8" s="50" customFormat="1" ht="129" customHeight="1" spans="1:12">
      <c r="A8" s="11"/>
      <c r="B8" s="11"/>
      <c r="C8" s="11" t="s">
        <v>36</v>
      </c>
      <c r="D8" s="58">
        <v>2</v>
      </c>
      <c r="E8" s="19" t="s">
        <v>37</v>
      </c>
      <c r="F8" s="19" t="s">
        <v>38</v>
      </c>
      <c r="G8" s="19" t="s">
        <v>39</v>
      </c>
      <c r="H8" s="19" t="s">
        <v>40</v>
      </c>
      <c r="I8" s="11" t="s">
        <v>22</v>
      </c>
      <c r="J8" s="23">
        <f>(玉溪市人民医院!K8+玉溪市中医医院!J8+玉溪市第二医院!J8+玉溪市儿童医院!J8)/4</f>
        <v>1.25</v>
      </c>
      <c r="K8" s="23">
        <f t="shared" si="0"/>
        <v>0.75</v>
      </c>
      <c r="L8" s="81" t="s">
        <v>35</v>
      </c>
    </row>
    <row r="9" s="50" customFormat="1" ht="96" spans="1:12">
      <c r="A9" s="11"/>
      <c r="B9" s="12" t="s">
        <v>41</v>
      </c>
      <c r="C9" s="12" t="s">
        <v>42</v>
      </c>
      <c r="D9" s="14">
        <v>4</v>
      </c>
      <c r="E9" s="70" t="s">
        <v>43</v>
      </c>
      <c r="F9" s="70" t="s">
        <v>44</v>
      </c>
      <c r="G9" s="70" t="s">
        <v>45</v>
      </c>
      <c r="H9" s="10" t="s">
        <v>28</v>
      </c>
      <c r="I9" s="11" t="s">
        <v>22</v>
      </c>
      <c r="J9" s="23">
        <v>4</v>
      </c>
      <c r="K9" s="23">
        <f t="shared" si="0"/>
        <v>0</v>
      </c>
      <c r="L9" s="81" t="s">
        <v>46</v>
      </c>
    </row>
    <row r="10" s="50" customFormat="1" ht="84" spans="1:12">
      <c r="A10" s="12" t="s">
        <v>47</v>
      </c>
      <c r="B10" s="12" t="s">
        <v>48</v>
      </c>
      <c r="C10" s="12" t="s">
        <v>49</v>
      </c>
      <c r="D10" s="14">
        <v>2</v>
      </c>
      <c r="E10" s="70" t="s">
        <v>50</v>
      </c>
      <c r="F10" s="70" t="s">
        <v>51</v>
      </c>
      <c r="G10" s="70" t="s">
        <v>52</v>
      </c>
      <c r="H10" s="10" t="s">
        <v>53</v>
      </c>
      <c r="I10" s="11" t="s">
        <v>22</v>
      </c>
      <c r="J10" s="23">
        <v>2</v>
      </c>
      <c r="K10" s="23">
        <f t="shared" si="0"/>
        <v>0</v>
      </c>
      <c r="L10" s="79" t="s">
        <v>54</v>
      </c>
    </row>
    <row r="11" s="50" customFormat="1" ht="60" spans="1:12">
      <c r="A11" s="12"/>
      <c r="B11" s="12"/>
      <c r="C11" s="12" t="s">
        <v>55</v>
      </c>
      <c r="D11" s="14">
        <v>2</v>
      </c>
      <c r="E11" s="70" t="s">
        <v>56</v>
      </c>
      <c r="F11" s="70" t="s">
        <v>57</v>
      </c>
      <c r="G11" s="70" t="s">
        <v>52</v>
      </c>
      <c r="H11" s="10" t="s">
        <v>58</v>
      </c>
      <c r="I11" s="11" t="s">
        <v>22</v>
      </c>
      <c r="J11" s="23">
        <v>2</v>
      </c>
      <c r="K11" s="23">
        <f t="shared" si="0"/>
        <v>0</v>
      </c>
      <c r="L11" s="82"/>
    </row>
    <row r="12" s="50" customFormat="1" ht="192" spans="1:12">
      <c r="A12" s="12"/>
      <c r="B12" s="12"/>
      <c r="C12" s="12" t="s">
        <v>59</v>
      </c>
      <c r="D12" s="14">
        <v>5</v>
      </c>
      <c r="E12" s="70" t="s">
        <v>60</v>
      </c>
      <c r="F12" s="70" t="s">
        <v>61</v>
      </c>
      <c r="G12" s="70" t="s">
        <v>62</v>
      </c>
      <c r="H12" s="10" t="s">
        <v>63</v>
      </c>
      <c r="I12" s="11" t="s">
        <v>22</v>
      </c>
      <c r="J12" s="23">
        <v>5</v>
      </c>
      <c r="K12" s="23">
        <f t="shared" si="0"/>
        <v>0</v>
      </c>
      <c r="L12" s="80"/>
    </row>
    <row r="13" s="50" customFormat="1" ht="72" spans="1:12">
      <c r="A13" s="12"/>
      <c r="B13" s="59" t="s">
        <v>64</v>
      </c>
      <c r="C13" s="12" t="s">
        <v>65</v>
      </c>
      <c r="D13" s="11">
        <v>5</v>
      </c>
      <c r="E13" s="19" t="s">
        <v>66</v>
      </c>
      <c r="F13" s="19" t="s">
        <v>67</v>
      </c>
      <c r="G13" s="19" t="s">
        <v>68</v>
      </c>
      <c r="H13" s="70" t="s">
        <v>69</v>
      </c>
      <c r="I13" s="11" t="s">
        <v>22</v>
      </c>
      <c r="J13" s="23">
        <v>3</v>
      </c>
      <c r="K13" s="23">
        <f t="shared" si="0"/>
        <v>2</v>
      </c>
      <c r="L13" s="81" t="s">
        <v>70</v>
      </c>
    </row>
    <row r="14" s="50" customFormat="1" ht="96" spans="1:12">
      <c r="A14" s="12"/>
      <c r="B14" s="60"/>
      <c r="C14" s="10" t="s">
        <v>71</v>
      </c>
      <c r="D14" s="10">
        <v>4</v>
      </c>
      <c r="E14" s="71" t="s">
        <v>72</v>
      </c>
      <c r="F14" s="72" t="s">
        <v>73</v>
      </c>
      <c r="G14" s="72" t="s">
        <v>74</v>
      </c>
      <c r="H14" s="73" t="s">
        <v>75</v>
      </c>
      <c r="I14" s="11" t="s">
        <v>22</v>
      </c>
      <c r="J14" s="23">
        <v>2</v>
      </c>
      <c r="K14" s="23">
        <f t="shared" si="0"/>
        <v>2</v>
      </c>
      <c r="L14" s="81" t="s">
        <v>76</v>
      </c>
    </row>
    <row r="15" s="50" customFormat="1" ht="84" spans="1:12">
      <c r="A15" s="12"/>
      <c r="B15" s="61"/>
      <c r="C15" s="12" t="s">
        <v>77</v>
      </c>
      <c r="D15" s="14">
        <v>5</v>
      </c>
      <c r="E15" s="70" t="s">
        <v>78</v>
      </c>
      <c r="F15" s="70" t="s">
        <v>79</v>
      </c>
      <c r="G15" s="70" t="s">
        <v>80</v>
      </c>
      <c r="H15" s="36" t="s">
        <v>81</v>
      </c>
      <c r="I15" s="11" t="s">
        <v>22</v>
      </c>
      <c r="J15" s="23">
        <v>5</v>
      </c>
      <c r="K15" s="23">
        <f t="shared" si="0"/>
        <v>0</v>
      </c>
      <c r="L15" s="81" t="s">
        <v>82</v>
      </c>
    </row>
    <row r="16" s="50" customFormat="1" ht="84" spans="1:12">
      <c r="A16" s="12"/>
      <c r="B16" s="12" t="s">
        <v>83</v>
      </c>
      <c r="C16" s="12" t="s">
        <v>84</v>
      </c>
      <c r="D16" s="14">
        <v>5</v>
      </c>
      <c r="E16" s="70" t="s">
        <v>85</v>
      </c>
      <c r="F16" s="70" t="s">
        <v>86</v>
      </c>
      <c r="G16" s="70" t="s">
        <v>87</v>
      </c>
      <c r="H16" s="36" t="s">
        <v>88</v>
      </c>
      <c r="I16" s="11" t="s">
        <v>22</v>
      </c>
      <c r="J16" s="23">
        <v>4.62</v>
      </c>
      <c r="K16" s="23">
        <f t="shared" si="0"/>
        <v>0.38</v>
      </c>
      <c r="L16" s="81" t="s">
        <v>89</v>
      </c>
    </row>
    <row r="17" s="50" customFormat="1" ht="24" spans="1:12">
      <c r="A17" s="59" t="s">
        <v>90</v>
      </c>
      <c r="B17" s="12" t="s">
        <v>91</v>
      </c>
      <c r="C17" s="12" t="s">
        <v>92</v>
      </c>
      <c r="D17" s="14">
        <v>4</v>
      </c>
      <c r="E17" s="70" t="s">
        <v>93</v>
      </c>
      <c r="F17" s="70" t="s">
        <v>94</v>
      </c>
      <c r="G17" s="70" t="s">
        <v>95</v>
      </c>
      <c r="H17" s="10" t="s">
        <v>96</v>
      </c>
      <c r="I17" s="11" t="s">
        <v>22</v>
      </c>
      <c r="J17" s="23">
        <v>4</v>
      </c>
      <c r="K17" s="23">
        <f t="shared" si="0"/>
        <v>0</v>
      </c>
      <c r="L17" s="81" t="s">
        <v>97</v>
      </c>
    </row>
    <row r="18" s="51" customFormat="1" ht="192" spans="1:12">
      <c r="A18" s="60"/>
      <c r="B18" s="12"/>
      <c r="C18" s="19" t="s">
        <v>98</v>
      </c>
      <c r="D18" s="18">
        <v>5</v>
      </c>
      <c r="E18" s="19" t="s">
        <v>99</v>
      </c>
      <c r="F18" s="19" t="s">
        <v>100</v>
      </c>
      <c r="G18" s="19" t="s">
        <v>101</v>
      </c>
      <c r="H18" s="10" t="s">
        <v>102</v>
      </c>
      <c r="I18" s="11" t="s">
        <v>22</v>
      </c>
      <c r="J18" s="23">
        <v>3</v>
      </c>
      <c r="K18" s="23">
        <f t="shared" si="0"/>
        <v>2</v>
      </c>
      <c r="L18" s="81" t="s">
        <v>103</v>
      </c>
    </row>
    <row r="19" s="50" customFormat="1" ht="180" spans="1:12">
      <c r="A19" s="60"/>
      <c r="B19" s="12"/>
      <c r="C19" s="15" t="s">
        <v>104</v>
      </c>
      <c r="D19" s="62">
        <v>5</v>
      </c>
      <c r="E19" s="15" t="s">
        <v>105</v>
      </c>
      <c r="F19" s="19" t="s">
        <v>106</v>
      </c>
      <c r="G19" s="19" t="s">
        <v>107</v>
      </c>
      <c r="H19" s="10" t="s">
        <v>102</v>
      </c>
      <c r="I19" s="11" t="s">
        <v>22</v>
      </c>
      <c r="J19" s="23">
        <v>0</v>
      </c>
      <c r="K19" s="23">
        <f t="shared" si="0"/>
        <v>5</v>
      </c>
      <c r="L19" s="81" t="s">
        <v>108</v>
      </c>
    </row>
    <row r="20" s="50" customFormat="1" ht="84" spans="1:12">
      <c r="A20" s="60"/>
      <c r="B20" s="12" t="s">
        <v>109</v>
      </c>
      <c r="C20" s="13" t="s">
        <v>110</v>
      </c>
      <c r="D20" s="14">
        <v>5</v>
      </c>
      <c r="E20" s="70" t="s">
        <v>111</v>
      </c>
      <c r="F20" s="70" t="s">
        <v>112</v>
      </c>
      <c r="G20" s="70" t="s">
        <v>113</v>
      </c>
      <c r="H20" s="10" t="s">
        <v>114</v>
      </c>
      <c r="I20" s="11" t="s">
        <v>22</v>
      </c>
      <c r="J20" s="23">
        <v>5</v>
      </c>
      <c r="K20" s="23">
        <f t="shared" si="0"/>
        <v>0</v>
      </c>
      <c r="L20" s="81" t="s">
        <v>115</v>
      </c>
    </row>
    <row r="21" s="50" customFormat="1" ht="180" spans="1:12">
      <c r="A21" s="60"/>
      <c r="B21" s="12"/>
      <c r="C21" s="13" t="s">
        <v>116</v>
      </c>
      <c r="D21" s="14">
        <v>5</v>
      </c>
      <c r="E21" s="70" t="s">
        <v>117</v>
      </c>
      <c r="F21" s="70" t="s">
        <v>118</v>
      </c>
      <c r="G21" s="70" t="s">
        <v>119</v>
      </c>
      <c r="H21" s="10" t="s">
        <v>120</v>
      </c>
      <c r="I21" s="11" t="s">
        <v>22</v>
      </c>
      <c r="J21" s="23">
        <v>0</v>
      </c>
      <c r="K21" s="23">
        <f t="shared" si="0"/>
        <v>5</v>
      </c>
      <c r="L21" s="81" t="s">
        <v>121</v>
      </c>
    </row>
    <row r="22" s="50" customFormat="1" ht="84" spans="1:12">
      <c r="A22" s="60"/>
      <c r="B22" s="12"/>
      <c r="C22" s="15" t="s">
        <v>122</v>
      </c>
      <c r="D22" s="62">
        <v>4</v>
      </c>
      <c r="E22" s="15" t="s">
        <v>123</v>
      </c>
      <c r="F22" s="19" t="s">
        <v>124</v>
      </c>
      <c r="G22" s="19" t="s">
        <v>125</v>
      </c>
      <c r="H22" s="10" t="s">
        <v>102</v>
      </c>
      <c r="I22" s="11" t="s">
        <v>22</v>
      </c>
      <c r="J22" s="23">
        <v>4</v>
      </c>
      <c r="K22" s="23">
        <f t="shared" si="0"/>
        <v>0</v>
      </c>
      <c r="L22" s="83" t="s">
        <v>126</v>
      </c>
    </row>
    <row r="23" s="50" customFormat="1" ht="48" spans="1:12">
      <c r="A23" s="60"/>
      <c r="B23" s="12"/>
      <c r="C23" s="13" t="s">
        <v>127</v>
      </c>
      <c r="D23" s="14">
        <v>6</v>
      </c>
      <c r="E23" s="70" t="s">
        <v>128</v>
      </c>
      <c r="F23" s="70" t="s">
        <v>129</v>
      </c>
      <c r="G23" s="70" t="s">
        <v>130</v>
      </c>
      <c r="H23" s="10" t="s">
        <v>131</v>
      </c>
      <c r="I23" s="11" t="s">
        <v>22</v>
      </c>
      <c r="J23" s="23">
        <v>4.67</v>
      </c>
      <c r="K23" s="23">
        <f t="shared" si="0"/>
        <v>1.33</v>
      </c>
      <c r="L23" s="81" t="s">
        <v>132</v>
      </c>
    </row>
    <row r="24" s="50" customFormat="1" ht="120" spans="1:12">
      <c r="A24" s="61"/>
      <c r="B24" s="12" t="s">
        <v>133</v>
      </c>
      <c r="C24" s="13" t="s">
        <v>134</v>
      </c>
      <c r="D24" s="14">
        <v>4</v>
      </c>
      <c r="E24" s="70" t="s">
        <v>135</v>
      </c>
      <c r="F24" s="70" t="s">
        <v>136</v>
      </c>
      <c r="G24" s="70" t="s">
        <v>137</v>
      </c>
      <c r="H24" s="10" t="s">
        <v>96</v>
      </c>
      <c r="I24" s="11" t="s">
        <v>22</v>
      </c>
      <c r="J24" s="23">
        <v>3.9</v>
      </c>
      <c r="K24" s="23">
        <f t="shared" si="0"/>
        <v>0.1</v>
      </c>
      <c r="L24" s="84" t="s">
        <v>138</v>
      </c>
    </row>
    <row r="25" s="50" customFormat="1" ht="36" spans="1:12">
      <c r="A25" s="59" t="s">
        <v>139</v>
      </c>
      <c r="B25" s="12" t="s">
        <v>140</v>
      </c>
      <c r="C25" s="15" t="s">
        <v>141</v>
      </c>
      <c r="D25" s="16">
        <v>4</v>
      </c>
      <c r="E25" s="70" t="s">
        <v>142</v>
      </c>
      <c r="F25" s="70" t="s">
        <v>143</v>
      </c>
      <c r="G25" s="70" t="s">
        <v>144</v>
      </c>
      <c r="H25" s="10" t="s">
        <v>131</v>
      </c>
      <c r="I25" s="11" t="s">
        <v>22</v>
      </c>
      <c r="J25" s="23">
        <v>3.84</v>
      </c>
      <c r="K25" s="23">
        <f t="shared" si="0"/>
        <v>0.16</v>
      </c>
      <c r="L25" s="81" t="s">
        <v>145</v>
      </c>
    </row>
    <row r="26" s="90" customFormat="1" ht="131" customHeight="1" spans="1:12">
      <c r="A26" s="60"/>
      <c r="B26" s="63" t="s">
        <v>146</v>
      </c>
      <c r="C26" s="17" t="s">
        <v>147</v>
      </c>
      <c r="D26" s="18">
        <v>4</v>
      </c>
      <c r="E26" s="19" t="s">
        <v>148</v>
      </c>
      <c r="F26" s="19" t="s">
        <v>149</v>
      </c>
      <c r="G26" s="19" t="s">
        <v>150</v>
      </c>
      <c r="H26" s="10" t="s">
        <v>151</v>
      </c>
      <c r="I26" s="11" t="s">
        <v>22</v>
      </c>
      <c r="J26" s="23">
        <v>4</v>
      </c>
      <c r="K26" s="23">
        <f t="shared" si="0"/>
        <v>0</v>
      </c>
      <c r="L26" s="81" t="s">
        <v>152</v>
      </c>
    </row>
    <row r="27" s="90" customFormat="1" ht="78" customHeight="1" spans="1:12">
      <c r="A27" s="60"/>
      <c r="B27" s="64"/>
      <c r="C27" s="19" t="s">
        <v>153</v>
      </c>
      <c r="D27" s="18">
        <v>4</v>
      </c>
      <c r="E27" s="19" t="s">
        <v>154</v>
      </c>
      <c r="F27" s="19" t="s">
        <v>155</v>
      </c>
      <c r="G27" s="19" t="s">
        <v>156</v>
      </c>
      <c r="H27" s="10" t="s">
        <v>131</v>
      </c>
      <c r="I27" s="11" t="s">
        <v>22</v>
      </c>
      <c r="J27" s="23">
        <v>3.91</v>
      </c>
      <c r="K27" s="23">
        <f t="shared" si="0"/>
        <v>0.0899999999999999</v>
      </c>
      <c r="L27" s="81" t="s">
        <v>157</v>
      </c>
    </row>
    <row r="28" s="90" customFormat="1" ht="83" customHeight="1" spans="1:12">
      <c r="A28" s="60"/>
      <c r="B28" s="11" t="s">
        <v>158</v>
      </c>
      <c r="C28" s="19" t="s">
        <v>159</v>
      </c>
      <c r="D28" s="18">
        <v>5</v>
      </c>
      <c r="E28" s="74" t="s">
        <v>160</v>
      </c>
      <c r="F28" s="19" t="s">
        <v>161</v>
      </c>
      <c r="G28" s="74" t="s">
        <v>162</v>
      </c>
      <c r="H28" s="75" t="s">
        <v>163</v>
      </c>
      <c r="I28" s="11" t="s">
        <v>22</v>
      </c>
      <c r="J28" s="23">
        <v>4.42</v>
      </c>
      <c r="K28" s="23">
        <f t="shared" si="0"/>
        <v>0.58</v>
      </c>
      <c r="L28" s="81" t="s">
        <v>164</v>
      </c>
    </row>
    <row r="29" s="90" customFormat="1" ht="76" customHeight="1" spans="1:12">
      <c r="A29" s="61"/>
      <c r="B29" s="11"/>
      <c r="C29" s="19" t="s">
        <v>165</v>
      </c>
      <c r="D29" s="18">
        <v>5</v>
      </c>
      <c r="E29" s="74" t="s">
        <v>166</v>
      </c>
      <c r="F29" s="19" t="s">
        <v>167</v>
      </c>
      <c r="G29" s="74" t="s">
        <v>162</v>
      </c>
      <c r="H29" s="75" t="s">
        <v>163</v>
      </c>
      <c r="I29" s="11" t="s">
        <v>22</v>
      </c>
      <c r="J29" s="23">
        <v>4.02</v>
      </c>
      <c r="K29" s="23">
        <f t="shared" si="0"/>
        <v>0.98</v>
      </c>
      <c r="L29" s="81" t="s">
        <v>168</v>
      </c>
    </row>
    <row r="30" s="90" customFormat="1" ht="24.75" customHeight="1" spans="1:12">
      <c r="A30" s="65" t="s">
        <v>169</v>
      </c>
      <c r="B30" s="65"/>
      <c r="C30" s="65"/>
      <c r="D30" s="66">
        <f>SUM(D5:D29)</f>
        <v>100</v>
      </c>
      <c r="E30" s="65"/>
      <c r="F30" s="65"/>
      <c r="G30" s="65"/>
      <c r="H30" s="68"/>
      <c r="I30" s="65"/>
      <c r="J30" s="85">
        <f>SUM(J5:J29)</f>
        <v>79.48</v>
      </c>
      <c r="K30" s="23">
        <f t="shared" si="0"/>
        <v>20.52</v>
      </c>
      <c r="L30" s="86"/>
    </row>
    <row r="31" ht="51" customHeight="1" spans="1:12">
      <c r="A31" s="67" t="s">
        <v>170</v>
      </c>
      <c r="B31" s="68"/>
      <c r="C31" s="68"/>
      <c r="D31" s="68"/>
      <c r="E31" s="68"/>
      <c r="F31" s="68"/>
      <c r="G31" s="68"/>
      <c r="H31" s="68"/>
      <c r="I31" s="68"/>
      <c r="J31" s="68"/>
      <c r="K31" s="68"/>
      <c r="L31" s="87"/>
    </row>
  </sheetData>
  <mergeCells count="19">
    <mergeCell ref="A1:C1"/>
    <mergeCell ref="A2:L2"/>
    <mergeCell ref="A3:I3"/>
    <mergeCell ref="A30:C30"/>
    <mergeCell ref="A31:I31"/>
    <mergeCell ref="A5:A9"/>
    <mergeCell ref="A10:A16"/>
    <mergeCell ref="A17:A24"/>
    <mergeCell ref="A25:A29"/>
    <mergeCell ref="B5:B6"/>
    <mergeCell ref="B7:B8"/>
    <mergeCell ref="B10:B12"/>
    <mergeCell ref="B13:B15"/>
    <mergeCell ref="B17:B19"/>
    <mergeCell ref="B20:B23"/>
    <mergeCell ref="B26:B27"/>
    <mergeCell ref="B28:B29"/>
    <mergeCell ref="L5:L6"/>
    <mergeCell ref="L10:L12"/>
  </mergeCells>
  <printOptions horizontalCentered="1"/>
  <pageMargins left="0.786805555555556" right="0.786805555555556" top="1.10208333333333" bottom="1.10208333333333" header="0.590277777777778" footer="0.590277777777778"/>
  <pageSetup paperSize="9" scale="64" fitToHeight="0" orientation="landscape" horizontalDpi="600"/>
  <headerFooter>
    <oddFooter>&amp;C&amp;"仿宋,常规"&amp;10第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tabSelected="1" workbookViewId="0">
      <selection activeCell="T28" sqref="T28"/>
    </sheetView>
  </sheetViews>
  <sheetFormatPr defaultColWidth="9" defaultRowHeight="12"/>
  <cols>
    <col min="1" max="2" width="8.63333333333333" style="49" customWidth="1"/>
    <col min="3" max="3" width="8.63333333333333" style="53" customWidth="1"/>
    <col min="4" max="4" width="6.63333333333333" style="54" customWidth="1"/>
    <col min="5" max="5" width="25.6333333333333" style="49" customWidth="1"/>
    <col min="6" max="7" width="30.6333333333333" style="49" customWidth="1"/>
    <col min="8" max="8" width="15.6333333333333" style="53" customWidth="1"/>
    <col min="9" max="11" width="15.6333333333333" style="49" customWidth="1"/>
    <col min="12" max="12" width="22.4083333333333" style="49" customWidth="1"/>
    <col min="13" max="16384" width="9" style="49"/>
  </cols>
  <sheetData>
    <row r="1" s="88" customFormat="1" ht="18.75" spans="1:12">
      <c r="A1" s="5" t="s">
        <v>171</v>
      </c>
      <c r="B1" s="5"/>
      <c r="C1" s="5"/>
      <c r="D1" s="55"/>
      <c r="E1" s="55"/>
      <c r="F1" s="55"/>
      <c r="G1" s="55"/>
      <c r="H1" s="69"/>
      <c r="I1" s="76"/>
      <c r="J1" s="76"/>
      <c r="K1" s="76"/>
      <c r="L1" s="55"/>
    </row>
    <row r="2" s="49" customFormat="1" ht="35.1" customHeight="1" spans="1:12">
      <c r="A2" s="56" t="s">
        <v>1</v>
      </c>
      <c r="B2" s="56"/>
      <c r="C2" s="56"/>
      <c r="D2" s="56"/>
      <c r="E2" s="56"/>
      <c r="F2" s="56"/>
      <c r="G2" s="56"/>
      <c r="H2" s="56"/>
      <c r="I2" s="56"/>
      <c r="J2" s="56"/>
      <c r="K2" s="56"/>
      <c r="L2" s="56"/>
    </row>
    <row r="3" s="52" customFormat="1" ht="24.95" customHeight="1" spans="1:12">
      <c r="A3" s="57" t="s">
        <v>2</v>
      </c>
      <c r="B3" s="57"/>
      <c r="C3" s="57"/>
      <c r="D3" s="57"/>
      <c r="E3" s="57"/>
      <c r="F3" s="57"/>
      <c r="G3" s="57"/>
      <c r="H3" s="57"/>
      <c r="I3" s="57"/>
      <c r="J3" s="57"/>
      <c r="K3" s="57"/>
      <c r="L3" s="77"/>
    </row>
    <row r="4" s="49" customFormat="1" ht="24.95" customHeight="1" spans="1:12">
      <c r="A4" s="33" t="s">
        <v>3</v>
      </c>
      <c r="B4" s="33" t="s">
        <v>4</v>
      </c>
      <c r="C4" s="33" t="s">
        <v>5</v>
      </c>
      <c r="D4" s="33" t="s">
        <v>6</v>
      </c>
      <c r="E4" s="33" t="s">
        <v>7</v>
      </c>
      <c r="F4" s="33" t="s">
        <v>8</v>
      </c>
      <c r="G4" s="33" t="s">
        <v>9</v>
      </c>
      <c r="H4" s="33" t="s">
        <v>10</v>
      </c>
      <c r="I4" s="33" t="s">
        <v>11</v>
      </c>
      <c r="J4" s="33" t="s">
        <v>12</v>
      </c>
      <c r="K4" s="33" t="s">
        <v>13</v>
      </c>
      <c r="L4" s="78" t="s">
        <v>14</v>
      </c>
    </row>
    <row r="5" s="49" customFormat="1" ht="120" spans="1:12">
      <c r="A5" s="11" t="s">
        <v>15</v>
      </c>
      <c r="B5" s="12" t="s">
        <v>16</v>
      </c>
      <c r="C5" s="12" t="s">
        <v>17</v>
      </c>
      <c r="D5" s="14">
        <v>2</v>
      </c>
      <c r="E5" s="70" t="s">
        <v>18</v>
      </c>
      <c r="F5" s="70" t="s">
        <v>19</v>
      </c>
      <c r="G5" s="70" t="s">
        <v>20</v>
      </c>
      <c r="H5" s="10" t="s">
        <v>21</v>
      </c>
      <c r="I5" s="11" t="s">
        <v>22</v>
      </c>
      <c r="J5" s="23">
        <v>2</v>
      </c>
      <c r="K5" s="23">
        <f>D5-J5</f>
        <v>0</v>
      </c>
      <c r="L5" s="79" t="s">
        <v>172</v>
      </c>
    </row>
    <row r="6" s="49" customFormat="1" ht="109.5" customHeight="1" spans="1:12">
      <c r="A6" s="11"/>
      <c r="B6" s="12"/>
      <c r="C6" s="12" t="s">
        <v>24</v>
      </c>
      <c r="D6" s="14">
        <v>2</v>
      </c>
      <c r="E6" s="70" t="s">
        <v>25</v>
      </c>
      <c r="F6" s="70" t="s">
        <v>26</v>
      </c>
      <c r="G6" s="70" t="s">
        <v>27</v>
      </c>
      <c r="H6" s="10" t="s">
        <v>28</v>
      </c>
      <c r="I6" s="11" t="s">
        <v>22</v>
      </c>
      <c r="J6" s="23">
        <v>2</v>
      </c>
      <c r="K6" s="23">
        <f t="shared" ref="K6:K30" si="0">D6-J6</f>
        <v>0</v>
      </c>
      <c r="L6" s="80"/>
    </row>
    <row r="7" s="50" customFormat="1" ht="132" spans="1:12">
      <c r="A7" s="11"/>
      <c r="B7" s="11" t="s">
        <v>29</v>
      </c>
      <c r="C7" s="11" t="s">
        <v>30</v>
      </c>
      <c r="D7" s="58">
        <v>2</v>
      </c>
      <c r="E7" s="19" t="s">
        <v>31</v>
      </c>
      <c r="F7" s="19" t="s">
        <v>32</v>
      </c>
      <c r="G7" s="19" t="s">
        <v>33</v>
      </c>
      <c r="H7" s="19" t="s">
        <v>34</v>
      </c>
      <c r="I7" s="11" t="s">
        <v>22</v>
      </c>
      <c r="J7" s="23">
        <v>2</v>
      </c>
      <c r="K7" s="23">
        <f t="shared" si="0"/>
        <v>0</v>
      </c>
      <c r="L7" s="81" t="s">
        <v>173</v>
      </c>
    </row>
    <row r="8" s="50" customFormat="1" ht="129" customHeight="1" spans="1:12">
      <c r="A8" s="11"/>
      <c r="B8" s="11"/>
      <c r="C8" s="11" t="s">
        <v>36</v>
      </c>
      <c r="D8" s="58">
        <v>2</v>
      </c>
      <c r="E8" s="19" t="s">
        <v>37</v>
      </c>
      <c r="F8" s="19" t="s">
        <v>38</v>
      </c>
      <c r="G8" s="19" t="s">
        <v>39</v>
      </c>
      <c r="H8" s="19" t="s">
        <v>40</v>
      </c>
      <c r="I8" s="11" t="s">
        <v>22</v>
      </c>
      <c r="J8" s="23">
        <v>1</v>
      </c>
      <c r="K8" s="23">
        <f t="shared" si="0"/>
        <v>1</v>
      </c>
      <c r="L8" s="81" t="s">
        <v>174</v>
      </c>
    </row>
    <row r="9" s="50" customFormat="1" ht="96" spans="1:12">
      <c r="A9" s="11"/>
      <c r="B9" s="12" t="s">
        <v>41</v>
      </c>
      <c r="C9" s="12" t="s">
        <v>42</v>
      </c>
      <c r="D9" s="14">
        <v>4</v>
      </c>
      <c r="E9" s="70" t="s">
        <v>43</v>
      </c>
      <c r="F9" s="70" t="s">
        <v>44</v>
      </c>
      <c r="G9" s="70" t="s">
        <v>45</v>
      </c>
      <c r="H9" s="10" t="s">
        <v>28</v>
      </c>
      <c r="I9" s="11" t="s">
        <v>22</v>
      </c>
      <c r="J9" s="23">
        <v>4</v>
      </c>
      <c r="K9" s="23">
        <f t="shared" si="0"/>
        <v>0</v>
      </c>
      <c r="L9" s="81" t="s">
        <v>46</v>
      </c>
    </row>
    <row r="10" s="50" customFormat="1" ht="84" spans="1:12">
      <c r="A10" s="12" t="s">
        <v>47</v>
      </c>
      <c r="B10" s="12" t="s">
        <v>48</v>
      </c>
      <c r="C10" s="12" t="s">
        <v>49</v>
      </c>
      <c r="D10" s="14">
        <v>2</v>
      </c>
      <c r="E10" s="70" t="s">
        <v>50</v>
      </c>
      <c r="F10" s="70" t="s">
        <v>51</v>
      </c>
      <c r="G10" s="70" t="s">
        <v>52</v>
      </c>
      <c r="H10" s="10" t="s">
        <v>53</v>
      </c>
      <c r="I10" s="11" t="s">
        <v>22</v>
      </c>
      <c r="J10" s="23">
        <v>2</v>
      </c>
      <c r="K10" s="23">
        <f t="shared" si="0"/>
        <v>0</v>
      </c>
      <c r="L10" s="79" t="s">
        <v>175</v>
      </c>
    </row>
    <row r="11" s="50" customFormat="1" ht="60" spans="1:12">
      <c r="A11" s="12"/>
      <c r="B11" s="12"/>
      <c r="C11" s="12" t="s">
        <v>55</v>
      </c>
      <c r="D11" s="14">
        <v>2</v>
      </c>
      <c r="E11" s="70" t="s">
        <v>56</v>
      </c>
      <c r="F11" s="70" t="s">
        <v>57</v>
      </c>
      <c r="G11" s="70" t="s">
        <v>52</v>
      </c>
      <c r="H11" s="10" t="s">
        <v>58</v>
      </c>
      <c r="I11" s="11" t="s">
        <v>22</v>
      </c>
      <c r="J11" s="23">
        <v>2</v>
      </c>
      <c r="K11" s="23">
        <f t="shared" si="0"/>
        <v>0</v>
      </c>
      <c r="L11" s="82"/>
    </row>
    <row r="12" s="50" customFormat="1" ht="192" spans="1:12">
      <c r="A12" s="12"/>
      <c r="B12" s="12"/>
      <c r="C12" s="12" t="s">
        <v>59</v>
      </c>
      <c r="D12" s="14">
        <v>5</v>
      </c>
      <c r="E12" s="70" t="s">
        <v>60</v>
      </c>
      <c r="F12" s="70" t="s">
        <v>61</v>
      </c>
      <c r="G12" s="70" t="s">
        <v>62</v>
      </c>
      <c r="H12" s="10" t="s">
        <v>63</v>
      </c>
      <c r="I12" s="11" t="s">
        <v>22</v>
      </c>
      <c r="J12" s="23">
        <v>5</v>
      </c>
      <c r="K12" s="23">
        <f t="shared" si="0"/>
        <v>0</v>
      </c>
      <c r="L12" s="80"/>
    </row>
    <row r="13" s="50" customFormat="1" ht="72" spans="1:12">
      <c r="A13" s="12"/>
      <c r="B13" s="59" t="s">
        <v>64</v>
      </c>
      <c r="C13" s="12" t="s">
        <v>65</v>
      </c>
      <c r="D13" s="11">
        <v>5</v>
      </c>
      <c r="E13" s="19" t="s">
        <v>66</v>
      </c>
      <c r="F13" s="19" t="s">
        <v>67</v>
      </c>
      <c r="G13" s="19" t="s">
        <v>68</v>
      </c>
      <c r="H13" s="70" t="s">
        <v>69</v>
      </c>
      <c r="I13" s="11" t="s">
        <v>22</v>
      </c>
      <c r="J13" s="23">
        <v>3</v>
      </c>
      <c r="K13" s="23">
        <f t="shared" si="0"/>
        <v>2</v>
      </c>
      <c r="L13" s="81" t="s">
        <v>176</v>
      </c>
    </row>
    <row r="14" s="50" customFormat="1" ht="96" spans="1:12">
      <c r="A14" s="12"/>
      <c r="B14" s="60"/>
      <c r="C14" s="10" t="s">
        <v>71</v>
      </c>
      <c r="D14" s="10">
        <v>4</v>
      </c>
      <c r="E14" s="71" t="s">
        <v>72</v>
      </c>
      <c r="F14" s="72" t="s">
        <v>73</v>
      </c>
      <c r="G14" s="72" t="s">
        <v>74</v>
      </c>
      <c r="H14" s="73" t="s">
        <v>75</v>
      </c>
      <c r="I14" s="11" t="s">
        <v>22</v>
      </c>
      <c r="J14" s="23">
        <v>2</v>
      </c>
      <c r="K14" s="23">
        <f t="shared" si="0"/>
        <v>2</v>
      </c>
      <c r="L14" s="81" t="s">
        <v>177</v>
      </c>
    </row>
    <row r="15" s="50" customFormat="1" ht="84" spans="1:12">
      <c r="A15" s="12"/>
      <c r="B15" s="61"/>
      <c r="C15" s="12" t="s">
        <v>77</v>
      </c>
      <c r="D15" s="14">
        <v>5</v>
      </c>
      <c r="E15" s="70" t="s">
        <v>78</v>
      </c>
      <c r="F15" s="70" t="s">
        <v>79</v>
      </c>
      <c r="G15" s="70" t="s">
        <v>80</v>
      </c>
      <c r="H15" s="36" t="s">
        <v>81</v>
      </c>
      <c r="I15" s="11" t="s">
        <v>22</v>
      </c>
      <c r="J15" s="23">
        <v>5</v>
      </c>
      <c r="K15" s="23">
        <f t="shared" si="0"/>
        <v>0</v>
      </c>
      <c r="L15" s="81" t="s">
        <v>178</v>
      </c>
    </row>
    <row r="16" s="50" customFormat="1" ht="84" spans="1:12">
      <c r="A16" s="12"/>
      <c r="B16" s="12" t="s">
        <v>83</v>
      </c>
      <c r="C16" s="12" t="s">
        <v>84</v>
      </c>
      <c r="D16" s="14">
        <v>5</v>
      </c>
      <c r="E16" s="70" t="s">
        <v>85</v>
      </c>
      <c r="F16" s="70" t="s">
        <v>86</v>
      </c>
      <c r="G16" s="70" t="s">
        <v>87</v>
      </c>
      <c r="H16" s="36" t="s">
        <v>88</v>
      </c>
      <c r="I16" s="11" t="s">
        <v>22</v>
      </c>
      <c r="J16" s="23">
        <v>4.13</v>
      </c>
      <c r="K16" s="23">
        <f t="shared" si="0"/>
        <v>0.87</v>
      </c>
      <c r="L16" s="81" t="s">
        <v>179</v>
      </c>
    </row>
    <row r="17" s="50" customFormat="1" ht="24" spans="1:12">
      <c r="A17" s="59" t="s">
        <v>90</v>
      </c>
      <c r="B17" s="12" t="s">
        <v>91</v>
      </c>
      <c r="C17" s="12" t="s">
        <v>92</v>
      </c>
      <c r="D17" s="14">
        <v>4</v>
      </c>
      <c r="E17" s="70" t="s">
        <v>93</v>
      </c>
      <c r="F17" s="70" t="s">
        <v>94</v>
      </c>
      <c r="G17" s="70" t="s">
        <v>95</v>
      </c>
      <c r="H17" s="10" t="s">
        <v>96</v>
      </c>
      <c r="I17" s="11" t="s">
        <v>22</v>
      </c>
      <c r="J17" s="23">
        <v>4</v>
      </c>
      <c r="K17" s="23">
        <f t="shared" si="0"/>
        <v>0</v>
      </c>
      <c r="L17" s="81" t="s">
        <v>180</v>
      </c>
    </row>
    <row r="18" s="51" customFormat="1" ht="156" spans="1:12">
      <c r="A18" s="60"/>
      <c r="B18" s="12"/>
      <c r="C18" s="19" t="s">
        <v>98</v>
      </c>
      <c r="D18" s="18">
        <v>5</v>
      </c>
      <c r="E18" s="19" t="s">
        <v>99</v>
      </c>
      <c r="F18" s="19" t="s">
        <v>100</v>
      </c>
      <c r="G18" s="19" t="s">
        <v>101</v>
      </c>
      <c r="H18" s="10" t="s">
        <v>102</v>
      </c>
      <c r="I18" s="11" t="s">
        <v>22</v>
      </c>
      <c r="J18" s="23">
        <v>4</v>
      </c>
      <c r="K18" s="23">
        <f t="shared" si="0"/>
        <v>1</v>
      </c>
      <c r="L18" s="81" t="s">
        <v>181</v>
      </c>
    </row>
    <row r="19" s="50" customFormat="1" ht="132" spans="1:12">
      <c r="A19" s="60"/>
      <c r="B19" s="12"/>
      <c r="C19" s="15" t="s">
        <v>104</v>
      </c>
      <c r="D19" s="62">
        <v>5</v>
      </c>
      <c r="E19" s="15" t="s">
        <v>105</v>
      </c>
      <c r="F19" s="19" t="s">
        <v>106</v>
      </c>
      <c r="G19" s="19" t="s">
        <v>107</v>
      </c>
      <c r="H19" s="10" t="s">
        <v>102</v>
      </c>
      <c r="I19" s="11" t="s">
        <v>22</v>
      </c>
      <c r="J19" s="23">
        <v>4</v>
      </c>
      <c r="K19" s="23">
        <f t="shared" si="0"/>
        <v>1</v>
      </c>
      <c r="L19" s="81" t="s">
        <v>182</v>
      </c>
    </row>
    <row r="20" s="50" customFormat="1" ht="84" spans="1:12">
      <c r="A20" s="60"/>
      <c r="B20" s="12" t="s">
        <v>109</v>
      </c>
      <c r="C20" s="13" t="s">
        <v>110</v>
      </c>
      <c r="D20" s="14">
        <v>5</v>
      </c>
      <c r="E20" s="70" t="s">
        <v>111</v>
      </c>
      <c r="F20" s="70" t="s">
        <v>112</v>
      </c>
      <c r="G20" s="70" t="s">
        <v>113</v>
      </c>
      <c r="H20" s="10" t="s">
        <v>114</v>
      </c>
      <c r="I20" s="11" t="s">
        <v>22</v>
      </c>
      <c r="J20" s="23">
        <v>5</v>
      </c>
      <c r="K20" s="23">
        <f t="shared" si="0"/>
        <v>0</v>
      </c>
      <c r="L20" s="81" t="s">
        <v>183</v>
      </c>
    </row>
    <row r="21" s="50" customFormat="1" ht="132" spans="1:12">
      <c r="A21" s="60"/>
      <c r="B21" s="12"/>
      <c r="C21" s="13" t="s">
        <v>116</v>
      </c>
      <c r="D21" s="14">
        <v>5</v>
      </c>
      <c r="E21" s="70" t="s">
        <v>117</v>
      </c>
      <c r="F21" s="70" t="s">
        <v>118</v>
      </c>
      <c r="G21" s="70" t="s">
        <v>119</v>
      </c>
      <c r="H21" s="10" t="s">
        <v>120</v>
      </c>
      <c r="I21" s="11" t="s">
        <v>22</v>
      </c>
      <c r="J21" s="23">
        <v>2.5</v>
      </c>
      <c r="K21" s="23">
        <f t="shared" si="0"/>
        <v>2.5</v>
      </c>
      <c r="L21" s="81" t="s">
        <v>184</v>
      </c>
    </row>
    <row r="22" s="50" customFormat="1" ht="84" spans="1:12">
      <c r="A22" s="60"/>
      <c r="B22" s="12"/>
      <c r="C22" s="15" t="s">
        <v>122</v>
      </c>
      <c r="D22" s="62">
        <v>4</v>
      </c>
      <c r="E22" s="15" t="s">
        <v>123</v>
      </c>
      <c r="F22" s="19" t="s">
        <v>124</v>
      </c>
      <c r="G22" s="19" t="s">
        <v>125</v>
      </c>
      <c r="H22" s="10" t="s">
        <v>102</v>
      </c>
      <c r="I22" s="11" t="s">
        <v>22</v>
      </c>
      <c r="J22" s="23">
        <v>4</v>
      </c>
      <c r="K22" s="23">
        <f t="shared" si="0"/>
        <v>0</v>
      </c>
      <c r="L22" s="83" t="s">
        <v>126</v>
      </c>
    </row>
    <row r="23" s="50" customFormat="1" ht="48" spans="1:12">
      <c r="A23" s="60"/>
      <c r="B23" s="12"/>
      <c r="C23" s="13" t="s">
        <v>127</v>
      </c>
      <c r="D23" s="14">
        <v>6</v>
      </c>
      <c r="E23" s="70" t="s">
        <v>128</v>
      </c>
      <c r="F23" s="70" t="s">
        <v>129</v>
      </c>
      <c r="G23" s="70" t="s">
        <v>130</v>
      </c>
      <c r="H23" s="10" t="s">
        <v>131</v>
      </c>
      <c r="I23" s="11" t="s">
        <v>22</v>
      </c>
      <c r="J23" s="23">
        <v>2.03</v>
      </c>
      <c r="K23" s="23">
        <f t="shared" si="0"/>
        <v>3.97</v>
      </c>
      <c r="L23" s="81" t="s">
        <v>185</v>
      </c>
    </row>
    <row r="24" s="50" customFormat="1" ht="24" spans="1:12">
      <c r="A24" s="61"/>
      <c r="B24" s="12" t="s">
        <v>133</v>
      </c>
      <c r="C24" s="13" t="s">
        <v>134</v>
      </c>
      <c r="D24" s="14">
        <v>4</v>
      </c>
      <c r="E24" s="70" t="s">
        <v>135</v>
      </c>
      <c r="F24" s="70" t="s">
        <v>136</v>
      </c>
      <c r="G24" s="70" t="s">
        <v>137</v>
      </c>
      <c r="H24" s="10" t="s">
        <v>96</v>
      </c>
      <c r="I24" s="11" t="s">
        <v>22</v>
      </c>
      <c r="J24" s="23">
        <v>4</v>
      </c>
      <c r="K24" s="23">
        <f t="shared" si="0"/>
        <v>0</v>
      </c>
      <c r="L24" s="84" t="s">
        <v>186</v>
      </c>
    </row>
    <row r="25" s="50" customFormat="1" ht="36" spans="1:12">
      <c r="A25" s="59" t="s">
        <v>139</v>
      </c>
      <c r="B25" s="12" t="s">
        <v>140</v>
      </c>
      <c r="C25" s="15" t="s">
        <v>141</v>
      </c>
      <c r="D25" s="16">
        <v>4</v>
      </c>
      <c r="E25" s="70" t="s">
        <v>142</v>
      </c>
      <c r="F25" s="70" t="s">
        <v>143</v>
      </c>
      <c r="G25" s="70" t="s">
        <v>144</v>
      </c>
      <c r="H25" s="10" t="s">
        <v>131</v>
      </c>
      <c r="I25" s="11" t="s">
        <v>22</v>
      </c>
      <c r="J25" s="23">
        <v>3.75</v>
      </c>
      <c r="K25" s="23">
        <f t="shared" si="0"/>
        <v>0.25</v>
      </c>
      <c r="L25" s="81" t="s">
        <v>187</v>
      </c>
    </row>
    <row r="26" s="52" customFormat="1" ht="131" customHeight="1" spans="1:12">
      <c r="A26" s="60"/>
      <c r="B26" s="63" t="s">
        <v>146</v>
      </c>
      <c r="C26" s="17" t="s">
        <v>147</v>
      </c>
      <c r="D26" s="18">
        <v>4</v>
      </c>
      <c r="E26" s="19" t="s">
        <v>148</v>
      </c>
      <c r="F26" s="19" t="s">
        <v>149</v>
      </c>
      <c r="G26" s="19" t="s">
        <v>150</v>
      </c>
      <c r="H26" s="10" t="s">
        <v>151</v>
      </c>
      <c r="I26" s="11" t="s">
        <v>22</v>
      </c>
      <c r="J26" s="23">
        <v>4</v>
      </c>
      <c r="K26" s="23">
        <f t="shared" si="0"/>
        <v>0</v>
      </c>
      <c r="L26" s="81" t="s">
        <v>188</v>
      </c>
    </row>
    <row r="27" s="52" customFormat="1" ht="78" customHeight="1" spans="1:12">
      <c r="A27" s="60"/>
      <c r="B27" s="64"/>
      <c r="C27" s="19" t="s">
        <v>153</v>
      </c>
      <c r="D27" s="18">
        <v>4</v>
      </c>
      <c r="E27" s="19" t="s">
        <v>154</v>
      </c>
      <c r="F27" s="19" t="s">
        <v>155</v>
      </c>
      <c r="G27" s="19" t="s">
        <v>156</v>
      </c>
      <c r="H27" s="10" t="s">
        <v>131</v>
      </c>
      <c r="I27" s="11" t="s">
        <v>22</v>
      </c>
      <c r="J27" s="23">
        <v>4</v>
      </c>
      <c r="K27" s="23">
        <f t="shared" si="0"/>
        <v>0</v>
      </c>
      <c r="L27" s="81" t="s">
        <v>189</v>
      </c>
    </row>
    <row r="28" s="52" customFormat="1" ht="83" customHeight="1" spans="1:12">
      <c r="A28" s="60"/>
      <c r="B28" s="11" t="s">
        <v>158</v>
      </c>
      <c r="C28" s="19" t="s">
        <v>159</v>
      </c>
      <c r="D28" s="18">
        <v>5</v>
      </c>
      <c r="E28" s="74" t="s">
        <v>160</v>
      </c>
      <c r="F28" s="19" t="s">
        <v>161</v>
      </c>
      <c r="G28" s="74" t="s">
        <v>162</v>
      </c>
      <c r="H28" s="75" t="s">
        <v>163</v>
      </c>
      <c r="I28" s="11" t="s">
        <v>22</v>
      </c>
      <c r="J28" s="23">
        <v>3.81</v>
      </c>
      <c r="K28" s="23">
        <f t="shared" si="0"/>
        <v>1.19</v>
      </c>
      <c r="L28" s="81" t="s">
        <v>190</v>
      </c>
    </row>
    <row r="29" s="52" customFormat="1" ht="76" customHeight="1" spans="1:12">
      <c r="A29" s="61"/>
      <c r="B29" s="11"/>
      <c r="C29" s="19" t="s">
        <v>165</v>
      </c>
      <c r="D29" s="18">
        <v>5</v>
      </c>
      <c r="E29" s="74" t="s">
        <v>166</v>
      </c>
      <c r="F29" s="19" t="s">
        <v>167</v>
      </c>
      <c r="G29" s="74" t="s">
        <v>162</v>
      </c>
      <c r="H29" s="75" t="s">
        <v>163</v>
      </c>
      <c r="I29" s="11" t="s">
        <v>22</v>
      </c>
      <c r="J29" s="23">
        <v>2.31</v>
      </c>
      <c r="K29" s="23">
        <f t="shared" si="0"/>
        <v>2.69</v>
      </c>
      <c r="L29" s="81" t="s">
        <v>191</v>
      </c>
    </row>
    <row r="30" s="52" customFormat="1" ht="24.75" customHeight="1" spans="1:12">
      <c r="A30" s="65" t="s">
        <v>169</v>
      </c>
      <c r="B30" s="65"/>
      <c r="C30" s="65"/>
      <c r="D30" s="66">
        <f>SUM(D5:D29)</f>
        <v>100</v>
      </c>
      <c r="E30" s="65"/>
      <c r="F30" s="65"/>
      <c r="G30" s="65"/>
      <c r="H30" s="68"/>
      <c r="I30" s="65"/>
      <c r="J30" s="85">
        <f>SUM(J5:J29)</f>
        <v>81.53</v>
      </c>
      <c r="K30" s="23">
        <f t="shared" si="0"/>
        <v>18.47</v>
      </c>
      <c r="L30" s="86"/>
    </row>
    <row r="31" s="49" customFormat="1" ht="51" customHeight="1" spans="1:12">
      <c r="A31" s="67" t="s">
        <v>170</v>
      </c>
      <c r="B31" s="68"/>
      <c r="C31" s="68"/>
      <c r="D31" s="68"/>
      <c r="E31" s="68"/>
      <c r="F31" s="68"/>
      <c r="G31" s="68"/>
      <c r="H31" s="68"/>
      <c r="I31" s="68"/>
      <c r="J31" s="68"/>
      <c r="K31" s="68"/>
      <c r="L31" s="87"/>
    </row>
  </sheetData>
  <mergeCells count="19">
    <mergeCell ref="A1:C1"/>
    <mergeCell ref="A2:L2"/>
    <mergeCell ref="A3:I3"/>
    <mergeCell ref="A30:C30"/>
    <mergeCell ref="A31:I31"/>
    <mergeCell ref="A5:A9"/>
    <mergeCell ref="A10:A16"/>
    <mergeCell ref="A17:A24"/>
    <mergeCell ref="A25:A29"/>
    <mergeCell ref="B5:B6"/>
    <mergeCell ref="B7:B8"/>
    <mergeCell ref="B10:B12"/>
    <mergeCell ref="B13:B15"/>
    <mergeCell ref="B17:B19"/>
    <mergeCell ref="B20:B23"/>
    <mergeCell ref="B26:B27"/>
    <mergeCell ref="B28:B29"/>
    <mergeCell ref="L5:L6"/>
    <mergeCell ref="L10:L12"/>
  </mergeCells>
  <pageMargins left="0.786805555555556" right="0.786805555555556" top="1.10208333333333" bottom="1.02361111111111" header="0.590277777777778" footer="0.590277777777778"/>
  <pageSetup paperSize="9" scale="64"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tabSelected="1" topLeftCell="A13" workbookViewId="0">
      <selection activeCell="T28" sqref="T28"/>
    </sheetView>
  </sheetViews>
  <sheetFormatPr defaultColWidth="9" defaultRowHeight="12"/>
  <cols>
    <col min="1" max="2" width="8.63333333333333" style="49" customWidth="1"/>
    <col min="3" max="3" width="8.63333333333333" style="53" customWidth="1"/>
    <col min="4" max="4" width="6.63333333333333" style="54" customWidth="1"/>
    <col min="5" max="5" width="25.6333333333333" style="49" customWidth="1"/>
    <col min="6" max="7" width="30.6333333333333" style="49" customWidth="1"/>
    <col min="8" max="8" width="15.6333333333333" style="53" customWidth="1"/>
    <col min="9" max="11" width="15.6333333333333" style="49" customWidth="1"/>
    <col min="12" max="12" width="22.4083333333333" style="49" customWidth="1"/>
    <col min="13" max="16384" width="9" style="49"/>
  </cols>
  <sheetData>
    <row r="1" s="88" customFormat="1" ht="18.75" spans="1:12">
      <c r="A1" s="5" t="s">
        <v>192</v>
      </c>
      <c r="B1" s="5"/>
      <c r="C1" s="5"/>
      <c r="D1" s="55"/>
      <c r="E1" s="55"/>
      <c r="F1" s="55"/>
      <c r="G1" s="55"/>
      <c r="H1" s="69"/>
      <c r="I1" s="76"/>
      <c r="J1" s="76"/>
      <c r="K1" s="76"/>
      <c r="L1" s="55"/>
    </row>
    <row r="2" s="49" customFormat="1" ht="35.1" customHeight="1" spans="1:12">
      <c r="A2" s="56" t="s">
        <v>1</v>
      </c>
      <c r="B2" s="56"/>
      <c r="C2" s="56"/>
      <c r="D2" s="56"/>
      <c r="E2" s="56"/>
      <c r="F2" s="56"/>
      <c r="G2" s="56"/>
      <c r="H2" s="56"/>
      <c r="I2" s="56"/>
      <c r="J2" s="56"/>
      <c r="K2" s="56"/>
      <c r="L2" s="56"/>
    </row>
    <row r="3" s="52" customFormat="1" ht="24.95" customHeight="1" spans="1:12">
      <c r="A3" s="57" t="s">
        <v>2</v>
      </c>
      <c r="B3" s="57"/>
      <c r="C3" s="57"/>
      <c r="D3" s="57"/>
      <c r="E3" s="57"/>
      <c r="F3" s="57"/>
      <c r="G3" s="57"/>
      <c r="H3" s="57"/>
      <c r="I3" s="57"/>
      <c r="J3" s="57"/>
      <c r="K3" s="57"/>
      <c r="L3" s="77"/>
    </row>
    <row r="4" s="49" customFormat="1" ht="24.95" customHeight="1" spans="1:12">
      <c r="A4" s="33" t="s">
        <v>3</v>
      </c>
      <c r="B4" s="33" t="s">
        <v>4</v>
      </c>
      <c r="C4" s="33" t="s">
        <v>5</v>
      </c>
      <c r="D4" s="33" t="s">
        <v>6</v>
      </c>
      <c r="E4" s="33" t="s">
        <v>7</v>
      </c>
      <c r="F4" s="33" t="s">
        <v>8</v>
      </c>
      <c r="G4" s="33" t="s">
        <v>9</v>
      </c>
      <c r="H4" s="33" t="s">
        <v>10</v>
      </c>
      <c r="I4" s="33" t="s">
        <v>11</v>
      </c>
      <c r="J4" s="33" t="s">
        <v>12</v>
      </c>
      <c r="K4" s="33" t="s">
        <v>13</v>
      </c>
      <c r="L4" s="78" t="s">
        <v>14</v>
      </c>
    </row>
    <row r="5" s="49" customFormat="1" ht="120" spans="1:12">
      <c r="A5" s="11" t="s">
        <v>15</v>
      </c>
      <c r="B5" s="12" t="s">
        <v>16</v>
      </c>
      <c r="C5" s="12" t="s">
        <v>17</v>
      </c>
      <c r="D5" s="14">
        <v>2</v>
      </c>
      <c r="E5" s="70" t="s">
        <v>18</v>
      </c>
      <c r="F5" s="70" t="s">
        <v>19</v>
      </c>
      <c r="G5" s="70" t="s">
        <v>20</v>
      </c>
      <c r="H5" s="10" t="s">
        <v>21</v>
      </c>
      <c r="I5" s="11" t="s">
        <v>22</v>
      </c>
      <c r="J5" s="23">
        <v>2</v>
      </c>
      <c r="K5" s="23">
        <f>D5-J5</f>
        <v>0</v>
      </c>
      <c r="L5" s="79" t="s">
        <v>172</v>
      </c>
    </row>
    <row r="6" s="49" customFormat="1" ht="109.5" customHeight="1" spans="1:12">
      <c r="A6" s="11"/>
      <c r="B6" s="12"/>
      <c r="C6" s="12" t="s">
        <v>24</v>
      </c>
      <c r="D6" s="14">
        <v>2</v>
      </c>
      <c r="E6" s="70" t="s">
        <v>25</v>
      </c>
      <c r="F6" s="70" t="s">
        <v>26</v>
      </c>
      <c r="G6" s="70" t="s">
        <v>27</v>
      </c>
      <c r="H6" s="10" t="s">
        <v>28</v>
      </c>
      <c r="I6" s="11" t="s">
        <v>22</v>
      </c>
      <c r="J6" s="23">
        <v>2</v>
      </c>
      <c r="K6" s="23">
        <f t="shared" ref="K6:K30" si="0">D6-J6</f>
        <v>0</v>
      </c>
      <c r="L6" s="80"/>
    </row>
    <row r="7" s="50" customFormat="1" ht="132" spans="1:12">
      <c r="A7" s="11"/>
      <c r="B7" s="11" t="s">
        <v>29</v>
      </c>
      <c r="C7" s="11" t="s">
        <v>30</v>
      </c>
      <c r="D7" s="58">
        <v>2</v>
      </c>
      <c r="E7" s="19" t="s">
        <v>31</v>
      </c>
      <c r="F7" s="19" t="s">
        <v>32</v>
      </c>
      <c r="G7" s="19" t="s">
        <v>33</v>
      </c>
      <c r="H7" s="19" t="s">
        <v>34</v>
      </c>
      <c r="I7" s="11" t="s">
        <v>22</v>
      </c>
      <c r="J7" s="23">
        <v>2</v>
      </c>
      <c r="K7" s="23">
        <f t="shared" si="0"/>
        <v>0</v>
      </c>
      <c r="L7" s="81" t="s">
        <v>193</v>
      </c>
    </row>
    <row r="8" s="50" customFormat="1" ht="129" customHeight="1" spans="1:12">
      <c r="A8" s="11"/>
      <c r="B8" s="11"/>
      <c r="C8" s="11" t="s">
        <v>36</v>
      </c>
      <c r="D8" s="58">
        <v>2</v>
      </c>
      <c r="E8" s="19" t="s">
        <v>37</v>
      </c>
      <c r="F8" s="19" t="s">
        <v>38</v>
      </c>
      <c r="G8" s="19" t="s">
        <v>39</v>
      </c>
      <c r="H8" s="19" t="s">
        <v>40</v>
      </c>
      <c r="I8" s="11" t="s">
        <v>22</v>
      </c>
      <c r="J8" s="23">
        <v>1.5</v>
      </c>
      <c r="K8" s="23">
        <f t="shared" si="0"/>
        <v>0.5</v>
      </c>
      <c r="L8" s="81" t="s">
        <v>194</v>
      </c>
    </row>
    <row r="9" s="50" customFormat="1" ht="96" spans="1:12">
      <c r="A9" s="11"/>
      <c r="B9" s="12" t="s">
        <v>41</v>
      </c>
      <c r="C9" s="12" t="s">
        <v>42</v>
      </c>
      <c r="D9" s="14">
        <v>4</v>
      </c>
      <c r="E9" s="70" t="s">
        <v>43</v>
      </c>
      <c r="F9" s="70" t="s">
        <v>44</v>
      </c>
      <c r="G9" s="70" t="s">
        <v>45</v>
      </c>
      <c r="H9" s="10" t="s">
        <v>28</v>
      </c>
      <c r="I9" s="11" t="s">
        <v>22</v>
      </c>
      <c r="J9" s="23">
        <v>4</v>
      </c>
      <c r="K9" s="23">
        <f t="shared" si="0"/>
        <v>0</v>
      </c>
      <c r="L9" s="81" t="s">
        <v>46</v>
      </c>
    </row>
    <row r="10" s="50" customFormat="1" ht="84" spans="1:12">
      <c r="A10" s="12" t="s">
        <v>47</v>
      </c>
      <c r="B10" s="12" t="s">
        <v>48</v>
      </c>
      <c r="C10" s="12" t="s">
        <v>49</v>
      </c>
      <c r="D10" s="14">
        <v>2</v>
      </c>
      <c r="E10" s="70" t="s">
        <v>50</v>
      </c>
      <c r="F10" s="70" t="s">
        <v>51</v>
      </c>
      <c r="G10" s="70" t="s">
        <v>52</v>
      </c>
      <c r="H10" s="10" t="s">
        <v>53</v>
      </c>
      <c r="I10" s="11" t="s">
        <v>22</v>
      </c>
      <c r="J10" s="23">
        <v>2</v>
      </c>
      <c r="K10" s="23">
        <f t="shared" si="0"/>
        <v>0</v>
      </c>
      <c r="L10" s="79" t="s">
        <v>195</v>
      </c>
    </row>
    <row r="11" s="50" customFormat="1" ht="60" spans="1:12">
      <c r="A11" s="12"/>
      <c r="B11" s="12"/>
      <c r="C11" s="12" t="s">
        <v>55</v>
      </c>
      <c r="D11" s="14">
        <v>2</v>
      </c>
      <c r="E11" s="70" t="s">
        <v>56</v>
      </c>
      <c r="F11" s="70" t="s">
        <v>57</v>
      </c>
      <c r="G11" s="70" t="s">
        <v>52</v>
      </c>
      <c r="H11" s="10" t="s">
        <v>58</v>
      </c>
      <c r="I11" s="11" t="s">
        <v>22</v>
      </c>
      <c r="J11" s="23">
        <v>2</v>
      </c>
      <c r="K11" s="23">
        <f t="shared" si="0"/>
        <v>0</v>
      </c>
      <c r="L11" s="82"/>
    </row>
    <row r="12" s="50" customFormat="1" ht="192" spans="1:12">
      <c r="A12" s="12"/>
      <c r="B12" s="12"/>
      <c r="C12" s="12" t="s">
        <v>59</v>
      </c>
      <c r="D12" s="14">
        <v>5</v>
      </c>
      <c r="E12" s="70" t="s">
        <v>60</v>
      </c>
      <c r="F12" s="70" t="s">
        <v>61</v>
      </c>
      <c r="G12" s="70" t="s">
        <v>62</v>
      </c>
      <c r="H12" s="10" t="s">
        <v>63</v>
      </c>
      <c r="I12" s="11" t="s">
        <v>22</v>
      </c>
      <c r="J12" s="23">
        <v>5</v>
      </c>
      <c r="K12" s="23">
        <f t="shared" si="0"/>
        <v>0</v>
      </c>
      <c r="L12" s="80"/>
    </row>
    <row r="13" s="50" customFormat="1" ht="72" spans="1:12">
      <c r="A13" s="12"/>
      <c r="B13" s="59" t="s">
        <v>64</v>
      </c>
      <c r="C13" s="12" t="s">
        <v>65</v>
      </c>
      <c r="D13" s="11">
        <v>5</v>
      </c>
      <c r="E13" s="19" t="s">
        <v>66</v>
      </c>
      <c r="F13" s="19" t="s">
        <v>67</v>
      </c>
      <c r="G13" s="19" t="s">
        <v>68</v>
      </c>
      <c r="H13" s="70" t="s">
        <v>69</v>
      </c>
      <c r="I13" s="11" t="s">
        <v>22</v>
      </c>
      <c r="J13" s="23">
        <v>3</v>
      </c>
      <c r="K13" s="23">
        <f t="shared" si="0"/>
        <v>2</v>
      </c>
      <c r="L13" s="81" t="s">
        <v>196</v>
      </c>
    </row>
    <row r="14" s="50" customFormat="1" ht="96" spans="1:12">
      <c r="A14" s="12"/>
      <c r="B14" s="60"/>
      <c r="C14" s="10" t="s">
        <v>71</v>
      </c>
      <c r="D14" s="10">
        <v>4</v>
      </c>
      <c r="E14" s="71" t="s">
        <v>72</v>
      </c>
      <c r="F14" s="72" t="s">
        <v>73</v>
      </c>
      <c r="G14" s="72" t="s">
        <v>74</v>
      </c>
      <c r="H14" s="73" t="s">
        <v>75</v>
      </c>
      <c r="I14" s="11" t="s">
        <v>22</v>
      </c>
      <c r="J14" s="23">
        <v>2</v>
      </c>
      <c r="K14" s="23">
        <f t="shared" si="0"/>
        <v>2</v>
      </c>
      <c r="L14" s="81" t="s">
        <v>197</v>
      </c>
    </row>
    <row r="15" s="50" customFormat="1" ht="84" spans="1:12">
      <c r="A15" s="12"/>
      <c r="B15" s="61"/>
      <c r="C15" s="12" t="s">
        <v>77</v>
      </c>
      <c r="D15" s="14">
        <v>5</v>
      </c>
      <c r="E15" s="70" t="s">
        <v>78</v>
      </c>
      <c r="F15" s="70" t="s">
        <v>79</v>
      </c>
      <c r="G15" s="70" t="s">
        <v>80</v>
      </c>
      <c r="H15" s="36" t="s">
        <v>81</v>
      </c>
      <c r="I15" s="11" t="s">
        <v>22</v>
      </c>
      <c r="J15" s="23">
        <v>5</v>
      </c>
      <c r="K15" s="23">
        <f t="shared" si="0"/>
        <v>0</v>
      </c>
      <c r="L15" s="81" t="s">
        <v>198</v>
      </c>
    </row>
    <row r="16" s="50" customFormat="1" ht="84" spans="1:12">
      <c r="A16" s="12"/>
      <c r="B16" s="12" t="s">
        <v>83</v>
      </c>
      <c r="C16" s="12" t="s">
        <v>84</v>
      </c>
      <c r="D16" s="14">
        <v>5</v>
      </c>
      <c r="E16" s="70" t="s">
        <v>85</v>
      </c>
      <c r="F16" s="70" t="s">
        <v>86</v>
      </c>
      <c r="G16" s="70" t="s">
        <v>87</v>
      </c>
      <c r="H16" s="36" t="s">
        <v>88</v>
      </c>
      <c r="I16" s="11" t="s">
        <v>22</v>
      </c>
      <c r="J16" s="23">
        <v>4.97</v>
      </c>
      <c r="K16" s="23">
        <f t="shared" si="0"/>
        <v>0.0300000000000002</v>
      </c>
      <c r="L16" s="81" t="s">
        <v>199</v>
      </c>
    </row>
    <row r="17" s="50" customFormat="1" ht="24" spans="1:12">
      <c r="A17" s="59" t="s">
        <v>90</v>
      </c>
      <c r="B17" s="12" t="s">
        <v>91</v>
      </c>
      <c r="C17" s="12" t="s">
        <v>92</v>
      </c>
      <c r="D17" s="14">
        <v>4</v>
      </c>
      <c r="E17" s="70" t="s">
        <v>93</v>
      </c>
      <c r="F17" s="70" t="s">
        <v>94</v>
      </c>
      <c r="G17" s="70" t="s">
        <v>95</v>
      </c>
      <c r="H17" s="10" t="s">
        <v>96</v>
      </c>
      <c r="I17" s="11" t="s">
        <v>22</v>
      </c>
      <c r="J17" s="23">
        <v>4</v>
      </c>
      <c r="K17" s="23">
        <f t="shared" si="0"/>
        <v>0</v>
      </c>
      <c r="L17" s="81" t="s">
        <v>200</v>
      </c>
    </row>
    <row r="18" s="51" customFormat="1" ht="120" spans="1:12">
      <c r="A18" s="60"/>
      <c r="B18" s="12"/>
      <c r="C18" s="19" t="s">
        <v>98</v>
      </c>
      <c r="D18" s="18">
        <v>5</v>
      </c>
      <c r="E18" s="19" t="s">
        <v>99</v>
      </c>
      <c r="F18" s="19" t="s">
        <v>100</v>
      </c>
      <c r="G18" s="19" t="s">
        <v>101</v>
      </c>
      <c r="H18" s="10" t="s">
        <v>102</v>
      </c>
      <c r="I18" s="11" t="s">
        <v>22</v>
      </c>
      <c r="J18" s="23">
        <v>5</v>
      </c>
      <c r="K18" s="23">
        <f t="shared" si="0"/>
        <v>0</v>
      </c>
      <c r="L18" s="81" t="s">
        <v>201</v>
      </c>
    </row>
    <row r="19" s="50" customFormat="1" ht="144" spans="1:12">
      <c r="A19" s="60"/>
      <c r="B19" s="12"/>
      <c r="C19" s="15" t="s">
        <v>104</v>
      </c>
      <c r="D19" s="62">
        <v>5</v>
      </c>
      <c r="E19" s="15" t="s">
        <v>105</v>
      </c>
      <c r="F19" s="19" t="s">
        <v>106</v>
      </c>
      <c r="G19" s="19" t="s">
        <v>107</v>
      </c>
      <c r="H19" s="10" t="s">
        <v>102</v>
      </c>
      <c r="I19" s="11" t="s">
        <v>22</v>
      </c>
      <c r="J19" s="23">
        <v>2</v>
      </c>
      <c r="K19" s="23">
        <f t="shared" si="0"/>
        <v>3</v>
      </c>
      <c r="L19" s="81" t="s">
        <v>202</v>
      </c>
    </row>
    <row r="20" s="50" customFormat="1" ht="84" spans="1:12">
      <c r="A20" s="60"/>
      <c r="B20" s="12" t="s">
        <v>109</v>
      </c>
      <c r="C20" s="13" t="s">
        <v>110</v>
      </c>
      <c r="D20" s="14">
        <v>5</v>
      </c>
      <c r="E20" s="70" t="s">
        <v>111</v>
      </c>
      <c r="F20" s="70" t="s">
        <v>112</v>
      </c>
      <c r="G20" s="70" t="s">
        <v>113</v>
      </c>
      <c r="H20" s="10" t="s">
        <v>114</v>
      </c>
      <c r="I20" s="11" t="s">
        <v>22</v>
      </c>
      <c r="J20" s="23">
        <v>5</v>
      </c>
      <c r="K20" s="23">
        <f t="shared" si="0"/>
        <v>0</v>
      </c>
      <c r="L20" s="81" t="s">
        <v>203</v>
      </c>
    </row>
    <row r="21" s="50" customFormat="1" ht="132" spans="1:12">
      <c r="A21" s="60"/>
      <c r="B21" s="12"/>
      <c r="C21" s="13" t="s">
        <v>116</v>
      </c>
      <c r="D21" s="14">
        <v>5</v>
      </c>
      <c r="E21" s="70" t="s">
        <v>117</v>
      </c>
      <c r="F21" s="70" t="s">
        <v>118</v>
      </c>
      <c r="G21" s="70" t="s">
        <v>119</v>
      </c>
      <c r="H21" s="10" t="s">
        <v>120</v>
      </c>
      <c r="I21" s="11" t="s">
        <v>22</v>
      </c>
      <c r="J21" s="23">
        <v>2.5</v>
      </c>
      <c r="K21" s="23">
        <f t="shared" si="0"/>
        <v>2.5</v>
      </c>
      <c r="L21" s="81" t="s">
        <v>204</v>
      </c>
    </row>
    <row r="22" s="50" customFormat="1" ht="84" spans="1:12">
      <c r="A22" s="60"/>
      <c r="B22" s="12"/>
      <c r="C22" s="15" t="s">
        <v>122</v>
      </c>
      <c r="D22" s="62">
        <v>4</v>
      </c>
      <c r="E22" s="15" t="s">
        <v>123</v>
      </c>
      <c r="F22" s="19" t="s">
        <v>124</v>
      </c>
      <c r="G22" s="19" t="s">
        <v>125</v>
      </c>
      <c r="H22" s="10" t="s">
        <v>102</v>
      </c>
      <c r="I22" s="11" t="s">
        <v>22</v>
      </c>
      <c r="J22" s="23">
        <v>4</v>
      </c>
      <c r="K22" s="23">
        <f t="shared" si="0"/>
        <v>0</v>
      </c>
      <c r="L22" s="83" t="s">
        <v>205</v>
      </c>
    </row>
    <row r="23" s="50" customFormat="1" ht="48" spans="1:12">
      <c r="A23" s="60"/>
      <c r="B23" s="12"/>
      <c r="C23" s="13" t="s">
        <v>127</v>
      </c>
      <c r="D23" s="14">
        <v>6</v>
      </c>
      <c r="E23" s="70" t="s">
        <v>128</v>
      </c>
      <c r="F23" s="70" t="s">
        <v>129</v>
      </c>
      <c r="G23" s="70" t="s">
        <v>130</v>
      </c>
      <c r="H23" s="10" t="s">
        <v>131</v>
      </c>
      <c r="I23" s="11" t="s">
        <v>22</v>
      </c>
      <c r="J23" s="23">
        <v>5.86</v>
      </c>
      <c r="K23" s="23">
        <f t="shared" si="0"/>
        <v>0.14</v>
      </c>
      <c r="L23" s="81" t="s">
        <v>206</v>
      </c>
    </row>
    <row r="24" s="50" customFormat="1" ht="108" spans="1:12">
      <c r="A24" s="61"/>
      <c r="B24" s="12" t="s">
        <v>133</v>
      </c>
      <c r="C24" s="13" t="s">
        <v>134</v>
      </c>
      <c r="D24" s="14">
        <v>4</v>
      </c>
      <c r="E24" s="70" t="s">
        <v>135</v>
      </c>
      <c r="F24" s="70" t="s">
        <v>136</v>
      </c>
      <c r="G24" s="70" t="s">
        <v>137</v>
      </c>
      <c r="H24" s="10" t="s">
        <v>96</v>
      </c>
      <c r="I24" s="11" t="s">
        <v>22</v>
      </c>
      <c r="J24" s="23">
        <v>3.8</v>
      </c>
      <c r="K24" s="23">
        <f t="shared" si="0"/>
        <v>0.2</v>
      </c>
      <c r="L24" s="84" t="s">
        <v>207</v>
      </c>
    </row>
    <row r="25" s="50" customFormat="1" ht="36" spans="1:12">
      <c r="A25" s="59" t="s">
        <v>139</v>
      </c>
      <c r="B25" s="12" t="s">
        <v>140</v>
      </c>
      <c r="C25" s="15" t="s">
        <v>141</v>
      </c>
      <c r="D25" s="16">
        <v>4</v>
      </c>
      <c r="E25" s="70" t="s">
        <v>142</v>
      </c>
      <c r="F25" s="70" t="s">
        <v>143</v>
      </c>
      <c r="G25" s="70" t="s">
        <v>144</v>
      </c>
      <c r="H25" s="10" t="s">
        <v>131</v>
      </c>
      <c r="I25" s="11" t="s">
        <v>22</v>
      </c>
      <c r="J25" s="23">
        <v>3.97</v>
      </c>
      <c r="K25" s="23">
        <f t="shared" si="0"/>
        <v>0.0299999999999998</v>
      </c>
      <c r="L25" s="81" t="s">
        <v>208</v>
      </c>
    </row>
    <row r="26" s="52" customFormat="1" ht="131" customHeight="1" spans="1:12">
      <c r="A26" s="60"/>
      <c r="B26" s="63" t="s">
        <v>146</v>
      </c>
      <c r="C26" s="17" t="s">
        <v>147</v>
      </c>
      <c r="D26" s="18">
        <v>4</v>
      </c>
      <c r="E26" s="19" t="s">
        <v>148</v>
      </c>
      <c r="F26" s="19" t="s">
        <v>149</v>
      </c>
      <c r="G26" s="19" t="s">
        <v>150</v>
      </c>
      <c r="H26" s="10" t="s">
        <v>151</v>
      </c>
      <c r="I26" s="11" t="s">
        <v>22</v>
      </c>
      <c r="J26" s="23">
        <v>4</v>
      </c>
      <c r="K26" s="23">
        <f t="shared" si="0"/>
        <v>0</v>
      </c>
      <c r="L26" s="81" t="s">
        <v>209</v>
      </c>
    </row>
    <row r="27" s="52" customFormat="1" ht="78" customHeight="1" spans="1:12">
      <c r="A27" s="60"/>
      <c r="B27" s="64"/>
      <c r="C27" s="19" t="s">
        <v>153</v>
      </c>
      <c r="D27" s="18">
        <v>4</v>
      </c>
      <c r="E27" s="19" t="s">
        <v>154</v>
      </c>
      <c r="F27" s="19" t="s">
        <v>155</v>
      </c>
      <c r="G27" s="19" t="s">
        <v>156</v>
      </c>
      <c r="H27" s="10" t="s">
        <v>131</v>
      </c>
      <c r="I27" s="11" t="s">
        <v>22</v>
      </c>
      <c r="J27" s="23">
        <v>4</v>
      </c>
      <c r="K27" s="23">
        <f t="shared" si="0"/>
        <v>0</v>
      </c>
      <c r="L27" s="81" t="s">
        <v>210</v>
      </c>
    </row>
    <row r="28" s="52" customFormat="1" ht="83" customHeight="1" spans="1:12">
      <c r="A28" s="60"/>
      <c r="B28" s="11" t="s">
        <v>158</v>
      </c>
      <c r="C28" s="19" t="s">
        <v>159</v>
      </c>
      <c r="D28" s="18">
        <v>5</v>
      </c>
      <c r="E28" s="74" t="s">
        <v>160</v>
      </c>
      <c r="F28" s="19" t="s">
        <v>161</v>
      </c>
      <c r="G28" s="74" t="s">
        <v>162</v>
      </c>
      <c r="H28" s="75" t="s">
        <v>163</v>
      </c>
      <c r="I28" s="11" t="s">
        <v>22</v>
      </c>
      <c r="J28" s="23">
        <v>5</v>
      </c>
      <c r="K28" s="23">
        <f t="shared" si="0"/>
        <v>0</v>
      </c>
      <c r="L28" s="81" t="s">
        <v>211</v>
      </c>
    </row>
    <row r="29" s="52" customFormat="1" ht="76" customHeight="1" spans="1:12">
      <c r="A29" s="61"/>
      <c r="B29" s="11"/>
      <c r="C29" s="19" t="s">
        <v>165</v>
      </c>
      <c r="D29" s="18">
        <v>5</v>
      </c>
      <c r="E29" s="74" t="s">
        <v>166</v>
      </c>
      <c r="F29" s="19" t="s">
        <v>167</v>
      </c>
      <c r="G29" s="74" t="s">
        <v>162</v>
      </c>
      <c r="H29" s="75" t="s">
        <v>163</v>
      </c>
      <c r="I29" s="11" t="s">
        <v>22</v>
      </c>
      <c r="J29" s="23">
        <v>5</v>
      </c>
      <c r="K29" s="23">
        <f t="shared" si="0"/>
        <v>0</v>
      </c>
      <c r="L29" s="81" t="s">
        <v>212</v>
      </c>
    </row>
    <row r="30" s="52" customFormat="1" ht="24.75" customHeight="1" spans="1:12">
      <c r="A30" s="65" t="s">
        <v>169</v>
      </c>
      <c r="B30" s="65"/>
      <c r="C30" s="65"/>
      <c r="D30" s="66">
        <f>SUM(D5:D29)</f>
        <v>100</v>
      </c>
      <c r="E30" s="65"/>
      <c r="F30" s="65"/>
      <c r="G30" s="65"/>
      <c r="H30" s="68"/>
      <c r="I30" s="65"/>
      <c r="J30" s="85">
        <f>SUM(J5:J29)</f>
        <v>89.6</v>
      </c>
      <c r="K30" s="23">
        <f t="shared" si="0"/>
        <v>10.4</v>
      </c>
      <c r="L30" s="86"/>
    </row>
    <row r="31" s="49" customFormat="1" ht="51" customHeight="1" spans="1:12">
      <c r="A31" s="67" t="s">
        <v>170</v>
      </c>
      <c r="B31" s="68"/>
      <c r="C31" s="68"/>
      <c r="D31" s="68"/>
      <c r="E31" s="68"/>
      <c r="F31" s="68"/>
      <c r="G31" s="68"/>
      <c r="H31" s="68"/>
      <c r="I31" s="68"/>
      <c r="J31" s="68"/>
      <c r="K31" s="68"/>
      <c r="L31" s="87"/>
    </row>
  </sheetData>
  <mergeCells count="19">
    <mergeCell ref="A1:C1"/>
    <mergeCell ref="A2:L2"/>
    <mergeCell ref="A3:I3"/>
    <mergeCell ref="A30:C30"/>
    <mergeCell ref="A31:I31"/>
    <mergeCell ref="A5:A9"/>
    <mergeCell ref="A10:A16"/>
    <mergeCell ref="A17:A24"/>
    <mergeCell ref="A25:A29"/>
    <mergeCell ref="B5:B6"/>
    <mergeCell ref="B7:B8"/>
    <mergeCell ref="B10:B12"/>
    <mergeCell ref="B13:B15"/>
    <mergeCell ref="B17:B19"/>
    <mergeCell ref="B20:B23"/>
    <mergeCell ref="B26:B27"/>
    <mergeCell ref="B28:B29"/>
    <mergeCell ref="L5:L6"/>
    <mergeCell ref="L10:L12"/>
  </mergeCells>
  <pageMargins left="1.96805555555556" right="1.96805555555556" top="1.10208333333333" bottom="1.02361111111111" header="0.590277777777778" footer="0.590277777777778"/>
  <pageSetup paperSize="9" scale="4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tabSelected="1" topLeftCell="A27" workbookViewId="0">
      <selection activeCell="T28" sqref="T28"/>
    </sheetView>
  </sheetViews>
  <sheetFormatPr defaultColWidth="9" defaultRowHeight="12"/>
  <cols>
    <col min="1" max="2" width="8.63333333333333" style="49" customWidth="1"/>
    <col min="3" max="3" width="8.63333333333333" style="53" customWidth="1"/>
    <col min="4" max="4" width="6.63333333333333" style="54" customWidth="1"/>
    <col min="5" max="5" width="25.6333333333333" style="49" customWidth="1"/>
    <col min="6" max="7" width="30.6333333333333" style="49" customWidth="1"/>
    <col min="8" max="8" width="15.6333333333333" style="53" customWidth="1"/>
    <col min="9" max="11" width="15.6333333333333" style="49" customWidth="1"/>
    <col min="12" max="12" width="22.4083333333333" style="49" customWidth="1"/>
    <col min="13" max="16384" width="9" style="49"/>
  </cols>
  <sheetData>
    <row r="1" s="88" customFormat="1" ht="18.75" spans="1:12">
      <c r="A1" s="5" t="s">
        <v>213</v>
      </c>
      <c r="B1" s="5"/>
      <c r="C1" s="5"/>
      <c r="D1" s="55"/>
      <c r="E1" s="55"/>
      <c r="F1" s="55"/>
      <c r="G1" s="55"/>
      <c r="H1" s="69"/>
      <c r="I1" s="76"/>
      <c r="J1" s="76"/>
      <c r="K1" s="76"/>
      <c r="L1" s="55"/>
    </row>
    <row r="2" s="49" customFormat="1" ht="35.1" customHeight="1" spans="1:12">
      <c r="A2" s="56" t="s">
        <v>1</v>
      </c>
      <c r="B2" s="56"/>
      <c r="C2" s="56"/>
      <c r="D2" s="56"/>
      <c r="E2" s="56"/>
      <c r="F2" s="56"/>
      <c r="G2" s="56"/>
      <c r="H2" s="56"/>
      <c r="I2" s="56"/>
      <c r="J2" s="56"/>
      <c r="K2" s="56"/>
      <c r="L2" s="56"/>
    </row>
    <row r="3" s="52" customFormat="1" ht="24.95" customHeight="1" spans="1:12">
      <c r="A3" s="57" t="s">
        <v>2</v>
      </c>
      <c r="B3" s="57"/>
      <c r="C3" s="57"/>
      <c r="D3" s="57"/>
      <c r="E3" s="57"/>
      <c r="F3" s="57"/>
      <c r="G3" s="57"/>
      <c r="H3" s="57"/>
      <c r="I3" s="57"/>
      <c r="J3" s="57"/>
      <c r="K3" s="57"/>
      <c r="L3" s="77"/>
    </row>
    <row r="4" s="49" customFormat="1" ht="24.95" customHeight="1" spans="1:12">
      <c r="A4" s="33" t="s">
        <v>3</v>
      </c>
      <c r="B4" s="33" t="s">
        <v>4</v>
      </c>
      <c r="C4" s="33" t="s">
        <v>5</v>
      </c>
      <c r="D4" s="33" t="s">
        <v>6</v>
      </c>
      <c r="E4" s="33" t="s">
        <v>7</v>
      </c>
      <c r="F4" s="33" t="s">
        <v>8</v>
      </c>
      <c r="G4" s="33" t="s">
        <v>9</v>
      </c>
      <c r="H4" s="33" t="s">
        <v>10</v>
      </c>
      <c r="I4" s="33" t="s">
        <v>11</v>
      </c>
      <c r="J4" s="33" t="s">
        <v>12</v>
      </c>
      <c r="K4" s="33" t="s">
        <v>13</v>
      </c>
      <c r="L4" s="78" t="s">
        <v>14</v>
      </c>
    </row>
    <row r="5" s="49" customFormat="1" ht="120" spans="1:12">
      <c r="A5" s="11" t="s">
        <v>15</v>
      </c>
      <c r="B5" s="12" t="s">
        <v>16</v>
      </c>
      <c r="C5" s="12" t="s">
        <v>17</v>
      </c>
      <c r="D5" s="14">
        <v>2</v>
      </c>
      <c r="E5" s="70" t="s">
        <v>18</v>
      </c>
      <c r="F5" s="70" t="s">
        <v>19</v>
      </c>
      <c r="G5" s="70" t="s">
        <v>20</v>
      </c>
      <c r="H5" s="10" t="s">
        <v>21</v>
      </c>
      <c r="I5" s="11" t="s">
        <v>22</v>
      </c>
      <c r="J5" s="23">
        <v>2</v>
      </c>
      <c r="K5" s="23">
        <f>D5-J5</f>
        <v>0</v>
      </c>
      <c r="L5" s="79" t="s">
        <v>214</v>
      </c>
    </row>
    <row r="6" s="49" customFormat="1" ht="109.5" customHeight="1" spans="1:12">
      <c r="A6" s="11"/>
      <c r="B6" s="12"/>
      <c r="C6" s="12" t="s">
        <v>24</v>
      </c>
      <c r="D6" s="14">
        <v>2</v>
      </c>
      <c r="E6" s="70" t="s">
        <v>25</v>
      </c>
      <c r="F6" s="70" t="s">
        <v>26</v>
      </c>
      <c r="G6" s="70" t="s">
        <v>27</v>
      </c>
      <c r="H6" s="10" t="s">
        <v>28</v>
      </c>
      <c r="I6" s="11" t="s">
        <v>22</v>
      </c>
      <c r="J6" s="23">
        <v>2</v>
      </c>
      <c r="K6" s="23">
        <f t="shared" ref="K6:K30" si="0">D6-J6</f>
        <v>0</v>
      </c>
      <c r="L6" s="80"/>
    </row>
    <row r="7" s="50" customFormat="1" ht="132" spans="1:12">
      <c r="A7" s="11"/>
      <c r="B7" s="11" t="s">
        <v>29</v>
      </c>
      <c r="C7" s="11" t="s">
        <v>30</v>
      </c>
      <c r="D7" s="58">
        <v>2</v>
      </c>
      <c r="E7" s="19" t="s">
        <v>31</v>
      </c>
      <c r="F7" s="19" t="s">
        <v>32</v>
      </c>
      <c r="G7" s="19" t="s">
        <v>33</v>
      </c>
      <c r="H7" s="19" t="s">
        <v>34</v>
      </c>
      <c r="I7" s="11" t="s">
        <v>22</v>
      </c>
      <c r="J7" s="23">
        <v>1.4</v>
      </c>
      <c r="K7" s="23">
        <f t="shared" si="0"/>
        <v>0.6</v>
      </c>
      <c r="L7" s="81" t="s">
        <v>215</v>
      </c>
    </row>
    <row r="8" s="50" customFormat="1" ht="129" customHeight="1" spans="1:12">
      <c r="A8" s="11"/>
      <c r="B8" s="11"/>
      <c r="C8" s="11" t="s">
        <v>36</v>
      </c>
      <c r="D8" s="58">
        <v>2</v>
      </c>
      <c r="E8" s="19" t="s">
        <v>37</v>
      </c>
      <c r="F8" s="19" t="s">
        <v>38</v>
      </c>
      <c r="G8" s="19" t="s">
        <v>39</v>
      </c>
      <c r="H8" s="19" t="s">
        <v>40</v>
      </c>
      <c r="I8" s="11" t="s">
        <v>22</v>
      </c>
      <c r="J8" s="23">
        <v>0.5</v>
      </c>
      <c r="K8" s="23">
        <f t="shared" si="0"/>
        <v>1.5</v>
      </c>
      <c r="L8" s="81" t="s">
        <v>216</v>
      </c>
    </row>
    <row r="9" s="50" customFormat="1" ht="96" spans="1:12">
      <c r="A9" s="11"/>
      <c r="B9" s="12" t="s">
        <v>41</v>
      </c>
      <c r="C9" s="12" t="s">
        <v>42</v>
      </c>
      <c r="D9" s="14">
        <v>4</v>
      </c>
      <c r="E9" s="70" t="s">
        <v>43</v>
      </c>
      <c r="F9" s="70" t="s">
        <v>44</v>
      </c>
      <c r="G9" s="70" t="s">
        <v>45</v>
      </c>
      <c r="H9" s="10" t="s">
        <v>28</v>
      </c>
      <c r="I9" s="11" t="s">
        <v>22</v>
      </c>
      <c r="J9" s="23">
        <v>4</v>
      </c>
      <c r="K9" s="23">
        <f t="shared" si="0"/>
        <v>0</v>
      </c>
      <c r="L9" s="81" t="s">
        <v>46</v>
      </c>
    </row>
    <row r="10" s="50" customFormat="1" ht="84" spans="1:12">
      <c r="A10" s="12" t="s">
        <v>47</v>
      </c>
      <c r="B10" s="12" t="s">
        <v>48</v>
      </c>
      <c r="C10" s="12" t="s">
        <v>49</v>
      </c>
      <c r="D10" s="14">
        <v>2</v>
      </c>
      <c r="E10" s="70" t="s">
        <v>50</v>
      </c>
      <c r="F10" s="70" t="s">
        <v>51</v>
      </c>
      <c r="G10" s="70" t="s">
        <v>52</v>
      </c>
      <c r="H10" s="10" t="s">
        <v>53</v>
      </c>
      <c r="I10" s="11" t="s">
        <v>22</v>
      </c>
      <c r="J10" s="23">
        <v>2</v>
      </c>
      <c r="K10" s="23">
        <f t="shared" si="0"/>
        <v>0</v>
      </c>
      <c r="L10" s="79" t="s">
        <v>217</v>
      </c>
    </row>
    <row r="11" s="50" customFormat="1" ht="60" spans="1:12">
      <c r="A11" s="12"/>
      <c r="B11" s="12"/>
      <c r="C11" s="12" t="s">
        <v>55</v>
      </c>
      <c r="D11" s="14">
        <v>2</v>
      </c>
      <c r="E11" s="70" t="s">
        <v>56</v>
      </c>
      <c r="F11" s="70" t="s">
        <v>57</v>
      </c>
      <c r="G11" s="70" t="s">
        <v>52</v>
      </c>
      <c r="H11" s="10" t="s">
        <v>58</v>
      </c>
      <c r="I11" s="11" t="s">
        <v>22</v>
      </c>
      <c r="J11" s="23">
        <v>2</v>
      </c>
      <c r="K11" s="23">
        <f t="shared" si="0"/>
        <v>0</v>
      </c>
      <c r="L11" s="82"/>
    </row>
    <row r="12" s="50" customFormat="1" ht="192" spans="1:12">
      <c r="A12" s="12"/>
      <c r="B12" s="12"/>
      <c r="C12" s="12" t="s">
        <v>59</v>
      </c>
      <c r="D12" s="14">
        <v>5</v>
      </c>
      <c r="E12" s="70" t="s">
        <v>60</v>
      </c>
      <c r="F12" s="70" t="s">
        <v>61</v>
      </c>
      <c r="G12" s="70" t="s">
        <v>62</v>
      </c>
      <c r="H12" s="10" t="s">
        <v>63</v>
      </c>
      <c r="I12" s="11" t="s">
        <v>22</v>
      </c>
      <c r="J12" s="23">
        <v>5</v>
      </c>
      <c r="K12" s="23">
        <f t="shared" si="0"/>
        <v>0</v>
      </c>
      <c r="L12" s="80"/>
    </row>
    <row r="13" s="50" customFormat="1" ht="72" spans="1:12">
      <c r="A13" s="12"/>
      <c r="B13" s="59" t="s">
        <v>64</v>
      </c>
      <c r="C13" s="12" t="s">
        <v>65</v>
      </c>
      <c r="D13" s="11">
        <v>5</v>
      </c>
      <c r="E13" s="19" t="s">
        <v>66</v>
      </c>
      <c r="F13" s="19" t="s">
        <v>67</v>
      </c>
      <c r="G13" s="19" t="s">
        <v>68</v>
      </c>
      <c r="H13" s="70" t="s">
        <v>69</v>
      </c>
      <c r="I13" s="11" t="s">
        <v>22</v>
      </c>
      <c r="J13" s="23">
        <v>3</v>
      </c>
      <c r="K13" s="23">
        <f t="shared" si="0"/>
        <v>2</v>
      </c>
      <c r="L13" s="81" t="s">
        <v>218</v>
      </c>
    </row>
    <row r="14" s="50" customFormat="1" ht="96" spans="1:12">
      <c r="A14" s="12"/>
      <c r="B14" s="60"/>
      <c r="C14" s="10" t="s">
        <v>71</v>
      </c>
      <c r="D14" s="10">
        <v>4</v>
      </c>
      <c r="E14" s="71" t="s">
        <v>72</v>
      </c>
      <c r="F14" s="72" t="s">
        <v>73</v>
      </c>
      <c r="G14" s="72" t="s">
        <v>74</v>
      </c>
      <c r="H14" s="73" t="s">
        <v>75</v>
      </c>
      <c r="I14" s="11" t="s">
        <v>22</v>
      </c>
      <c r="J14" s="23">
        <v>2</v>
      </c>
      <c r="K14" s="23">
        <f t="shared" si="0"/>
        <v>2</v>
      </c>
      <c r="L14" s="81" t="s">
        <v>219</v>
      </c>
    </row>
    <row r="15" s="50" customFormat="1" ht="84" spans="1:12">
      <c r="A15" s="12"/>
      <c r="B15" s="61"/>
      <c r="C15" s="12" t="s">
        <v>77</v>
      </c>
      <c r="D15" s="14">
        <v>5</v>
      </c>
      <c r="E15" s="70" t="s">
        <v>78</v>
      </c>
      <c r="F15" s="70" t="s">
        <v>79</v>
      </c>
      <c r="G15" s="70" t="s">
        <v>80</v>
      </c>
      <c r="H15" s="36" t="s">
        <v>81</v>
      </c>
      <c r="I15" s="11" t="s">
        <v>22</v>
      </c>
      <c r="J15" s="23">
        <v>5</v>
      </c>
      <c r="K15" s="23">
        <f t="shared" si="0"/>
        <v>0</v>
      </c>
      <c r="L15" s="81" t="s">
        <v>220</v>
      </c>
    </row>
    <row r="16" s="50" customFormat="1" ht="84" spans="1:12">
      <c r="A16" s="12"/>
      <c r="B16" s="12" t="s">
        <v>83</v>
      </c>
      <c r="C16" s="12" t="s">
        <v>84</v>
      </c>
      <c r="D16" s="14">
        <v>5</v>
      </c>
      <c r="E16" s="70" t="s">
        <v>85</v>
      </c>
      <c r="F16" s="70" t="s">
        <v>86</v>
      </c>
      <c r="G16" s="70" t="s">
        <v>87</v>
      </c>
      <c r="H16" s="36" t="s">
        <v>88</v>
      </c>
      <c r="I16" s="11" t="s">
        <v>22</v>
      </c>
      <c r="J16" s="23">
        <v>4.83</v>
      </c>
      <c r="K16" s="23">
        <f t="shared" si="0"/>
        <v>0.17</v>
      </c>
      <c r="L16" s="81" t="s">
        <v>221</v>
      </c>
    </row>
    <row r="17" s="50" customFormat="1" ht="24" spans="1:12">
      <c r="A17" s="59" t="s">
        <v>90</v>
      </c>
      <c r="B17" s="12" t="s">
        <v>91</v>
      </c>
      <c r="C17" s="12" t="s">
        <v>92</v>
      </c>
      <c r="D17" s="14">
        <v>4</v>
      </c>
      <c r="E17" s="70" t="s">
        <v>93</v>
      </c>
      <c r="F17" s="70" t="s">
        <v>94</v>
      </c>
      <c r="G17" s="70" t="s">
        <v>95</v>
      </c>
      <c r="H17" s="10" t="s">
        <v>96</v>
      </c>
      <c r="I17" s="11" t="s">
        <v>22</v>
      </c>
      <c r="J17" s="23">
        <v>4</v>
      </c>
      <c r="K17" s="23">
        <f t="shared" si="0"/>
        <v>0</v>
      </c>
      <c r="L17" s="81" t="s">
        <v>222</v>
      </c>
    </row>
    <row r="18" s="51" customFormat="1" ht="144" spans="1:12">
      <c r="A18" s="60"/>
      <c r="B18" s="12"/>
      <c r="C18" s="19" t="s">
        <v>98</v>
      </c>
      <c r="D18" s="18">
        <v>5</v>
      </c>
      <c r="E18" s="19" t="s">
        <v>99</v>
      </c>
      <c r="F18" s="19" t="s">
        <v>100</v>
      </c>
      <c r="G18" s="19" t="s">
        <v>101</v>
      </c>
      <c r="H18" s="10" t="s">
        <v>102</v>
      </c>
      <c r="I18" s="11" t="s">
        <v>22</v>
      </c>
      <c r="J18" s="23">
        <v>4</v>
      </c>
      <c r="K18" s="23">
        <f t="shared" si="0"/>
        <v>1</v>
      </c>
      <c r="L18" s="81" t="s">
        <v>223</v>
      </c>
    </row>
    <row r="19" s="50" customFormat="1" ht="132" spans="1:12">
      <c r="A19" s="60"/>
      <c r="B19" s="12"/>
      <c r="C19" s="15" t="s">
        <v>104</v>
      </c>
      <c r="D19" s="62">
        <v>5</v>
      </c>
      <c r="E19" s="15" t="s">
        <v>105</v>
      </c>
      <c r="F19" s="19" t="s">
        <v>106</v>
      </c>
      <c r="G19" s="19" t="s">
        <v>107</v>
      </c>
      <c r="H19" s="10" t="s">
        <v>102</v>
      </c>
      <c r="I19" s="11" t="s">
        <v>22</v>
      </c>
      <c r="J19" s="23">
        <v>4</v>
      </c>
      <c r="K19" s="23">
        <f t="shared" si="0"/>
        <v>1</v>
      </c>
      <c r="L19" s="81" t="s">
        <v>224</v>
      </c>
    </row>
    <row r="20" s="50" customFormat="1" ht="84" spans="1:12">
      <c r="A20" s="60"/>
      <c r="B20" s="12" t="s">
        <v>109</v>
      </c>
      <c r="C20" s="13" t="s">
        <v>110</v>
      </c>
      <c r="D20" s="14">
        <v>5</v>
      </c>
      <c r="E20" s="70" t="s">
        <v>111</v>
      </c>
      <c r="F20" s="70" t="s">
        <v>112</v>
      </c>
      <c r="G20" s="70" t="s">
        <v>113</v>
      </c>
      <c r="H20" s="10" t="s">
        <v>114</v>
      </c>
      <c r="I20" s="11" t="s">
        <v>22</v>
      </c>
      <c r="J20" s="23">
        <v>5</v>
      </c>
      <c r="K20" s="23">
        <f t="shared" si="0"/>
        <v>0</v>
      </c>
      <c r="L20" s="81" t="s">
        <v>225</v>
      </c>
    </row>
    <row r="21" s="50" customFormat="1" ht="120" spans="1:12">
      <c r="A21" s="60"/>
      <c r="B21" s="12"/>
      <c r="C21" s="13" t="s">
        <v>116</v>
      </c>
      <c r="D21" s="14">
        <v>5</v>
      </c>
      <c r="E21" s="70" t="s">
        <v>117</v>
      </c>
      <c r="F21" s="70" t="s">
        <v>118</v>
      </c>
      <c r="G21" s="70" t="s">
        <v>119</v>
      </c>
      <c r="H21" s="10" t="s">
        <v>120</v>
      </c>
      <c r="I21" s="11" t="s">
        <v>22</v>
      </c>
      <c r="J21" s="23">
        <v>5</v>
      </c>
      <c r="K21" s="23">
        <f t="shared" si="0"/>
        <v>0</v>
      </c>
      <c r="L21" s="81" t="s">
        <v>226</v>
      </c>
    </row>
    <row r="22" s="50" customFormat="1" ht="84" spans="1:12">
      <c r="A22" s="60"/>
      <c r="B22" s="12"/>
      <c r="C22" s="15" t="s">
        <v>122</v>
      </c>
      <c r="D22" s="62">
        <v>4</v>
      </c>
      <c r="E22" s="15" t="s">
        <v>123</v>
      </c>
      <c r="F22" s="19" t="s">
        <v>124</v>
      </c>
      <c r="G22" s="19" t="s">
        <v>125</v>
      </c>
      <c r="H22" s="10" t="s">
        <v>102</v>
      </c>
      <c r="I22" s="11" t="s">
        <v>22</v>
      </c>
      <c r="J22" s="23">
        <v>4</v>
      </c>
      <c r="K22" s="23">
        <f t="shared" si="0"/>
        <v>0</v>
      </c>
      <c r="L22" s="83" t="s">
        <v>227</v>
      </c>
    </row>
    <row r="23" s="50" customFormat="1" ht="48" spans="1:12">
      <c r="A23" s="60"/>
      <c r="B23" s="12"/>
      <c r="C23" s="13" t="s">
        <v>127</v>
      </c>
      <c r="D23" s="14">
        <v>6</v>
      </c>
      <c r="E23" s="70" t="s">
        <v>128</v>
      </c>
      <c r="F23" s="70" t="s">
        <v>129</v>
      </c>
      <c r="G23" s="70" t="s">
        <v>130</v>
      </c>
      <c r="H23" s="10" t="s">
        <v>131</v>
      </c>
      <c r="I23" s="11" t="s">
        <v>22</v>
      </c>
      <c r="J23" s="23">
        <v>5.69</v>
      </c>
      <c r="K23" s="23">
        <f t="shared" si="0"/>
        <v>0.31</v>
      </c>
      <c r="L23" s="81" t="s">
        <v>228</v>
      </c>
    </row>
    <row r="24" s="50" customFormat="1" ht="24" spans="1:12">
      <c r="A24" s="61"/>
      <c r="B24" s="12" t="s">
        <v>133</v>
      </c>
      <c r="C24" s="13" t="s">
        <v>134</v>
      </c>
      <c r="D24" s="14">
        <v>4</v>
      </c>
      <c r="E24" s="70" t="s">
        <v>135</v>
      </c>
      <c r="F24" s="70" t="s">
        <v>136</v>
      </c>
      <c r="G24" s="70" t="s">
        <v>137</v>
      </c>
      <c r="H24" s="10" t="s">
        <v>96</v>
      </c>
      <c r="I24" s="11" t="s">
        <v>22</v>
      </c>
      <c r="J24" s="23">
        <v>4</v>
      </c>
      <c r="K24" s="23">
        <f t="shared" si="0"/>
        <v>0</v>
      </c>
      <c r="L24" s="84" t="s">
        <v>229</v>
      </c>
    </row>
    <row r="25" s="50" customFormat="1" ht="36" spans="1:12">
      <c r="A25" s="59" t="s">
        <v>139</v>
      </c>
      <c r="B25" s="12" t="s">
        <v>140</v>
      </c>
      <c r="C25" s="15" t="s">
        <v>141</v>
      </c>
      <c r="D25" s="16">
        <v>4</v>
      </c>
      <c r="E25" s="70" t="s">
        <v>142</v>
      </c>
      <c r="F25" s="70" t="s">
        <v>143</v>
      </c>
      <c r="G25" s="70" t="s">
        <v>144</v>
      </c>
      <c r="H25" s="10" t="s">
        <v>131</v>
      </c>
      <c r="I25" s="11" t="s">
        <v>22</v>
      </c>
      <c r="J25" s="23">
        <v>3.94</v>
      </c>
      <c r="K25" s="23">
        <f t="shared" si="0"/>
        <v>0.0600000000000001</v>
      </c>
      <c r="L25" s="81" t="s">
        <v>230</v>
      </c>
    </row>
    <row r="26" s="52" customFormat="1" ht="131" customHeight="1" spans="1:12">
      <c r="A26" s="60"/>
      <c r="B26" s="63" t="s">
        <v>146</v>
      </c>
      <c r="C26" s="17" t="s">
        <v>147</v>
      </c>
      <c r="D26" s="18">
        <v>4</v>
      </c>
      <c r="E26" s="19" t="s">
        <v>148</v>
      </c>
      <c r="F26" s="19" t="s">
        <v>149</v>
      </c>
      <c r="G26" s="19" t="s">
        <v>150</v>
      </c>
      <c r="H26" s="10" t="s">
        <v>151</v>
      </c>
      <c r="I26" s="11" t="s">
        <v>22</v>
      </c>
      <c r="J26" s="23">
        <v>4</v>
      </c>
      <c r="K26" s="23">
        <f t="shared" si="0"/>
        <v>0</v>
      </c>
      <c r="L26" s="81" t="s">
        <v>231</v>
      </c>
    </row>
    <row r="27" s="52" customFormat="1" ht="78" customHeight="1" spans="1:12">
      <c r="A27" s="60"/>
      <c r="B27" s="64"/>
      <c r="C27" s="19" t="s">
        <v>153</v>
      </c>
      <c r="D27" s="18">
        <v>4</v>
      </c>
      <c r="E27" s="19" t="s">
        <v>154</v>
      </c>
      <c r="F27" s="19" t="s">
        <v>155</v>
      </c>
      <c r="G27" s="19" t="s">
        <v>156</v>
      </c>
      <c r="H27" s="10" t="s">
        <v>131</v>
      </c>
      <c r="I27" s="11" t="s">
        <v>22</v>
      </c>
      <c r="J27" s="23">
        <v>3.89</v>
      </c>
      <c r="K27" s="23">
        <f t="shared" si="0"/>
        <v>0.11</v>
      </c>
      <c r="L27" s="81" t="s">
        <v>232</v>
      </c>
    </row>
    <row r="28" s="52" customFormat="1" ht="83" customHeight="1" spans="1:12">
      <c r="A28" s="60"/>
      <c r="B28" s="11" t="s">
        <v>158</v>
      </c>
      <c r="C28" s="19" t="s">
        <v>159</v>
      </c>
      <c r="D28" s="18">
        <v>5</v>
      </c>
      <c r="E28" s="74" t="s">
        <v>160</v>
      </c>
      <c r="F28" s="19" t="s">
        <v>161</v>
      </c>
      <c r="G28" s="74" t="s">
        <v>162</v>
      </c>
      <c r="H28" s="75" t="s">
        <v>163</v>
      </c>
      <c r="I28" s="11" t="s">
        <v>22</v>
      </c>
      <c r="J28" s="23">
        <v>5</v>
      </c>
      <c r="K28" s="23">
        <f t="shared" si="0"/>
        <v>0</v>
      </c>
      <c r="L28" s="81" t="s">
        <v>233</v>
      </c>
    </row>
    <row r="29" s="52" customFormat="1" ht="76" customHeight="1" spans="1:12">
      <c r="A29" s="61"/>
      <c r="B29" s="11"/>
      <c r="C29" s="19" t="s">
        <v>165</v>
      </c>
      <c r="D29" s="18">
        <v>5</v>
      </c>
      <c r="E29" s="74" t="s">
        <v>166</v>
      </c>
      <c r="F29" s="19" t="s">
        <v>167</v>
      </c>
      <c r="G29" s="74" t="s">
        <v>162</v>
      </c>
      <c r="H29" s="75" t="s">
        <v>163</v>
      </c>
      <c r="I29" s="11" t="s">
        <v>22</v>
      </c>
      <c r="J29" s="23">
        <v>4.48</v>
      </c>
      <c r="K29" s="23">
        <f t="shared" si="0"/>
        <v>0.52</v>
      </c>
      <c r="L29" s="81" t="s">
        <v>234</v>
      </c>
    </row>
    <row r="30" s="52" customFormat="1" ht="24.75" customHeight="1" spans="1:12">
      <c r="A30" s="65" t="s">
        <v>169</v>
      </c>
      <c r="B30" s="65"/>
      <c r="C30" s="65"/>
      <c r="D30" s="66">
        <f>SUM(D5:D29)</f>
        <v>100</v>
      </c>
      <c r="E30" s="65"/>
      <c r="F30" s="65"/>
      <c r="G30" s="65"/>
      <c r="H30" s="68"/>
      <c r="I30" s="65"/>
      <c r="J30" s="85">
        <f>SUM(J5:J29)</f>
        <v>90.73</v>
      </c>
      <c r="K30" s="23">
        <f t="shared" si="0"/>
        <v>9.27</v>
      </c>
      <c r="L30" s="86"/>
    </row>
    <row r="31" s="49" customFormat="1" ht="51" customHeight="1" spans="1:12">
      <c r="A31" s="67" t="s">
        <v>170</v>
      </c>
      <c r="B31" s="68"/>
      <c r="C31" s="68"/>
      <c r="D31" s="68"/>
      <c r="E31" s="68"/>
      <c r="F31" s="68"/>
      <c r="G31" s="68"/>
      <c r="H31" s="68"/>
      <c r="I31" s="68"/>
      <c r="J31" s="68"/>
      <c r="K31" s="68"/>
      <c r="L31" s="87"/>
    </row>
  </sheetData>
  <mergeCells count="19">
    <mergeCell ref="A1:C1"/>
    <mergeCell ref="A2:L2"/>
    <mergeCell ref="A3:I3"/>
    <mergeCell ref="A30:C30"/>
    <mergeCell ref="A31:I31"/>
    <mergeCell ref="A5:A9"/>
    <mergeCell ref="A10:A16"/>
    <mergeCell ref="A17:A24"/>
    <mergeCell ref="A25:A29"/>
    <mergeCell ref="B5:B6"/>
    <mergeCell ref="B7:B8"/>
    <mergeCell ref="B10:B12"/>
    <mergeCell ref="B13:B15"/>
    <mergeCell ref="B17:B19"/>
    <mergeCell ref="B20:B23"/>
    <mergeCell ref="B26:B27"/>
    <mergeCell ref="B28:B29"/>
    <mergeCell ref="L5:L6"/>
    <mergeCell ref="L10:L12"/>
  </mergeCells>
  <pageMargins left="0.786805555555556" right="0.786805555555556" top="1.10208333333333" bottom="1.02361111111111" header="0.590277777777778" footer="0.590277777777778"/>
  <pageSetup paperSize="9" scale="64"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tabSelected="1" topLeftCell="C26" workbookViewId="0">
      <selection activeCell="T28" sqref="T28"/>
    </sheetView>
  </sheetViews>
  <sheetFormatPr defaultColWidth="9" defaultRowHeight="12"/>
  <cols>
    <col min="1" max="2" width="8.63333333333333" style="49" customWidth="1"/>
    <col min="3" max="3" width="8.63333333333333" style="53" customWidth="1"/>
    <col min="4" max="4" width="6.63333333333333" style="54" customWidth="1"/>
    <col min="5" max="5" width="25.6333333333333" style="49" customWidth="1"/>
    <col min="6" max="7" width="30.6333333333333" style="49" customWidth="1"/>
    <col min="8" max="8" width="15.6333333333333" style="53" customWidth="1"/>
    <col min="9" max="11" width="15.6333333333333" style="49" customWidth="1"/>
    <col min="12" max="12" width="22.4083333333333" style="49" customWidth="1"/>
    <col min="13" max="16384" width="9" style="49"/>
  </cols>
  <sheetData>
    <row r="1" s="46" customFormat="1" ht="18.75" spans="1:12">
      <c r="A1" s="5" t="s">
        <v>235</v>
      </c>
      <c r="B1" s="5"/>
      <c r="C1" s="5"/>
      <c r="D1" s="55"/>
      <c r="E1" s="55"/>
      <c r="F1" s="55"/>
      <c r="G1" s="55"/>
      <c r="H1" s="69"/>
      <c r="I1" s="76"/>
      <c r="J1" s="76"/>
      <c r="K1" s="76"/>
      <c r="L1" s="55"/>
    </row>
    <row r="2" s="47" customFormat="1" ht="35.1" customHeight="1" spans="1:12">
      <c r="A2" s="56" t="s">
        <v>1</v>
      </c>
      <c r="B2" s="56"/>
      <c r="C2" s="56"/>
      <c r="D2" s="56"/>
      <c r="E2" s="56"/>
      <c r="F2" s="56"/>
      <c r="G2" s="56"/>
      <c r="H2" s="56"/>
      <c r="I2" s="56"/>
      <c r="J2" s="56"/>
      <c r="K2" s="56"/>
      <c r="L2" s="56"/>
    </row>
    <row r="3" s="48" customFormat="1" ht="24.95" customHeight="1" spans="1:12">
      <c r="A3" s="57" t="s">
        <v>2</v>
      </c>
      <c r="B3" s="57"/>
      <c r="C3" s="57"/>
      <c r="D3" s="57"/>
      <c r="E3" s="57"/>
      <c r="F3" s="57"/>
      <c r="G3" s="57"/>
      <c r="H3" s="57"/>
      <c r="I3" s="57"/>
      <c r="J3" s="57"/>
      <c r="K3" s="57"/>
      <c r="L3" s="77"/>
    </row>
    <row r="4" s="49" customFormat="1" ht="24.95" customHeight="1" spans="1:12">
      <c r="A4" s="33" t="s">
        <v>3</v>
      </c>
      <c r="B4" s="33" t="s">
        <v>4</v>
      </c>
      <c r="C4" s="33" t="s">
        <v>5</v>
      </c>
      <c r="D4" s="33" t="s">
        <v>6</v>
      </c>
      <c r="E4" s="33" t="s">
        <v>7</v>
      </c>
      <c r="F4" s="33" t="s">
        <v>8</v>
      </c>
      <c r="G4" s="33" t="s">
        <v>9</v>
      </c>
      <c r="H4" s="33" t="s">
        <v>10</v>
      </c>
      <c r="I4" s="33" t="s">
        <v>11</v>
      </c>
      <c r="J4" s="33" t="s">
        <v>12</v>
      </c>
      <c r="K4" s="33" t="s">
        <v>13</v>
      </c>
      <c r="L4" s="78" t="s">
        <v>14</v>
      </c>
    </row>
    <row r="5" s="49" customFormat="1" ht="120" spans="1:12">
      <c r="A5" s="11" t="s">
        <v>15</v>
      </c>
      <c r="B5" s="12" t="s">
        <v>16</v>
      </c>
      <c r="C5" s="12" t="s">
        <v>17</v>
      </c>
      <c r="D5" s="14">
        <v>2</v>
      </c>
      <c r="E5" s="70" t="s">
        <v>18</v>
      </c>
      <c r="F5" s="70" t="s">
        <v>19</v>
      </c>
      <c r="G5" s="70" t="s">
        <v>20</v>
      </c>
      <c r="H5" s="10" t="s">
        <v>21</v>
      </c>
      <c r="I5" s="11" t="s">
        <v>22</v>
      </c>
      <c r="J5" s="23">
        <v>2</v>
      </c>
      <c r="K5" s="23">
        <f>D5-J5</f>
        <v>0</v>
      </c>
      <c r="L5" s="79" t="s">
        <v>236</v>
      </c>
    </row>
    <row r="6" s="49" customFormat="1" ht="109.5" customHeight="1" spans="1:12">
      <c r="A6" s="11"/>
      <c r="B6" s="12"/>
      <c r="C6" s="12" t="s">
        <v>24</v>
      </c>
      <c r="D6" s="14">
        <v>2</v>
      </c>
      <c r="E6" s="70" t="s">
        <v>25</v>
      </c>
      <c r="F6" s="70" t="s">
        <v>26</v>
      </c>
      <c r="G6" s="70" t="s">
        <v>27</v>
      </c>
      <c r="H6" s="10" t="s">
        <v>28</v>
      </c>
      <c r="I6" s="11" t="s">
        <v>22</v>
      </c>
      <c r="J6" s="23">
        <v>2</v>
      </c>
      <c r="K6" s="23">
        <f t="shared" ref="K6:K30" si="0">D6-J6</f>
        <v>0</v>
      </c>
      <c r="L6" s="80"/>
    </row>
    <row r="7" s="50" customFormat="1" ht="132" spans="1:12">
      <c r="A7" s="11"/>
      <c r="B7" s="11" t="s">
        <v>29</v>
      </c>
      <c r="C7" s="11" t="s">
        <v>30</v>
      </c>
      <c r="D7" s="58">
        <v>2</v>
      </c>
      <c r="E7" s="19" t="s">
        <v>31</v>
      </c>
      <c r="F7" s="19" t="s">
        <v>32</v>
      </c>
      <c r="G7" s="19" t="s">
        <v>33</v>
      </c>
      <c r="H7" s="19" t="s">
        <v>34</v>
      </c>
      <c r="I7" s="11" t="s">
        <v>22</v>
      </c>
      <c r="J7" s="23">
        <v>2</v>
      </c>
      <c r="K7" s="23">
        <f t="shared" si="0"/>
        <v>0</v>
      </c>
      <c r="L7" s="81" t="s">
        <v>237</v>
      </c>
    </row>
    <row r="8" s="50" customFormat="1" ht="129" customHeight="1" spans="1:12">
      <c r="A8" s="11"/>
      <c r="B8" s="11"/>
      <c r="C8" s="11" t="s">
        <v>36</v>
      </c>
      <c r="D8" s="58">
        <v>2</v>
      </c>
      <c r="E8" s="19" t="s">
        <v>37</v>
      </c>
      <c r="F8" s="19" t="s">
        <v>38</v>
      </c>
      <c r="G8" s="19" t="s">
        <v>39</v>
      </c>
      <c r="H8" s="19" t="s">
        <v>40</v>
      </c>
      <c r="I8" s="11" t="s">
        <v>22</v>
      </c>
      <c r="J8" s="23">
        <v>2</v>
      </c>
      <c r="K8" s="23">
        <f t="shared" si="0"/>
        <v>0</v>
      </c>
      <c r="L8" s="81" t="s">
        <v>238</v>
      </c>
    </row>
    <row r="9" s="50" customFormat="1" ht="96" spans="1:12">
      <c r="A9" s="11"/>
      <c r="B9" s="12" t="s">
        <v>41</v>
      </c>
      <c r="C9" s="12" t="s">
        <v>42</v>
      </c>
      <c r="D9" s="14">
        <v>4</v>
      </c>
      <c r="E9" s="70" t="s">
        <v>43</v>
      </c>
      <c r="F9" s="70" t="s">
        <v>44</v>
      </c>
      <c r="G9" s="70" t="s">
        <v>45</v>
      </c>
      <c r="H9" s="10" t="s">
        <v>28</v>
      </c>
      <c r="I9" s="11" t="s">
        <v>22</v>
      </c>
      <c r="J9" s="23">
        <v>4</v>
      </c>
      <c r="K9" s="23">
        <f t="shared" si="0"/>
        <v>0</v>
      </c>
      <c r="L9" s="81" t="s">
        <v>46</v>
      </c>
    </row>
    <row r="10" s="50" customFormat="1" ht="84" spans="1:12">
      <c r="A10" s="12" t="s">
        <v>47</v>
      </c>
      <c r="B10" s="12" t="s">
        <v>48</v>
      </c>
      <c r="C10" s="12" t="s">
        <v>49</v>
      </c>
      <c r="D10" s="14">
        <v>2</v>
      </c>
      <c r="E10" s="70" t="s">
        <v>50</v>
      </c>
      <c r="F10" s="70" t="s">
        <v>51</v>
      </c>
      <c r="G10" s="70" t="s">
        <v>52</v>
      </c>
      <c r="H10" s="10" t="s">
        <v>53</v>
      </c>
      <c r="I10" s="11" t="s">
        <v>22</v>
      </c>
      <c r="J10" s="23">
        <v>2</v>
      </c>
      <c r="K10" s="23">
        <f t="shared" si="0"/>
        <v>0</v>
      </c>
      <c r="L10" s="79" t="s">
        <v>239</v>
      </c>
    </row>
    <row r="11" s="50" customFormat="1" ht="60" spans="1:12">
      <c r="A11" s="12"/>
      <c r="B11" s="12"/>
      <c r="C11" s="12" t="s">
        <v>55</v>
      </c>
      <c r="D11" s="14">
        <v>2</v>
      </c>
      <c r="E11" s="70" t="s">
        <v>56</v>
      </c>
      <c r="F11" s="70" t="s">
        <v>57</v>
      </c>
      <c r="G11" s="70" t="s">
        <v>52</v>
      </c>
      <c r="H11" s="10" t="s">
        <v>58</v>
      </c>
      <c r="I11" s="11" t="s">
        <v>22</v>
      </c>
      <c r="J11" s="23">
        <v>2</v>
      </c>
      <c r="K11" s="23">
        <f t="shared" si="0"/>
        <v>0</v>
      </c>
      <c r="L11" s="82"/>
    </row>
    <row r="12" s="50" customFormat="1" ht="192" spans="1:12">
      <c r="A12" s="12"/>
      <c r="B12" s="12"/>
      <c r="C12" s="12" t="s">
        <v>59</v>
      </c>
      <c r="D12" s="14">
        <v>5</v>
      </c>
      <c r="E12" s="70" t="s">
        <v>60</v>
      </c>
      <c r="F12" s="70" t="s">
        <v>61</v>
      </c>
      <c r="G12" s="70" t="s">
        <v>62</v>
      </c>
      <c r="H12" s="10" t="s">
        <v>63</v>
      </c>
      <c r="I12" s="11" t="s">
        <v>22</v>
      </c>
      <c r="J12" s="23">
        <v>5</v>
      </c>
      <c r="K12" s="23">
        <f t="shared" si="0"/>
        <v>0</v>
      </c>
      <c r="L12" s="80"/>
    </row>
    <row r="13" s="50" customFormat="1" ht="72" spans="1:12">
      <c r="A13" s="12"/>
      <c r="B13" s="59" t="s">
        <v>64</v>
      </c>
      <c r="C13" s="12" t="s">
        <v>65</v>
      </c>
      <c r="D13" s="11">
        <v>5</v>
      </c>
      <c r="E13" s="19" t="s">
        <v>66</v>
      </c>
      <c r="F13" s="19" t="s">
        <v>67</v>
      </c>
      <c r="G13" s="19" t="s">
        <v>68</v>
      </c>
      <c r="H13" s="70" t="s">
        <v>69</v>
      </c>
      <c r="I13" s="11" t="s">
        <v>22</v>
      </c>
      <c r="J13" s="23">
        <v>3</v>
      </c>
      <c r="K13" s="23">
        <f t="shared" si="0"/>
        <v>2</v>
      </c>
      <c r="L13" s="81" t="s">
        <v>240</v>
      </c>
    </row>
    <row r="14" s="50" customFormat="1" ht="96" spans="1:12">
      <c r="A14" s="12"/>
      <c r="B14" s="60"/>
      <c r="C14" s="10" t="s">
        <v>71</v>
      </c>
      <c r="D14" s="10">
        <v>4</v>
      </c>
      <c r="E14" s="71" t="s">
        <v>72</v>
      </c>
      <c r="F14" s="72" t="s">
        <v>73</v>
      </c>
      <c r="G14" s="72" t="s">
        <v>74</v>
      </c>
      <c r="H14" s="73" t="s">
        <v>75</v>
      </c>
      <c r="I14" s="11" t="s">
        <v>22</v>
      </c>
      <c r="J14" s="23">
        <v>2</v>
      </c>
      <c r="K14" s="23">
        <f t="shared" si="0"/>
        <v>2</v>
      </c>
      <c r="L14" s="81" t="s">
        <v>241</v>
      </c>
    </row>
    <row r="15" s="50" customFormat="1" ht="84" spans="1:12">
      <c r="A15" s="12"/>
      <c r="B15" s="61"/>
      <c r="C15" s="12" t="s">
        <v>77</v>
      </c>
      <c r="D15" s="14">
        <v>5</v>
      </c>
      <c r="E15" s="70" t="s">
        <v>78</v>
      </c>
      <c r="F15" s="70" t="s">
        <v>79</v>
      </c>
      <c r="G15" s="70" t="s">
        <v>80</v>
      </c>
      <c r="H15" s="36" t="s">
        <v>81</v>
      </c>
      <c r="I15" s="11" t="s">
        <v>22</v>
      </c>
      <c r="J15" s="23">
        <v>5</v>
      </c>
      <c r="K15" s="23">
        <f t="shared" si="0"/>
        <v>0</v>
      </c>
      <c r="L15" s="81" t="s">
        <v>242</v>
      </c>
    </row>
    <row r="16" s="50" customFormat="1" ht="84" spans="1:12">
      <c r="A16" s="12"/>
      <c r="B16" s="12" t="s">
        <v>83</v>
      </c>
      <c r="C16" s="12" t="s">
        <v>84</v>
      </c>
      <c r="D16" s="14">
        <v>5</v>
      </c>
      <c r="E16" s="70" t="s">
        <v>85</v>
      </c>
      <c r="F16" s="70" t="s">
        <v>86</v>
      </c>
      <c r="G16" s="70" t="s">
        <v>87</v>
      </c>
      <c r="H16" s="36" t="s">
        <v>88</v>
      </c>
      <c r="I16" s="11" t="s">
        <v>22</v>
      </c>
      <c r="J16" s="23">
        <v>4.12</v>
      </c>
      <c r="K16" s="23">
        <f t="shared" si="0"/>
        <v>0.88</v>
      </c>
      <c r="L16" s="81" t="s">
        <v>243</v>
      </c>
    </row>
    <row r="17" s="50" customFormat="1" ht="24" spans="1:12">
      <c r="A17" s="59" t="s">
        <v>90</v>
      </c>
      <c r="B17" s="12" t="s">
        <v>91</v>
      </c>
      <c r="C17" s="12" t="s">
        <v>92</v>
      </c>
      <c r="D17" s="14">
        <v>4</v>
      </c>
      <c r="E17" s="70" t="s">
        <v>93</v>
      </c>
      <c r="F17" s="70" t="s">
        <v>94</v>
      </c>
      <c r="G17" s="70" t="s">
        <v>95</v>
      </c>
      <c r="H17" s="10" t="s">
        <v>96</v>
      </c>
      <c r="I17" s="11" t="s">
        <v>22</v>
      </c>
      <c r="J17" s="23">
        <v>4</v>
      </c>
      <c r="K17" s="23">
        <f t="shared" si="0"/>
        <v>0</v>
      </c>
      <c r="L17" s="81" t="s">
        <v>222</v>
      </c>
    </row>
    <row r="18" s="51" customFormat="1" ht="120" spans="1:12">
      <c r="A18" s="60"/>
      <c r="B18" s="12"/>
      <c r="C18" s="19" t="s">
        <v>98</v>
      </c>
      <c r="D18" s="18">
        <v>5</v>
      </c>
      <c r="E18" s="19" t="s">
        <v>99</v>
      </c>
      <c r="F18" s="19" t="s">
        <v>100</v>
      </c>
      <c r="G18" s="19" t="s">
        <v>101</v>
      </c>
      <c r="H18" s="10" t="s">
        <v>102</v>
      </c>
      <c r="I18" s="11" t="s">
        <v>22</v>
      </c>
      <c r="J18" s="23">
        <v>5</v>
      </c>
      <c r="K18" s="23">
        <f t="shared" si="0"/>
        <v>0</v>
      </c>
      <c r="L18" s="81" t="s">
        <v>244</v>
      </c>
    </row>
    <row r="19" s="50" customFormat="1" ht="132" spans="1:12">
      <c r="A19" s="60"/>
      <c r="B19" s="12"/>
      <c r="C19" s="15" t="s">
        <v>104</v>
      </c>
      <c r="D19" s="62">
        <v>5</v>
      </c>
      <c r="E19" s="15" t="s">
        <v>105</v>
      </c>
      <c r="F19" s="19" t="s">
        <v>106</v>
      </c>
      <c r="G19" s="19" t="s">
        <v>107</v>
      </c>
      <c r="H19" s="10" t="s">
        <v>102</v>
      </c>
      <c r="I19" s="11" t="s">
        <v>22</v>
      </c>
      <c r="J19" s="23">
        <v>4</v>
      </c>
      <c r="K19" s="23">
        <f t="shared" si="0"/>
        <v>1</v>
      </c>
      <c r="L19" s="81" t="s">
        <v>245</v>
      </c>
    </row>
    <row r="20" s="50" customFormat="1" ht="84" spans="1:12">
      <c r="A20" s="60"/>
      <c r="B20" s="12" t="s">
        <v>109</v>
      </c>
      <c r="C20" s="13" t="s">
        <v>110</v>
      </c>
      <c r="D20" s="14">
        <v>5</v>
      </c>
      <c r="E20" s="70" t="s">
        <v>111</v>
      </c>
      <c r="F20" s="70" t="s">
        <v>112</v>
      </c>
      <c r="G20" s="70" t="s">
        <v>113</v>
      </c>
      <c r="H20" s="10" t="s">
        <v>114</v>
      </c>
      <c r="I20" s="11" t="s">
        <v>22</v>
      </c>
      <c r="J20" s="23">
        <v>5</v>
      </c>
      <c r="K20" s="23">
        <f t="shared" si="0"/>
        <v>0</v>
      </c>
      <c r="L20" s="81" t="s">
        <v>246</v>
      </c>
    </row>
    <row r="21" s="50" customFormat="1" ht="144" spans="1:12">
      <c r="A21" s="60"/>
      <c r="B21" s="12"/>
      <c r="C21" s="13" t="s">
        <v>116</v>
      </c>
      <c r="D21" s="14">
        <v>5</v>
      </c>
      <c r="E21" s="70" t="s">
        <v>117</v>
      </c>
      <c r="F21" s="70" t="s">
        <v>118</v>
      </c>
      <c r="G21" s="70" t="s">
        <v>119</v>
      </c>
      <c r="H21" s="10" t="s">
        <v>120</v>
      </c>
      <c r="I21" s="11" t="s">
        <v>22</v>
      </c>
      <c r="J21" s="23">
        <v>0</v>
      </c>
      <c r="K21" s="23">
        <f t="shared" si="0"/>
        <v>5</v>
      </c>
      <c r="L21" s="81" t="s">
        <v>247</v>
      </c>
    </row>
    <row r="22" s="50" customFormat="1" ht="84" spans="1:12">
      <c r="A22" s="60"/>
      <c r="B22" s="12"/>
      <c r="C22" s="15" t="s">
        <v>122</v>
      </c>
      <c r="D22" s="62">
        <v>4</v>
      </c>
      <c r="E22" s="15" t="s">
        <v>123</v>
      </c>
      <c r="F22" s="19" t="s">
        <v>124</v>
      </c>
      <c r="G22" s="19" t="s">
        <v>125</v>
      </c>
      <c r="H22" s="10" t="s">
        <v>102</v>
      </c>
      <c r="I22" s="11" t="s">
        <v>22</v>
      </c>
      <c r="J22" s="23">
        <v>4</v>
      </c>
      <c r="K22" s="23">
        <f t="shared" si="0"/>
        <v>0</v>
      </c>
      <c r="L22" s="83" t="s">
        <v>248</v>
      </c>
    </row>
    <row r="23" s="50" customFormat="1" ht="48" spans="1:12">
      <c r="A23" s="60"/>
      <c r="B23" s="12"/>
      <c r="C23" s="13" t="s">
        <v>127</v>
      </c>
      <c r="D23" s="14">
        <v>6</v>
      </c>
      <c r="E23" s="70" t="s">
        <v>128</v>
      </c>
      <c r="F23" s="70" t="s">
        <v>129</v>
      </c>
      <c r="G23" s="70" t="s">
        <v>130</v>
      </c>
      <c r="H23" s="10" t="s">
        <v>131</v>
      </c>
      <c r="I23" s="11" t="s">
        <v>22</v>
      </c>
      <c r="J23" s="23">
        <v>3.56</v>
      </c>
      <c r="K23" s="23">
        <f t="shared" si="0"/>
        <v>2.44</v>
      </c>
      <c r="L23" s="81" t="s">
        <v>249</v>
      </c>
    </row>
    <row r="24" s="50" customFormat="1" ht="24" spans="1:12">
      <c r="A24" s="61"/>
      <c r="B24" s="12" t="s">
        <v>133</v>
      </c>
      <c r="C24" s="13" t="s">
        <v>134</v>
      </c>
      <c r="D24" s="14">
        <v>4</v>
      </c>
      <c r="E24" s="70" t="s">
        <v>135</v>
      </c>
      <c r="F24" s="70" t="s">
        <v>136</v>
      </c>
      <c r="G24" s="70" t="s">
        <v>137</v>
      </c>
      <c r="H24" s="10" t="s">
        <v>96</v>
      </c>
      <c r="I24" s="11" t="s">
        <v>22</v>
      </c>
      <c r="J24" s="23">
        <v>4</v>
      </c>
      <c r="K24" s="23">
        <f t="shared" si="0"/>
        <v>0</v>
      </c>
      <c r="L24" s="84" t="s">
        <v>250</v>
      </c>
    </row>
    <row r="25" s="50" customFormat="1" ht="36" spans="1:12">
      <c r="A25" s="59" t="s">
        <v>139</v>
      </c>
      <c r="B25" s="12" t="s">
        <v>140</v>
      </c>
      <c r="C25" s="15" t="s">
        <v>141</v>
      </c>
      <c r="D25" s="16">
        <v>4</v>
      </c>
      <c r="E25" s="70" t="s">
        <v>142</v>
      </c>
      <c r="F25" s="70" t="s">
        <v>143</v>
      </c>
      <c r="G25" s="70" t="s">
        <v>144</v>
      </c>
      <c r="H25" s="10" t="s">
        <v>131</v>
      </c>
      <c r="I25" s="11" t="s">
        <v>22</v>
      </c>
      <c r="J25" s="23">
        <v>3.53</v>
      </c>
      <c r="K25" s="23">
        <f t="shared" si="0"/>
        <v>0.47</v>
      </c>
      <c r="L25" s="81" t="s">
        <v>251</v>
      </c>
    </row>
    <row r="26" s="52" customFormat="1" ht="131" customHeight="1" spans="1:12">
      <c r="A26" s="60"/>
      <c r="B26" s="63" t="s">
        <v>146</v>
      </c>
      <c r="C26" s="17" t="s">
        <v>147</v>
      </c>
      <c r="D26" s="18">
        <v>4</v>
      </c>
      <c r="E26" s="19" t="s">
        <v>148</v>
      </c>
      <c r="F26" s="19" t="s">
        <v>149</v>
      </c>
      <c r="G26" s="19" t="s">
        <v>150</v>
      </c>
      <c r="H26" s="10" t="s">
        <v>151</v>
      </c>
      <c r="I26" s="11" t="s">
        <v>22</v>
      </c>
      <c r="J26" s="23">
        <v>4</v>
      </c>
      <c r="K26" s="23">
        <f t="shared" si="0"/>
        <v>0</v>
      </c>
      <c r="L26" s="81" t="s">
        <v>252</v>
      </c>
    </row>
    <row r="27" s="52" customFormat="1" ht="78" customHeight="1" spans="1:12">
      <c r="A27" s="60"/>
      <c r="B27" s="64"/>
      <c r="C27" s="19" t="s">
        <v>153</v>
      </c>
      <c r="D27" s="18">
        <v>4</v>
      </c>
      <c r="E27" s="19" t="s">
        <v>154</v>
      </c>
      <c r="F27" s="19" t="s">
        <v>155</v>
      </c>
      <c r="G27" s="19" t="s">
        <v>156</v>
      </c>
      <c r="H27" s="10" t="s">
        <v>131</v>
      </c>
      <c r="I27" s="11" t="s">
        <v>22</v>
      </c>
      <c r="J27" s="23">
        <v>3.68</v>
      </c>
      <c r="K27" s="23">
        <f t="shared" si="0"/>
        <v>0.32</v>
      </c>
      <c r="L27" s="81" t="s">
        <v>253</v>
      </c>
    </row>
    <row r="28" s="52" customFormat="1" ht="83" customHeight="1" spans="1:12">
      <c r="A28" s="60"/>
      <c r="B28" s="11" t="s">
        <v>158</v>
      </c>
      <c r="C28" s="19" t="s">
        <v>159</v>
      </c>
      <c r="D28" s="18">
        <v>5</v>
      </c>
      <c r="E28" s="74" t="s">
        <v>160</v>
      </c>
      <c r="F28" s="19" t="s">
        <v>161</v>
      </c>
      <c r="G28" s="74" t="s">
        <v>162</v>
      </c>
      <c r="H28" s="75" t="s">
        <v>163</v>
      </c>
      <c r="I28" s="11" t="s">
        <v>22</v>
      </c>
      <c r="J28" s="23">
        <v>3.99</v>
      </c>
      <c r="K28" s="23">
        <f t="shared" si="0"/>
        <v>1.01</v>
      </c>
      <c r="L28" s="81" t="s">
        <v>254</v>
      </c>
    </row>
    <row r="29" s="52" customFormat="1" ht="76" customHeight="1" spans="1:12">
      <c r="A29" s="61"/>
      <c r="B29" s="11"/>
      <c r="C29" s="19" t="s">
        <v>165</v>
      </c>
      <c r="D29" s="18">
        <v>5</v>
      </c>
      <c r="E29" s="74" t="s">
        <v>166</v>
      </c>
      <c r="F29" s="19" t="s">
        <v>167</v>
      </c>
      <c r="G29" s="74" t="s">
        <v>162</v>
      </c>
      <c r="H29" s="75" t="s">
        <v>163</v>
      </c>
      <c r="I29" s="11" t="s">
        <v>22</v>
      </c>
      <c r="J29" s="23">
        <v>3.39</v>
      </c>
      <c r="K29" s="23">
        <f t="shared" si="0"/>
        <v>1.61</v>
      </c>
      <c r="L29" s="81" t="s">
        <v>255</v>
      </c>
    </row>
    <row r="30" s="52" customFormat="1" ht="24.75" customHeight="1" spans="1:12">
      <c r="A30" s="65" t="s">
        <v>169</v>
      </c>
      <c r="B30" s="65"/>
      <c r="C30" s="65"/>
      <c r="D30" s="66">
        <f>SUM(D5:D29)</f>
        <v>100</v>
      </c>
      <c r="E30" s="65"/>
      <c r="F30" s="65"/>
      <c r="G30" s="65"/>
      <c r="H30" s="68"/>
      <c r="I30" s="65"/>
      <c r="J30" s="85">
        <f>SUM(J5:J29)</f>
        <v>83.27</v>
      </c>
      <c r="K30" s="23">
        <f t="shared" si="0"/>
        <v>16.73</v>
      </c>
      <c r="L30" s="86"/>
    </row>
    <row r="31" s="49" customFormat="1" ht="51" customHeight="1" spans="1:12">
      <c r="A31" s="67" t="s">
        <v>170</v>
      </c>
      <c r="B31" s="68"/>
      <c r="C31" s="68"/>
      <c r="D31" s="68"/>
      <c r="E31" s="68"/>
      <c r="F31" s="68"/>
      <c r="G31" s="68"/>
      <c r="H31" s="68"/>
      <c r="I31" s="68"/>
      <c r="J31" s="68"/>
      <c r="K31" s="68"/>
      <c r="L31" s="87"/>
    </row>
  </sheetData>
  <mergeCells count="19">
    <mergeCell ref="A1:C1"/>
    <mergeCell ref="A2:L2"/>
    <mergeCell ref="A3:I3"/>
    <mergeCell ref="A30:C30"/>
    <mergeCell ref="A31:I31"/>
    <mergeCell ref="A5:A9"/>
    <mergeCell ref="A10:A16"/>
    <mergeCell ref="A17:A24"/>
    <mergeCell ref="A25:A29"/>
    <mergeCell ref="B5:B6"/>
    <mergeCell ref="B7:B8"/>
    <mergeCell ref="B10:B12"/>
    <mergeCell ref="B13:B15"/>
    <mergeCell ref="B17:B19"/>
    <mergeCell ref="B20:B23"/>
    <mergeCell ref="B26:B27"/>
    <mergeCell ref="B28:B29"/>
    <mergeCell ref="L5:L6"/>
    <mergeCell ref="L10:L12"/>
  </mergeCells>
  <pageMargins left="0.786805555555556" right="0.786805555555556" top="1.10208333333333" bottom="1.02361111111111" header="0.590277777777778" footer="0.590277777777778"/>
  <pageSetup paperSize="9" scale="64"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abSelected="1" topLeftCell="A9" workbookViewId="0">
      <selection activeCell="F6" sqref="F6"/>
    </sheetView>
  </sheetViews>
  <sheetFormatPr defaultColWidth="9.63333333333333" defaultRowHeight="14.25" outlineLevelCol="5"/>
  <cols>
    <col min="1" max="1" width="6.925" style="28" customWidth="1"/>
    <col min="2" max="2" width="7.73333333333333" style="28" customWidth="1"/>
    <col min="3" max="3" width="9.725" style="29" customWidth="1"/>
    <col min="4" max="4" width="30.8333333333333" style="28" customWidth="1"/>
    <col min="5" max="5" width="12.5" style="29" customWidth="1"/>
    <col min="6" max="6" width="62.8916666666667" style="30" customWidth="1"/>
    <col min="7" max="245" width="9.63333333333333" style="28"/>
    <col min="246" max="16384" width="9.63333333333333" style="31"/>
  </cols>
  <sheetData>
    <row r="1" s="1" customFormat="1" ht="18.75" spans="1:6">
      <c r="A1" s="5" t="s">
        <v>256</v>
      </c>
      <c r="B1" s="5"/>
      <c r="C1" s="6"/>
      <c r="E1" s="42"/>
      <c r="F1" s="2"/>
    </row>
    <row r="2" s="2" customFormat="1" ht="27.5" customHeight="1" spans="1:6">
      <c r="A2" s="32" t="s">
        <v>1</v>
      </c>
      <c r="B2" s="32"/>
      <c r="C2" s="32"/>
      <c r="D2" s="32"/>
      <c r="E2" s="32"/>
      <c r="F2" s="32"/>
    </row>
    <row r="3" s="3" customFormat="1" ht="25" customHeight="1" spans="1:6">
      <c r="A3" s="8" t="s">
        <v>257</v>
      </c>
      <c r="B3" s="8"/>
      <c r="C3" s="8"/>
      <c r="D3" s="8"/>
      <c r="E3" s="43"/>
      <c r="F3" s="8"/>
    </row>
    <row r="4" s="2" customFormat="1" ht="54.75" customHeight="1" spans="1:6">
      <c r="A4" s="33" t="s">
        <v>3</v>
      </c>
      <c r="B4" s="33" t="s">
        <v>4</v>
      </c>
      <c r="C4" s="33" t="s">
        <v>258</v>
      </c>
      <c r="D4" s="33" t="s">
        <v>259</v>
      </c>
      <c r="E4" s="33" t="s">
        <v>260</v>
      </c>
      <c r="F4" s="33" t="s">
        <v>261</v>
      </c>
    </row>
    <row r="5" spans="1:6">
      <c r="A5" s="12" t="s">
        <v>262</v>
      </c>
      <c r="B5" s="12" t="s">
        <v>263</v>
      </c>
      <c r="C5" s="12" t="s">
        <v>92</v>
      </c>
      <c r="D5" s="34" t="s">
        <v>264</v>
      </c>
      <c r="E5" s="12" t="s">
        <v>265</v>
      </c>
      <c r="F5" s="44" t="str">
        <f>绩效评价指标体系!L17</f>
        <v>玉溪市公立医院均对在职在编员工发放补助。</v>
      </c>
    </row>
    <row r="6" ht="84" spans="1:6">
      <c r="A6" s="12"/>
      <c r="B6" s="12"/>
      <c r="C6" s="19" t="s">
        <v>98</v>
      </c>
      <c r="D6" s="35" t="s">
        <v>266</v>
      </c>
      <c r="E6" s="11" t="s">
        <v>267</v>
      </c>
      <c r="F6" s="44" t="str">
        <f>绩效评价指标体系!L18</f>
        <v>根据《关于印发控制公立医院医疗费用不合理增长的若干意见的通知》（国卫体改发〔2015〕89号）相关内容，门诊病人次均医药费用增幅、住院病人人均医药费用增幅、药占比（不含中药饮片）等指标要做到逐年降低。
①玉溪市人民医院2021年门诊次均费用增幅为3.54%，2022年门诊次均费用增幅为6.35%，扣1分；
②玉溪市第二医院2021年门诊次均费用增幅为-5.14%，2022年门诊次均费用增幅为6.66%，扣1分。</v>
      </c>
    </row>
    <row r="7" ht="72" spans="1:6">
      <c r="A7" s="12"/>
      <c r="B7" s="12"/>
      <c r="C7" s="36" t="s">
        <v>104</v>
      </c>
      <c r="D7" s="37" t="s">
        <v>266</v>
      </c>
      <c r="E7" s="10" t="s">
        <v>267</v>
      </c>
      <c r="F7" s="44" t="str">
        <f>绩效评价指标体系!L19</f>
        <v>根据《关于印发控制公立医院医疗费用不合理增长的若干意见的通知》（国卫体改发〔2015〕89号）相关内容，门诊病人次均医药费用增幅、住院病人人均医药费用增幅、药占比（不含中药饮片）等指标要做到逐年降低。
①玉溪市中医医院2020-2022住院次均费用逐年递增，扣3分；
②玉溪市人民医院、玉溪市第二医院、玉溪市儿童医院2022年住院次均费用与2021年相比都有增加，扣3分。</v>
      </c>
    </row>
    <row r="8" ht="36" spans="1:6">
      <c r="A8" s="12"/>
      <c r="B8" s="12" t="s">
        <v>268</v>
      </c>
      <c r="C8" s="13" t="s">
        <v>110</v>
      </c>
      <c r="D8" s="38" t="s">
        <v>269</v>
      </c>
      <c r="E8" s="45" t="s">
        <v>265</v>
      </c>
      <c r="F8" s="44" t="str">
        <f>绩效评价指标体系!L20</f>
        <v>玉溪市公立医院均按规定实现取消药品加成覆盖率达100%。</v>
      </c>
    </row>
    <row r="9" ht="72" spans="1:6">
      <c r="A9" s="12"/>
      <c r="B9" s="12"/>
      <c r="C9" s="13" t="s">
        <v>116</v>
      </c>
      <c r="D9" s="37" t="s">
        <v>266</v>
      </c>
      <c r="E9" s="45" t="s">
        <v>267</v>
      </c>
      <c r="F9" s="44" t="str">
        <f>绩效评价指标体系!L21</f>
        <v>根据《关于印发控制公立医院医疗费用不合理增长的若干意见的通知》（国卫体改发〔2015〕89号）相关内容，门诊病人次均医药费用增幅、住院病人人均医药费用增幅、药占比（不含中药饮片）等指标要做到逐年降低。
①玉溪市儿童医院2020-2022年药占比（不含中药饮片）逐年增加，扣5分；
②玉溪市人民医院、玉溪市中医医院2022年药占比（不含中药饮片）高于2021年扣2.5分。</v>
      </c>
    </row>
    <row r="10" ht="24" spans="1:6">
      <c r="A10" s="12"/>
      <c r="B10" s="12"/>
      <c r="C10" s="36" t="s">
        <v>122</v>
      </c>
      <c r="D10" s="38" t="s">
        <v>269</v>
      </c>
      <c r="E10" s="45" t="s">
        <v>265</v>
      </c>
      <c r="F10" s="44" t="str">
        <f>绩效评价指标体系!L22</f>
        <v>玉溪市公立医院对在职在编员工发放补助达100%。</v>
      </c>
    </row>
    <row r="11" ht="24" spans="1:6">
      <c r="A11" s="12"/>
      <c r="B11" s="12"/>
      <c r="C11" s="13" t="s">
        <v>127</v>
      </c>
      <c r="D11" s="38" t="s">
        <v>270</v>
      </c>
      <c r="E11" s="45" t="s">
        <v>267</v>
      </c>
      <c r="F11" s="44" t="str">
        <f>绩效评价指标体系!L23</f>
        <v>患者问卷调查总计333份。其中A选项共计259份。得分：259/333*100*6=4.67。</v>
      </c>
    </row>
    <row r="12" ht="36" spans="1:6">
      <c r="A12" s="12"/>
      <c r="B12" s="12" t="s">
        <v>271</v>
      </c>
      <c r="C12" s="13" t="s">
        <v>134</v>
      </c>
      <c r="D12" s="38" t="s">
        <v>269</v>
      </c>
      <c r="E12" s="45" t="s">
        <v>265</v>
      </c>
      <c r="F12" s="44" t="str">
        <f>绩效评价指标体系!L24</f>
        <v>根据《玉溪市财政局关于下达2022年第一批财政存量资金安排项目经费的通知》（玉财社〔2022〕39号）的相关内容发现，受财政支付的原因，玉溪市中医医院2021年取消药品加成22.54万元未在当年支出。发放及时率：1-（22.54/5889.86*100%）=99.62%</v>
      </c>
    </row>
    <row r="13" ht="24" spans="1:6">
      <c r="A13" s="12" t="s">
        <v>272</v>
      </c>
      <c r="B13" s="12" t="s">
        <v>273</v>
      </c>
      <c r="C13" s="36" t="s">
        <v>141</v>
      </c>
      <c r="D13" s="39" t="s">
        <v>274</v>
      </c>
      <c r="E13" s="45" t="s">
        <v>267</v>
      </c>
      <c r="F13" s="44" t="str">
        <f>绩效评价指标体系!L25</f>
        <v>患者问卷调查总计333份。其中A选项共计320份。得分：320/333*100*4=3.84。</v>
      </c>
    </row>
    <row r="14" ht="24" spans="1:6">
      <c r="A14" s="12"/>
      <c r="B14" s="40" t="s">
        <v>275</v>
      </c>
      <c r="C14" s="17" t="s">
        <v>147</v>
      </c>
      <c r="D14" s="37" t="s">
        <v>276</v>
      </c>
      <c r="E14" s="45" t="s">
        <v>265</v>
      </c>
      <c r="F14" s="44" t="str">
        <f>绩效评价指标体系!L26</f>
        <v>玉溪市公立医院均按规定实现了取消药品加成100%覆盖，破除以药补医机制。</v>
      </c>
    </row>
    <row r="15" ht="24" spans="1:6">
      <c r="A15" s="12"/>
      <c r="B15" s="40"/>
      <c r="C15" s="19" t="s">
        <v>153</v>
      </c>
      <c r="D15" s="41" t="s">
        <v>277</v>
      </c>
      <c r="E15" s="45" t="s">
        <v>267</v>
      </c>
      <c r="F15" s="44" t="str">
        <f>绩效评价指标体系!L27</f>
        <v>医护人员问卷调查总计728份。其中A选项共计711份。得分：711/728*100*4=3.91。</v>
      </c>
    </row>
    <row r="16" ht="24" spans="1:6">
      <c r="A16" s="12"/>
      <c r="B16" s="11" t="s">
        <v>278</v>
      </c>
      <c r="C16" s="19" t="s">
        <v>159</v>
      </c>
      <c r="D16" s="35" t="s">
        <v>279</v>
      </c>
      <c r="E16" s="45" t="s">
        <v>267</v>
      </c>
      <c r="F16" s="44" t="str">
        <f>绩效评价指标体系!L28</f>
        <v>医护人员满意度88.32%。得分：88.32%*5=4.42</v>
      </c>
    </row>
    <row r="17" spans="1:6">
      <c r="A17" s="12"/>
      <c r="B17" s="11"/>
      <c r="C17" s="19" t="s">
        <v>165</v>
      </c>
      <c r="D17" s="35" t="s">
        <v>279</v>
      </c>
      <c r="E17" s="45" t="s">
        <v>267</v>
      </c>
      <c r="F17" s="44" t="str">
        <f>绩效评价指标体系!L29</f>
        <v>患者满意度80.48%，得分：80.48%*5=4.02</v>
      </c>
    </row>
  </sheetData>
  <mergeCells count="9">
    <mergeCell ref="A1:B1"/>
    <mergeCell ref="A2:F2"/>
    <mergeCell ref="A3:F3"/>
    <mergeCell ref="A5:A12"/>
    <mergeCell ref="A13:A17"/>
    <mergeCell ref="B5:B7"/>
    <mergeCell ref="B8:B11"/>
    <mergeCell ref="B14:B15"/>
    <mergeCell ref="B16:B17"/>
  </mergeCells>
  <pageMargins left="0.786805555555556" right="0.786805555555556" top="1.10208333333333" bottom="1.02361111111111" header="0.590277777777778" footer="0.590277777777778"/>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topLeftCell="C1" workbookViewId="0">
      <selection activeCell="E21" sqref="E21"/>
    </sheetView>
  </sheetViews>
  <sheetFormatPr defaultColWidth="8.89166666666667" defaultRowHeight="14.25" outlineLevelCol="7"/>
  <cols>
    <col min="1" max="5" width="15.775" customWidth="1"/>
    <col min="6" max="8" width="15.775" style="4" customWidth="1"/>
    <col min="9" max="13" width="15.775" customWidth="1"/>
  </cols>
  <sheetData>
    <row r="1" s="1" customFormat="1" ht="18.75" spans="1:6">
      <c r="A1" s="5" t="s">
        <v>280</v>
      </c>
      <c r="B1" s="5"/>
      <c r="C1" s="6"/>
      <c r="E1" s="20"/>
      <c r="F1" s="2"/>
    </row>
    <row r="2" s="2" customFormat="1" ht="27.5" customHeight="1" spans="1:8">
      <c r="A2" s="7" t="s">
        <v>1</v>
      </c>
      <c r="B2" s="7"/>
      <c r="C2" s="7"/>
      <c r="D2" s="7"/>
      <c r="E2" s="7"/>
      <c r="F2" s="7"/>
      <c r="G2" s="7"/>
      <c r="H2" s="7"/>
    </row>
    <row r="3" s="3" customFormat="1" ht="25" customHeight="1" spans="1:8">
      <c r="A3" s="8" t="s">
        <v>257</v>
      </c>
      <c r="B3" s="8"/>
      <c r="C3" s="8"/>
      <c r="D3" s="8"/>
      <c r="E3" s="8"/>
      <c r="F3" s="8"/>
      <c r="G3" s="8"/>
      <c r="H3" s="8"/>
    </row>
    <row r="5" spans="1:8">
      <c r="A5" s="9" t="s">
        <v>281</v>
      </c>
      <c r="B5" s="9" t="s">
        <v>282</v>
      </c>
      <c r="C5" s="9" t="s">
        <v>258</v>
      </c>
      <c r="D5" s="9" t="s">
        <v>283</v>
      </c>
      <c r="E5" s="9" t="s">
        <v>284</v>
      </c>
      <c r="F5" s="9" t="s">
        <v>285</v>
      </c>
      <c r="G5" s="21"/>
      <c r="H5" s="21"/>
    </row>
    <row r="6" spans="1:8">
      <c r="A6" s="9"/>
      <c r="B6" s="9"/>
      <c r="C6" s="9"/>
      <c r="D6" s="9"/>
      <c r="E6" s="9"/>
      <c r="F6" s="22" t="s">
        <v>258</v>
      </c>
      <c r="G6" s="22" t="s">
        <v>282</v>
      </c>
      <c r="H6" s="22" t="s">
        <v>281</v>
      </c>
    </row>
    <row r="7" spans="1:8">
      <c r="A7" s="10" t="s">
        <v>286</v>
      </c>
      <c r="B7" s="10" t="s">
        <v>16</v>
      </c>
      <c r="C7" s="11" t="s">
        <v>17</v>
      </c>
      <c r="D7" s="10">
        <v>2</v>
      </c>
      <c r="E7" s="23">
        <f>绩效评价指标体系!J5</f>
        <v>2</v>
      </c>
      <c r="F7" s="24">
        <f>E7/D7</f>
        <v>1</v>
      </c>
      <c r="G7" s="25">
        <f>(E7+E8)/4</f>
        <v>1</v>
      </c>
      <c r="H7" s="25">
        <f>(E7+E8+E9+E10+E11)/12</f>
        <v>0.925</v>
      </c>
    </row>
    <row r="8" spans="1:8">
      <c r="A8" s="10"/>
      <c r="B8" s="10"/>
      <c r="C8" s="11" t="s">
        <v>287</v>
      </c>
      <c r="D8" s="10">
        <v>2</v>
      </c>
      <c r="E8" s="23">
        <f>绩效评价指标体系!J6</f>
        <v>2</v>
      </c>
      <c r="F8" s="24">
        <f t="shared" ref="F8:F32" si="0">E8/D8</f>
        <v>1</v>
      </c>
      <c r="G8" s="25"/>
      <c r="H8" s="25"/>
    </row>
    <row r="9" spans="1:8">
      <c r="A9" s="10"/>
      <c r="B9" s="10" t="s">
        <v>288</v>
      </c>
      <c r="C9" s="10" t="s">
        <v>289</v>
      </c>
      <c r="D9" s="10">
        <v>2</v>
      </c>
      <c r="E9" s="23">
        <f>绩效评价指标体系!J7</f>
        <v>1.85</v>
      </c>
      <c r="F9" s="24">
        <f t="shared" si="0"/>
        <v>0.925</v>
      </c>
      <c r="G9" s="25">
        <f>(E9+E10)/4</f>
        <v>0.775</v>
      </c>
      <c r="H9" s="25"/>
    </row>
    <row r="10" spans="1:8">
      <c r="A10" s="10"/>
      <c r="B10" s="10"/>
      <c r="C10" s="10" t="s">
        <v>290</v>
      </c>
      <c r="D10" s="10">
        <v>2</v>
      </c>
      <c r="E10" s="23">
        <f>绩效评价指标体系!J8</f>
        <v>1.25</v>
      </c>
      <c r="F10" s="24">
        <f t="shared" si="0"/>
        <v>0.625</v>
      </c>
      <c r="G10" s="25"/>
      <c r="H10" s="25"/>
    </row>
    <row r="11" spans="1:8">
      <c r="A11" s="10"/>
      <c r="B11" s="10" t="s">
        <v>41</v>
      </c>
      <c r="C11" s="10" t="s">
        <v>42</v>
      </c>
      <c r="D11" s="10">
        <v>4</v>
      </c>
      <c r="E11" s="23">
        <f>绩效评价指标体系!J9</f>
        <v>4</v>
      </c>
      <c r="F11" s="24">
        <f t="shared" si="0"/>
        <v>1</v>
      </c>
      <c r="G11" s="24">
        <f>E11/4</f>
        <v>1</v>
      </c>
      <c r="H11" s="25"/>
    </row>
    <row r="12" spans="1:8">
      <c r="A12" s="10" t="s">
        <v>291</v>
      </c>
      <c r="B12" s="10" t="s">
        <v>292</v>
      </c>
      <c r="C12" s="10" t="s">
        <v>49</v>
      </c>
      <c r="D12" s="10">
        <v>2</v>
      </c>
      <c r="E12" s="23">
        <f>绩效评价指标体系!J10</f>
        <v>2</v>
      </c>
      <c r="F12" s="24">
        <f t="shared" si="0"/>
        <v>1</v>
      </c>
      <c r="G12" s="25">
        <f>(E12+E13+E14)/9</f>
        <v>1</v>
      </c>
      <c r="H12" s="25">
        <f>(E12+E13+E14+E15+E16+E17+E18)/28</f>
        <v>0.843571428571429</v>
      </c>
    </row>
    <row r="13" spans="1:8">
      <c r="A13" s="10"/>
      <c r="B13" s="10"/>
      <c r="C13" s="10" t="s">
        <v>55</v>
      </c>
      <c r="D13" s="10">
        <v>2</v>
      </c>
      <c r="E13" s="23">
        <f>绩效评价指标体系!J11</f>
        <v>2</v>
      </c>
      <c r="F13" s="24">
        <f t="shared" si="0"/>
        <v>1</v>
      </c>
      <c r="G13" s="25"/>
      <c r="H13" s="25"/>
    </row>
    <row r="14" ht="24" spans="1:8">
      <c r="A14" s="10"/>
      <c r="B14" s="10"/>
      <c r="C14" s="10" t="s">
        <v>59</v>
      </c>
      <c r="D14" s="10">
        <v>5</v>
      </c>
      <c r="E14" s="23">
        <f>绩效评价指标体系!J12</f>
        <v>5</v>
      </c>
      <c r="F14" s="24">
        <f t="shared" si="0"/>
        <v>1</v>
      </c>
      <c r="G14" s="25"/>
      <c r="H14" s="25"/>
    </row>
    <row r="15" spans="1:8">
      <c r="A15" s="10"/>
      <c r="B15" s="10" t="s">
        <v>293</v>
      </c>
      <c r="C15" s="10" t="s">
        <v>65</v>
      </c>
      <c r="D15" s="10">
        <v>5</v>
      </c>
      <c r="E15" s="23">
        <f>绩效评价指标体系!J13</f>
        <v>3</v>
      </c>
      <c r="F15" s="24">
        <f t="shared" si="0"/>
        <v>0.6</v>
      </c>
      <c r="G15" s="25">
        <f>(E15+E16+E17)/14</f>
        <v>0.714285714285714</v>
      </c>
      <c r="H15" s="25"/>
    </row>
    <row r="16" spans="1:8">
      <c r="A16" s="10"/>
      <c r="B16" s="10"/>
      <c r="C16" s="10" t="s">
        <v>71</v>
      </c>
      <c r="D16" s="10">
        <v>4</v>
      </c>
      <c r="E16" s="23">
        <f>绩效评价指标体系!J14</f>
        <v>2</v>
      </c>
      <c r="F16" s="24">
        <f t="shared" si="0"/>
        <v>0.5</v>
      </c>
      <c r="G16" s="25"/>
      <c r="H16" s="25"/>
    </row>
    <row r="17" spans="1:8">
      <c r="A17" s="10"/>
      <c r="B17" s="10"/>
      <c r="C17" s="10" t="s">
        <v>77</v>
      </c>
      <c r="D17" s="10">
        <v>5</v>
      </c>
      <c r="E17" s="23">
        <f>绩效评价指标体系!J15</f>
        <v>5</v>
      </c>
      <c r="F17" s="24">
        <f t="shared" si="0"/>
        <v>1</v>
      </c>
      <c r="G17" s="25"/>
      <c r="H17" s="25"/>
    </row>
    <row r="18" ht="24" spans="1:8">
      <c r="A18" s="10"/>
      <c r="B18" s="10" t="s">
        <v>83</v>
      </c>
      <c r="C18" s="10" t="s">
        <v>84</v>
      </c>
      <c r="D18" s="10">
        <v>5</v>
      </c>
      <c r="E18" s="23">
        <f>绩效评价指标体系!J16</f>
        <v>4.62</v>
      </c>
      <c r="F18" s="24">
        <f t="shared" si="0"/>
        <v>0.924</v>
      </c>
      <c r="G18" s="24">
        <f>E18/5</f>
        <v>0.924</v>
      </c>
      <c r="H18" s="25"/>
    </row>
    <row r="19" spans="1:8">
      <c r="A19" s="10" t="s">
        <v>294</v>
      </c>
      <c r="B19" s="10" t="s">
        <v>91</v>
      </c>
      <c r="C19" s="10" t="s">
        <v>92</v>
      </c>
      <c r="D19" s="10">
        <v>4</v>
      </c>
      <c r="E19" s="23">
        <f>绩效评价指标体系!J17</f>
        <v>4</v>
      </c>
      <c r="F19" s="24">
        <f t="shared" si="0"/>
        <v>1</v>
      </c>
      <c r="G19" s="25">
        <f>(E19+E20+E21)/14</f>
        <v>0.5</v>
      </c>
      <c r="H19" s="25">
        <f>(E19+E20+E21+E23+E22+E24+E25+E26)/38</f>
        <v>0.646578947368421</v>
      </c>
    </row>
    <row r="20" ht="24" spans="1:8">
      <c r="A20" s="10"/>
      <c r="B20" s="10"/>
      <c r="C20" s="10" t="s">
        <v>98</v>
      </c>
      <c r="D20" s="10">
        <v>5</v>
      </c>
      <c r="E20" s="23">
        <f>绩效评价指标体系!J18</f>
        <v>3</v>
      </c>
      <c r="F20" s="24">
        <f t="shared" si="0"/>
        <v>0.6</v>
      </c>
      <c r="G20" s="25"/>
      <c r="H20" s="25"/>
    </row>
    <row r="21" ht="24" spans="1:8">
      <c r="A21" s="10"/>
      <c r="B21" s="10"/>
      <c r="C21" s="10" t="s">
        <v>295</v>
      </c>
      <c r="D21" s="10">
        <v>5</v>
      </c>
      <c r="E21" s="23">
        <f>绩效评价指标体系!J19</f>
        <v>0</v>
      </c>
      <c r="F21" s="24">
        <f t="shared" si="0"/>
        <v>0</v>
      </c>
      <c r="G21" s="25"/>
      <c r="H21" s="25"/>
    </row>
    <row r="22" ht="24" spans="1:8">
      <c r="A22" s="10"/>
      <c r="B22" s="10" t="s">
        <v>109</v>
      </c>
      <c r="C22" s="10" t="s">
        <v>110</v>
      </c>
      <c r="D22" s="10">
        <v>5</v>
      </c>
      <c r="E22" s="23">
        <f>绩效评价指标体系!J20</f>
        <v>5</v>
      </c>
      <c r="F22" s="24">
        <f t="shared" si="0"/>
        <v>1</v>
      </c>
      <c r="G22" s="25">
        <f>(E22+E23+E24+E25)/20</f>
        <v>0.6835</v>
      </c>
      <c r="H22" s="25"/>
    </row>
    <row r="23" ht="24" spans="1:8">
      <c r="A23" s="10"/>
      <c r="B23" s="10"/>
      <c r="C23" s="10" t="s">
        <v>116</v>
      </c>
      <c r="D23" s="10">
        <v>5</v>
      </c>
      <c r="E23" s="23">
        <f>绩效评价指标体系!J21</f>
        <v>0</v>
      </c>
      <c r="F23" s="24">
        <f t="shared" si="0"/>
        <v>0</v>
      </c>
      <c r="G23" s="25"/>
      <c r="H23" s="25"/>
    </row>
    <row r="24" spans="1:8">
      <c r="A24" s="10"/>
      <c r="B24" s="10"/>
      <c r="C24" s="10" t="s">
        <v>122</v>
      </c>
      <c r="D24" s="10">
        <v>4</v>
      </c>
      <c r="E24" s="23">
        <f>绩效评价指标体系!J22</f>
        <v>4</v>
      </c>
      <c r="F24" s="24">
        <f t="shared" si="0"/>
        <v>1</v>
      </c>
      <c r="G24" s="25"/>
      <c r="H24" s="25"/>
    </row>
    <row r="25" spans="1:8">
      <c r="A25" s="10"/>
      <c r="B25" s="10"/>
      <c r="C25" s="10" t="s">
        <v>127</v>
      </c>
      <c r="D25" s="10">
        <v>6</v>
      </c>
      <c r="E25" s="23">
        <f>绩效评价指标体系!J23</f>
        <v>4.67</v>
      </c>
      <c r="F25" s="24">
        <f t="shared" si="0"/>
        <v>0.778333333333333</v>
      </c>
      <c r="G25" s="25"/>
      <c r="H25" s="25"/>
    </row>
    <row r="26" spans="1:8">
      <c r="A26" s="10"/>
      <c r="B26" s="12" t="s">
        <v>133</v>
      </c>
      <c r="C26" s="13" t="s">
        <v>134</v>
      </c>
      <c r="D26" s="14">
        <v>4</v>
      </c>
      <c r="E26" s="23">
        <f>绩效评价指标体系!J24</f>
        <v>3.9</v>
      </c>
      <c r="F26" s="24">
        <f t="shared" si="0"/>
        <v>0.975</v>
      </c>
      <c r="G26" s="24">
        <f>E26/4</f>
        <v>0.975</v>
      </c>
      <c r="H26" s="25"/>
    </row>
    <row r="27" ht="24" spans="1:8">
      <c r="A27" s="10" t="s">
        <v>296</v>
      </c>
      <c r="B27" s="12" t="s">
        <v>140</v>
      </c>
      <c r="C27" s="15" t="s">
        <v>141</v>
      </c>
      <c r="D27" s="16">
        <v>4</v>
      </c>
      <c r="E27" s="23">
        <f>绩效评价指标体系!J25</f>
        <v>3.84</v>
      </c>
      <c r="F27" s="24">
        <f t="shared" si="0"/>
        <v>0.96</v>
      </c>
      <c r="G27" s="24">
        <f>E27/4</f>
        <v>0.96</v>
      </c>
      <c r="H27" s="25">
        <f>(E27+E28+E29+E30+E31)/22</f>
        <v>0.917727272727273</v>
      </c>
    </row>
    <row r="28" spans="1:8">
      <c r="A28" s="10"/>
      <c r="B28" s="12" t="s">
        <v>146</v>
      </c>
      <c r="C28" s="17" t="s">
        <v>147</v>
      </c>
      <c r="D28" s="18">
        <v>4</v>
      </c>
      <c r="E28" s="23">
        <f>绩效评价指标体系!J26</f>
        <v>4</v>
      </c>
      <c r="F28" s="24">
        <f t="shared" si="0"/>
        <v>1</v>
      </c>
      <c r="G28" s="25">
        <f>(E28+E29)/8</f>
        <v>0.98875</v>
      </c>
      <c r="H28" s="25"/>
    </row>
    <row r="29" ht="24" spans="1:8">
      <c r="A29" s="10"/>
      <c r="B29" s="12"/>
      <c r="C29" s="19" t="s">
        <v>153</v>
      </c>
      <c r="D29" s="18">
        <v>4</v>
      </c>
      <c r="E29" s="23">
        <f>绩效评价指标体系!J27</f>
        <v>3.91</v>
      </c>
      <c r="F29" s="24">
        <f t="shared" si="0"/>
        <v>0.9775</v>
      </c>
      <c r="G29" s="25"/>
      <c r="H29" s="25"/>
    </row>
    <row r="30" spans="1:8">
      <c r="A30" s="10"/>
      <c r="B30" s="10" t="s">
        <v>297</v>
      </c>
      <c r="C30" s="19" t="s">
        <v>159</v>
      </c>
      <c r="D30" s="18">
        <v>5</v>
      </c>
      <c r="E30" s="23">
        <f>绩效评价指标体系!J28</f>
        <v>4.42</v>
      </c>
      <c r="F30" s="24">
        <f t="shared" si="0"/>
        <v>0.884</v>
      </c>
      <c r="G30" s="25">
        <f>(E30+E31)/10</f>
        <v>0.844</v>
      </c>
      <c r="H30" s="25"/>
    </row>
    <row r="31" spans="1:8">
      <c r="A31" s="10"/>
      <c r="B31" s="10"/>
      <c r="C31" s="19" t="s">
        <v>165</v>
      </c>
      <c r="D31" s="18">
        <v>5</v>
      </c>
      <c r="E31" s="23">
        <f>绩效评价指标体系!J29</f>
        <v>4.02</v>
      </c>
      <c r="F31" s="24">
        <f t="shared" si="0"/>
        <v>0.804</v>
      </c>
      <c r="G31" s="25"/>
      <c r="H31" s="25"/>
    </row>
    <row r="32" spans="1:8">
      <c r="A32" s="9" t="s">
        <v>169</v>
      </c>
      <c r="B32" s="9"/>
      <c r="C32" s="9"/>
      <c r="D32" s="9">
        <f>SUM(D7:D31)</f>
        <v>100</v>
      </c>
      <c r="E32" s="23">
        <f>绩效评价指标体系!J30</f>
        <v>79.48</v>
      </c>
      <c r="F32" s="21">
        <f t="shared" si="0"/>
        <v>0.7948</v>
      </c>
      <c r="G32" s="26"/>
      <c r="H32" s="27"/>
    </row>
  </sheetData>
  <mergeCells count="35">
    <mergeCell ref="A1:B1"/>
    <mergeCell ref="A2:H2"/>
    <mergeCell ref="A3:H3"/>
    <mergeCell ref="F5:H5"/>
    <mergeCell ref="A32:C32"/>
    <mergeCell ref="G32:H32"/>
    <mergeCell ref="A5:A6"/>
    <mergeCell ref="A7:A11"/>
    <mergeCell ref="A12:A18"/>
    <mergeCell ref="A19:A26"/>
    <mergeCell ref="A27:A31"/>
    <mergeCell ref="B5:B6"/>
    <mergeCell ref="B7:B8"/>
    <mergeCell ref="B9:B10"/>
    <mergeCell ref="B12:B14"/>
    <mergeCell ref="B15:B17"/>
    <mergeCell ref="B19:B21"/>
    <mergeCell ref="B22:B25"/>
    <mergeCell ref="B28:B29"/>
    <mergeCell ref="B30:B31"/>
    <mergeCell ref="C5:C6"/>
    <mergeCell ref="D5:D6"/>
    <mergeCell ref="E5:E6"/>
    <mergeCell ref="G7:G8"/>
    <mergeCell ref="G9:G10"/>
    <mergeCell ref="G12:G14"/>
    <mergeCell ref="G15:G17"/>
    <mergeCell ref="G19:G21"/>
    <mergeCell ref="G22:G25"/>
    <mergeCell ref="G28:G29"/>
    <mergeCell ref="G30:G31"/>
    <mergeCell ref="H7:H11"/>
    <mergeCell ref="H12:H18"/>
    <mergeCell ref="H19:H26"/>
    <mergeCell ref="H27:H31"/>
  </mergeCells>
  <pageMargins left="0.786805555555556" right="0.786805555555556" top="1.10208333333333" bottom="1.02361111111111" header="0.590277777777778" footer="0.590277777777778"/>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绩效评价指标体系</vt:lpstr>
      <vt:lpstr>玉溪市人民医院</vt:lpstr>
      <vt:lpstr>玉溪市中医医院</vt:lpstr>
      <vt:lpstr>玉溪市第二医院</vt:lpstr>
      <vt:lpstr>玉溪市儿童医院</vt:lpstr>
      <vt:lpstr>绩效指标完成情况</vt:lpstr>
      <vt:lpstr>指标得分情况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2024-01-26T15:13:56Z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FA8850FDC41D4EE692D1807D3FCE6AE4</vt:lpwstr>
  </property>
  <property fmtid="{D5CDD505-2E9C-101B-9397-08002B2CF9AE}" pid="4" name="KSOReadingLayout">
    <vt:bool>true</vt:bool>
  </property>
</Properties>
</file>